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8_{57CE2755-F32B-4F86-A0A1-0F9C71B5CD93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8" i="1" l="1"/>
  <c r="BT8" i="1"/>
  <c r="BS8" i="1"/>
  <c r="BR8" i="1"/>
  <c r="BQ8" i="1"/>
  <c r="BP8" i="1"/>
  <c r="BO8" i="1"/>
  <c r="BN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B225" i="163"/>
  <c r="C225" i="163"/>
  <c r="D225" i="163"/>
  <c r="E225" i="163"/>
  <c r="F225" i="163"/>
  <c r="B225" i="12"/>
  <c r="C225" i="12"/>
  <c r="D225" i="12"/>
  <c r="E225" i="12"/>
  <c r="F225" i="12"/>
  <c r="G225" i="12"/>
  <c r="H225" i="12"/>
  <c r="I225" i="12"/>
  <c r="J225" i="12"/>
  <c r="K225" i="12"/>
  <c r="L225" i="12"/>
  <c r="M225" i="12"/>
  <c r="N225" i="12"/>
  <c r="O225" i="12"/>
  <c r="P225" i="12"/>
  <c r="Q225" i="12"/>
  <c r="R225" i="12"/>
  <c r="S225" i="12"/>
  <c r="T225" i="12"/>
  <c r="U225" i="12"/>
  <c r="V225" i="12"/>
  <c r="W225" i="12"/>
  <c r="X225" i="12"/>
  <c r="Y225" i="12"/>
  <c r="Z225" i="12"/>
  <c r="AA225" i="12"/>
  <c r="AB225" i="12"/>
  <c r="AC225" i="12"/>
  <c r="AD225" i="12"/>
  <c r="AE225" i="12"/>
  <c r="AF225" i="12"/>
  <c r="AG225" i="12"/>
  <c r="AH225" i="12"/>
  <c r="AI225" i="12"/>
  <c r="AJ225" i="12"/>
  <c r="AK225" i="12"/>
  <c r="AL225" i="12"/>
  <c r="AM225" i="12"/>
  <c r="AN225" i="12"/>
  <c r="AO225" i="12"/>
  <c r="AP225" i="12"/>
  <c r="AQ225" i="12"/>
  <c r="AR225" i="12"/>
  <c r="AS225" i="12"/>
  <c r="AT225" i="12"/>
  <c r="AU225" i="12"/>
  <c r="AV225" i="12"/>
  <c r="AW225" i="12"/>
  <c r="AX225" i="12"/>
  <c r="AY225" i="12"/>
  <c r="AZ225" i="12"/>
  <c r="BA225" i="12"/>
  <c r="BB225" i="12"/>
  <c r="BC225" i="12"/>
  <c r="BD225" i="12"/>
  <c r="B224" i="163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AW224" i="12"/>
  <c r="AX224" i="12"/>
  <c r="AY224" i="12"/>
  <c r="AZ224" i="12"/>
  <c r="BA224" i="12"/>
  <c r="BB224" i="12"/>
  <c r="BC224" i="12"/>
  <c r="BD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<sst xmlns="http://schemas.openxmlformats.org/spreadsheetml/2006/main" count="815" uniqueCount="284">
  <si>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</si>
  <si>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</si>
  <si>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</si>
  <si>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</si>
  <si>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</si>
  <si>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</si>
  <si>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</si>
  <si>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</si>
  <si>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</si>
  <si>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</si>
  <si>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</si>
  <si>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</si>
  <si>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</si>
  <si>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</si>
  <si>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</si>
  <si>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</si>
  <si>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</si>
  <si>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</si>
  <si>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</si>
  <si>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</si>
  <si>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</si>
  <si>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</si>
  <si>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</si>
  <si>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</si>
  <si>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</si>
  <si>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</si>
  <si>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</si>
  <si>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</si>
  <si>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</si>
  <si>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</si>
  <si>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</si>
  <si>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</si>
  <si>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</si>
  <si>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</si>
  <si>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</si>
  <si>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</si>
  <si>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</si>
  <si>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</si>
  <si>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</si>
  <si>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</si>
  <si>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</si>
  <si>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</si>
  <si>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</si>
  <si>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</si>
  <si>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</si>
  <si>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</si>
  <si>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</si>
  <si>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</si>
  <si>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</si>
  <si>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</si>
  <si>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</si>
  <si>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</si>
  <si>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</si>
  <si>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</si>
  <si>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</si>
  <si>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</si>
  <si>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</si>
  <si>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</si>
  <si>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</si>
  <si>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</si>
  <si>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</si>
  <si>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</si>
  <si>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</si>
  <si>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</si>
  <si>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</si>
  <si>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</si>
  <si>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</si>
  <si>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</si>
  <si>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</si>
  <si>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</si>
  <si>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</si>
  <si>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</si>
  <si>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</si>
  <si>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</si>
  <si>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</si>
  <si>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</si>
  <si>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</si>
  <si>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</si>
  <si>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</si>
  <si>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</si>
  <si>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</si>
  <si>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</si>
  <si>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</si>
  <si>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</si>
  <si>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</si>
  <si>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</si>
  <si>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</si>
  <si>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</si>
  <si>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</si>
  <si>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</si>
  <si>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</si>
  <si>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</si>
  <si>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</si>
  <si>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</si>
  <si>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</si>
  <si>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</si>
  <si>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</si>
  <si>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</si>
  <si>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</si>
  <si>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</si>
  <si>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</si>
  <si>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</si>
  <si>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</si>
  <si>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</si>
  <si>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</si>
  <si>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</si>
  <si>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</si>
  <si>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</si>
  <si>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</si>
  <si>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</si>
  <si>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</si>
  <si>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</si>
  <si>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</si>
  <si>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</si>
  <si>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</si>
  <si>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</si>
  <si>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</si>
  <si>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</si>
  <si>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</si>
  <si>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</si>
  <si>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</si>
  <si>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</si>
  <si>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</si>
  <si>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</si>
  <si>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</si>
  <si>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</si>
  <si>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</si>
  <si>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</si>
  <si>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</si>
  <si>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</si>
  <si>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</si>
  <si>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</si>
  <si>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</si>
  <si>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</si>
  <si>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</si>
  <si>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</si>
  <si>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</si>
  <si>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</si>
  <si>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</si>
  <si>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</si>
  <si>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</si>
  <si>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</si>
  <si>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</si>
  <si>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</si>
  <si>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</si>
  <si>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</si>
  <si>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</si>
  <si>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</si>
  <si>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</si>
  <si>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</si>
  <si>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</si>
  <si>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</si>
  <si>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</si>
  <si>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</si>
  <si>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</si>
  <si>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</si>
  <si>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</si>
  <si>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</si>
  <si>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</si>
  <si>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</si>
  <si>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</si>
  <si>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</si>
  <si>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</si>
  <si>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</si>
  <si>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</si>
  <si>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</si>
  <si>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</si>
  <si>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</si>
  <si>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</si>
  <si>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</si>
  <si>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</si>
  <si>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</si>
  <si>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</si>
  <si>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</si>
  <si>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</si>
  <si>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</si>
  <si>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</si>
  <si>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</si>
  <si>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</si>
  <si>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</si>
  <si>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</si>
  <si>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</si>
  <si>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</si>
  <si>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</si>
  <si>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</si>
  <si>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</si>
  <si>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</si>
  <si>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</si>
  <si>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</si>
  <si>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</si>
  <si>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</si>
  <si>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</si>
  <si>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</si>
  <si>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</si>
  <si>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</si>
  <si>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</si>
  <si>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</si>
  <si>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</si>
  <si>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</si>
  <si>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</si>
  <si>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</si>
  <si>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</si>
  <si>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</si>
  <si>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</si>
  <si>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</si>
  <si>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</si>
  <si>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</si>
  <si>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</si>
  <si>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</si>
  <si>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</si>
  <si>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</si>
  <si>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</si>
  <si>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</si>
  <si>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</si>
  <si>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</si>
  <si>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</si>
  <si>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</si>
  <si>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</si>
  <si>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</si>
  <si>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</si>
  <si>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</si>
  <si>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</si>
  <si>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</si>
  <si>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</si>
  <si>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</si>
  <si>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</si>
  <si>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</si>
  <si>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</si>
  <si>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</si>
  <si>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</si>
  <si>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</si>
  <si>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</si>
  <si>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</si>
  <si>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</si>
  <si>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</si>
  <si>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</si>
  <si>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</si>
  <si>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</si>
  <si>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</si>
  <si>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</si>
  <si>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</si>
  <si>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</si>
  <si>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</si>
  <si>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</si>
  <si>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</si>
  <si>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</si>
  <si>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</si>
  <si>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</si>
  <si>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</si>
  <si>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</si>
  <si>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</si>
  <si>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</si>
  <si>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</si>
  <si>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</si>
  <si>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</si>
  <si>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</si>
  <si>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</si>
  <si>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</si>
  <si>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</si>
  <si>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</si>
  <si>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</si>
  <si>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</si>
  <si>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</si>
  <si>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</si>
  <si>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</si>
  <si>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</si>
  <si>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</si>
  <si>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</si>
  <si>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</si>
  <si>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</si>
  <si>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</si>
  <si>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</si>
  <si>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</si>
  <si>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</si>
  <si>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</si>
  <si>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</si>
  <si>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</si>
  <si>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</si>
  <si>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</si>
  <si>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</si>
  <si>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</si>
  <si>
    <t>Dep. en moneda extranjera</t>
  </si>
  <si>
    <t>Doc. del BCCh</t>
  </si>
  <si>
    <t>Bonos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</si>
</sst>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20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170" fontId="0" fillId="0" borderId="0" xfId="0" applyNumberFormat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original'!$O$8:$O$1000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  <c:pt idx="218" formatCode="0.00">
                  <c:v>35.64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original'!$K$8:$K$1000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  <c:pt idx="218" formatCode="0.0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original'!$M$8:$M$1000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  <c:pt idx="218" formatCode="0.00">
                  <c:v>15.37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original'!$I$8:$I$1000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  <c:pt idx="218" formatCode="0.00">
                  <c:v>32.729999999999997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original'!$G$8:$G$1000</c:f>
              <c:numCache>
                <c:formatCode>0.0</c:formatCode>
                <c:ptCount val="993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  <c:pt idx="2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19375834777409578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original'!$Q$8:$Q$1000</c:f>
              <c:numCache>
                <c:formatCode>0.0</c:formatCode>
                <c:ptCount val="993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  <c:pt idx="218">
                  <c:v>12.39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original'!$W$8:$W$1000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  <c:pt idx="218" formatCode="0.00">
                  <c:v>17.03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original'!$S$8:$S$1000</c:f>
              <c:numCache>
                <c:formatCode>0.0</c:formatCode>
                <c:ptCount val="993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  <c:pt idx="218">
                  <c:v>26.85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original'!$U$8:$U$1000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  <c:pt idx="218" formatCode="0.0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original'!$Y$8:$Y$1000</c:f>
              <c:numCache>
                <c:formatCode>0.0</c:formatCode>
                <c:ptCount val="993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  <c:pt idx="218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original'!$AC$8:$AC$1000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  <c:pt idx="218" formatCode="0.00">
                  <c:v>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original'!$AA$8:$AA$1000</c:f>
              <c:numCache>
                <c:formatCode>0.0</c:formatCode>
                <c:ptCount val="993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  <c:pt idx="218" formatCode="0.00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original'!$AE$8:$AE$1000</c:f>
              <c:numCache>
                <c:formatCode>0.0</c:formatCode>
                <c:ptCount val="993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  <c:pt idx="218" formatCode="0.0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1'!$C$19:$C$1000</c:f>
              <c:numCache>
                <c:formatCode>0.0</c:formatCode>
                <c:ptCount val="982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3.0993885867358415</c:v>
                </c:pt>
                <c:pt idx="206">
                  <c:v>3.2019580636957414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2'!$C$19:$C$1000</c:f>
              <c:numCache>
                <c:formatCode>0.0</c:formatCode>
                <c:ptCount val="982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8.2934813537207219E-2</c:v>
                </c:pt>
                <c:pt idx="206">
                  <c:v>0.47831727055942963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1'!$B$19:$B$1000</c:f>
              <c:numCache>
                <c:formatCode>0.0</c:formatCode>
                <c:ptCount val="982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1.3021598033686956</c:v>
                </c:pt>
                <c:pt idx="206">
                  <c:v>1.8114637010099131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2'!$B$19:$B$1000</c:f>
              <c:numCache>
                <c:formatCode>0.0</c:formatCode>
                <c:ptCount val="982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0.8577679565699583</c:v>
                </c:pt>
                <c:pt idx="206">
                  <c:v>0.40508610209035112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1'!$E$19:$E$1000</c:f>
              <c:numCache>
                <c:formatCode>0.0</c:formatCode>
                <c:ptCount val="982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21.157565178195696</c:v>
                </c:pt>
                <c:pt idx="206">
                  <c:v>21.610775470748436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2'!$E$19:$E$1000</c:f>
              <c:numCache>
                <c:formatCode>0.0</c:formatCode>
                <c:ptCount val="982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3.9364340929912771</c:v>
                </c:pt>
                <c:pt idx="206">
                  <c:v>-0.20868789182608793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1'!$D$19:$D$1000</c:f>
              <c:numCache>
                <c:formatCode>0.0</c:formatCode>
                <c:ptCount val="982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6.4795869261925247</c:v>
                </c:pt>
                <c:pt idx="206">
                  <c:v>6.8669235837355131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2'!$A$19:$A$1000</c:f>
              <c:numCache>
                <c:formatCode>mmm</c:formatCode>
                <c:ptCount val="982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  <c:pt idx="206">
                  <c:v>45352</c:v>
                </c:pt>
              </c:numCache>
            </c:numRef>
          </c:cat>
          <c:val>
            <c:numRef>
              <c:f>'Base gráficos 2'!$D$19:$D$1000</c:f>
              <c:numCache>
                <c:formatCode>0.0</c:formatCode>
                <c:ptCount val="982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0.43043010753183353</c:v>
                </c:pt>
                <c:pt idx="206">
                  <c:v>0.8090066132420759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1'!$T$20:$T$1000</c:f>
              <c:numCache>
                <c:formatCode>0.0</c:formatCode>
                <c:ptCount val="981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-1.6433787471460986</c:v>
                </c:pt>
                <c:pt idx="204">
                  <c:v>-1.3419531339310371</c:v>
                </c:pt>
                <c:pt idx="205">
                  <c:v>-1.0313614869626893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1'!$V$20:$V$1000</c:f>
              <c:numCache>
                <c:formatCode>0.0</c:formatCode>
                <c:ptCount val="981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  <c:pt idx="204">
                  <c:v>1.2116705045090761</c:v>
                </c:pt>
                <c:pt idx="205">
                  <c:v>-0.31430122898455809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1'!$W$20:$W$1000</c:f>
              <c:numCache>
                <c:formatCode>0.0</c:formatCode>
                <c:ptCount val="981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  <c:pt idx="204">
                  <c:v>0.60605268463029416</c:v>
                </c:pt>
                <c:pt idx="205">
                  <c:v>0.81722209432069426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1'!$Y$20:$Y$1000</c:f>
              <c:numCache>
                <c:formatCode>0.0</c:formatCode>
                <c:ptCount val="981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  <c:pt idx="204">
                  <c:v>-0.48594938705807195</c:v>
                </c:pt>
                <c:pt idx="205">
                  <c:v>-0.31182681866259038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1'!$Z$20:$Z$1000</c:f>
              <c:numCache>
                <c:formatCode>0.0</c:formatCode>
                <c:ptCount val="981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  <c:pt idx="204">
                  <c:v>0.72796328607245542</c:v>
                </c:pt>
                <c:pt idx="205">
                  <c:v>0.5972825356988507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1'!$AA$20:$AA$1000</c:f>
              <c:numCache>
                <c:formatCode>0.0</c:formatCode>
                <c:ptCount val="981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-0.57353257460925988</c:v>
                </c:pt>
                <c:pt idx="204">
                  <c:v>0.71778395422271046</c:v>
                </c:pt>
                <c:pt idx="205">
                  <c:v>-0.2429849045903012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1'!$AQ$20:$AQ$1000</c:f>
              <c:numCache>
                <c:formatCode>0.0</c:formatCode>
                <c:ptCount val="981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4.033940534479056</c:v>
                </c:pt>
                <c:pt idx="203">
                  <c:v>4.3127740434766073</c:v>
                </c:pt>
                <c:pt idx="204">
                  <c:v>4.6756063442709461</c:v>
                </c:pt>
                <c:pt idx="205">
                  <c:v>3.671688840221043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Doc.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1'!$AS$20:$AS$1000</c:f>
              <c:numCache>
                <c:formatCode>0.0</c:formatCode>
                <c:ptCount val="981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  <c:pt idx="204">
                  <c:v>2.3170376458558404</c:v>
                </c:pt>
                <c:pt idx="205">
                  <c:v>2.2428348432765466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Dep.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1'!$AR$20:$AR$1000</c:f>
              <c:numCache>
                <c:formatCode>0.0</c:formatCode>
                <c:ptCount val="981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  <c:pt idx="204">
                  <c:v>0.66050209835631246</c:v>
                </c:pt>
                <c:pt idx="205">
                  <c:v>0.65606467957760739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Tesorería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1'!$AT$20:$AT$1000</c:f>
              <c:numCache>
                <c:formatCode>0.0</c:formatCode>
                <c:ptCount val="981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  <c:pt idx="204">
                  <c:v>1.7338705408042703</c:v>
                </c:pt>
                <c:pt idx="205">
                  <c:v>1.8402823544382509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1'!$AU$20:$AU$1000</c:f>
              <c:numCache>
                <c:formatCode>0.0</c:formatCode>
                <c:ptCount val="981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  <c:pt idx="204">
                  <c:v>-4.9243801954163219E-3</c:v>
                </c:pt>
                <c:pt idx="205">
                  <c:v>-4.9295455359924098E-3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1'!$AV$20:$AV$1000</c:f>
              <c:numCache>
                <c:formatCode>0.0</c:formatCode>
                <c:ptCount val="981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-8.0696498758511037E-2</c:v>
                </c:pt>
                <c:pt idx="204">
                  <c:v>-2.7984606965288879E-2</c:v>
                </c:pt>
                <c:pt idx="205">
                  <c:v>2.1386998647885208E-2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Bonos de empresas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1'!$AW$20:$AW$1000</c:f>
              <c:numCache>
                <c:formatCode>0.0</c:formatCode>
                <c:ptCount val="981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0.58456552785173355</c:v>
                </c:pt>
                <c:pt idx="204">
                  <c:v>0.59569710667665454</c:v>
                </c:pt>
                <c:pt idx="205">
                  <c:v>0.64689138630768406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1'!$BB$20:$BB$1000</c:f>
              <c:numCache>
                <c:formatCode>0.0</c:formatCode>
                <c:ptCount val="981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-1.7488861316944406</c:v>
                </c:pt>
                <c:pt idx="203">
                  <c:v>-2.2410257083328098</c:v>
                </c:pt>
                <c:pt idx="204">
                  <c:v>-2.4776280421491217</c:v>
                </c:pt>
                <c:pt idx="205">
                  <c:v>-1.7761455406742805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1'!$BC$20:$BC$1000</c:f>
              <c:numCache>
                <c:formatCode>0.0</c:formatCode>
                <c:ptCount val="981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-7.1463715273098943E-2</c:v>
                </c:pt>
                <c:pt idx="203">
                  <c:v>-4.3712002387946897E-2</c:v>
                </c:pt>
                <c:pt idx="204">
                  <c:v>-4.0947670989701784E-2</c:v>
                </c:pt>
                <c:pt idx="205">
                  <c:v>-2.1653590754431674E-2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1'!$BD$20:$BD$1000</c:f>
              <c:numCache>
                <c:formatCode>0.0</c:formatCode>
                <c:ptCount val="981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6.0934411675480931</c:v>
                </c:pt>
                <c:pt idx="203">
                  <c:v>6.71030986414209</c:v>
                </c:pt>
                <c:pt idx="204">
                  <c:v>7.4312290356644866</c:v>
                </c:pt>
                <c:pt idx="205">
                  <c:v>7.2764204255043401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1'!$AB$20:$AB$1000</c:f>
              <c:numCache>
                <c:formatCode>0.0</c:formatCode>
                <c:ptCount val="981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-0.17687031186668625</c:v>
                </c:pt>
                <c:pt idx="204">
                  <c:v>0.21852692651292027</c:v>
                </c:pt>
                <c:pt idx="205">
                  <c:v>-7.2217424590443988E-2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1'!$AI$20:$AI$1000</c:f>
              <c:numCache>
                <c:formatCode>0.0</c:formatCode>
                <c:ptCount val="981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  <c:pt idx="204">
                  <c:v>-0.25162921871810262</c:v>
                </c:pt>
                <c:pt idx="205">
                  <c:v>-0.19964290447408437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1'!$AN$20:$AN$1000</c:f>
              <c:numCache>
                <c:formatCode>0.0</c:formatCode>
                <c:ptCount val="981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2.6809692357001165</c:v>
                </c:pt>
                <c:pt idx="203">
                  <c:v>3.628866714438991</c:v>
                </c:pt>
                <c:pt idx="204">
                  <c:v>3.8994983288164549</c:v>
                </c:pt>
                <c:pt idx="205">
                  <c:v>2.8346367273086583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1'!$AO$20:$AO$1000</c:f>
              <c:numCache>
                <c:formatCode>0.0</c:formatCode>
                <c:ptCount val="981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0.16762199674692621</c:v>
                </c:pt>
                <c:pt idx="204">
                  <c:v>0.17145312376119762</c:v>
                </c:pt>
                <c:pt idx="205">
                  <c:v>0.18683056760344907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1'!$AE$20:$AE$1000</c:f>
              <c:numCache>
                <c:formatCode>0.0</c:formatCode>
                <c:ptCount val="981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  <c:pt idx="204">
                  <c:v>4.608280537751825</c:v>
                </c:pt>
                <c:pt idx="205">
                  <c:v>3.4135084545470398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1'!$AF$20:$AF$1000</c:f>
              <c:numCache>
                <c:formatCode>0.0</c:formatCode>
                <c:ptCount val="981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  <c:pt idx="204">
                  <c:v>-1.7490427691514154</c:v>
                </c:pt>
                <c:pt idx="205">
                  <c:v>-0.94904984776435519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1'!$AG$20:$AG$1000</c:f>
              <c:numCache>
                <c:formatCode>0.0</c:formatCode>
                <c:ptCount val="981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  <c:pt idx="204">
                  <c:v>1.5746466461133535</c:v>
                </c:pt>
                <c:pt idx="205">
                  <c:v>1.4290358091731821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1'!$AH$20:$AH$1000</c:f>
              <c:numCache>
                <c:formatCode>0.0</c:formatCode>
                <c:ptCount val="981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  <c:pt idx="204">
                  <c:v>-0.49269652723635637</c:v>
                </c:pt>
                <c:pt idx="205">
                  <c:v>-0.43628629914966544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1'!$A$20:$A$1000</c:f>
              <c:numCache>
                <c:formatCode>mmm</c:formatCode>
                <c:ptCount val="981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  <c:pt idx="205">
                  <c:v>45352</c:v>
                </c:pt>
              </c:numCache>
            </c:numRef>
          </c:cat>
          <c:val>
            <c:numRef>
              <c:f>'Base gráficos 1'!$AP$20:$AP$1000</c:f>
              <c:numCache>
                <c:formatCode>0.0</c:formatCode>
                <c:ptCount val="981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6.8895943792283845</c:v>
                </c:pt>
                <c:pt idx="203">
                  <c:v>7.332483849907419</c:v>
                </c:pt>
                <c:pt idx="204">
                  <c:v>7.9790370478499009</c:v>
                </c:pt>
                <c:pt idx="205">
                  <c:v>6.206815082653776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1'!$A$9:$A$1000</c:f>
              <c:numCache>
                <c:formatCode>mmm</c:formatCode>
                <c:ptCount val="992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</c:numCache>
            </c:numRef>
          </c:cat>
          <c:val>
            <c:numRef>
              <c:f>'Base gráficos 1'!$D$9:$D$1000</c:f>
              <c:numCache>
                <c:formatCode>0.0</c:formatCode>
                <c:ptCount val="992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6.4795869261925247</c:v>
                </c:pt>
                <c:pt idx="216">
                  <c:v>6.8669235837355131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1'!$A$9:$A$1000</c:f>
              <c:numCache>
                <c:formatCode>mmm</c:formatCode>
                <c:ptCount val="992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</c:numCache>
            </c:numRef>
          </c:cat>
          <c:val>
            <c:numRef>
              <c:f>'Base gráficos 1'!$B$9:$B$1000</c:f>
              <c:numCache>
                <c:formatCode>0.0</c:formatCode>
                <c:ptCount val="992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1.3021598033686956</c:v>
                </c:pt>
                <c:pt idx="216">
                  <c:v>1.8114637010099131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1'!$A$9:$A$1000</c:f>
              <c:numCache>
                <c:formatCode>mmm</c:formatCode>
                <c:ptCount val="992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</c:numCache>
            </c:numRef>
          </c:cat>
          <c:val>
            <c:numRef>
              <c:f>'Base gráficos 1'!$C$9:$C$1000</c:f>
              <c:numCache>
                <c:formatCode>0.0</c:formatCode>
                <c:ptCount val="992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3.0993885867358415</c:v>
                </c:pt>
                <c:pt idx="216">
                  <c:v>3.2019580636957414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1'!$A$9:$A$1000</c:f>
              <c:numCache>
                <c:formatCode>mmm</c:formatCode>
                <c:ptCount val="992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</c:numCache>
            </c:numRef>
          </c:cat>
          <c:val>
            <c:numRef>
              <c:f>'Base gráficos 1'!$F$9:$F$1000</c:f>
              <c:numCache>
                <c:formatCode>0.0</c:formatCode>
                <c:ptCount val="992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4.1620193103094323</c:v>
                </c:pt>
                <c:pt idx="216">
                  <c:v>4.5930963613283353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1'!$A$9:$A$1000</c:f>
              <c:numCache>
                <c:formatCode>mmm</c:formatCode>
                <c:ptCount val="992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  <c:pt idx="216">
                  <c:v>45352</c:v>
                </c:pt>
              </c:numCache>
            </c:numRef>
          </c:cat>
          <c:val>
            <c:numRef>
              <c:f>'Base gráficos 1'!$E$9:$E$1000</c:f>
              <c:numCache>
                <c:formatCode>0.0</c:formatCode>
                <c:ptCount val="992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21.157565178195696</c:v>
                </c:pt>
                <c:pt idx="216">
                  <c:v>21.610775470748436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1'!$S$8:$S$1000</c:f>
              <c:numCache>
                <c:formatCode>0.0</c:formatCode>
                <c:ptCount val="993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  <c:pt idx="21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1'!$P$8:$P$1000</c:f>
              <c:numCache>
                <c:formatCode>0.0</c:formatCode>
                <c:ptCount val="993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1'!$L$8:$L$1000</c:f>
              <c:numCache>
                <c:formatCode>0.0</c:formatCode>
                <c:ptCount val="993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1'!$G$8:$G$1000</c:f>
              <c:numCache>
                <c:formatCode>0.0</c:formatCode>
                <c:ptCount val="993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original'!$J$8:$J$1000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  <c:pt idx="218" formatCode="0.00">
                  <c:v>1104.77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original'!$L$8:$L$1000</c:f>
              <c:numCache>
                <c:formatCode>0.0</c:formatCode>
                <c:ptCount val="993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  <c:pt idx="218" formatCode="0.00">
                  <c:v>431.87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original'!$P$8:$P$1000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  <c:pt idx="218" formatCode="0.00">
                  <c:v>632.61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original'!$N$8:$N$1000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  <c:pt idx="218" formatCode="0.00">
                  <c:v>620.30999999999995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original'!$H$8:$H$1000</c:f>
              <c:numCache>
                <c:formatCode>0.0</c:formatCode>
                <c:ptCount val="993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  <c:pt idx="218">
                  <c:v>2789.56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7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7315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original'!$X$8:$X$1000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  <c:pt idx="218" formatCode="0.00">
                  <c:v>1958.61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original'!$T$8:$T$1000</c:f>
              <c:numCache>
                <c:formatCode>0.0</c:formatCode>
                <c:ptCount val="993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  <c:pt idx="218">
                  <c:v>88.17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original'!$V$8:$V$1000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  <c:pt idx="218" formatCode="0.00">
                  <c:v>2810.62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original'!$R$8:$R$1000</c:f>
              <c:numCache>
                <c:formatCode>0.0</c:formatCode>
                <c:ptCount val="993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  <c:pt idx="218">
                  <c:v>4857.3999999999996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original'!$AB$8:$AB$1000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  <c:pt idx="218" formatCode="0.00">
                  <c:v>883.65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original'!$AD$8:$AD$1000</c:f>
              <c:numCache>
                <c:formatCode>0.0</c:formatCode>
                <c:ptCount val="993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  <c:pt idx="218" formatCode="0.00">
                  <c:v>479.86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original'!$Z$8:$Z$1000</c:f>
              <c:numCache>
                <c:formatCode>0.0</c:formatCode>
                <c:ptCount val="993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  <c:pt idx="218">
                  <c:v>1363.51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original'!$AF$8:$AF$1000</c:f>
              <c:numCache>
                <c:formatCode>0.0</c:formatCode>
                <c:ptCount val="993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  <c:pt idx="218" formatCode="0.00">
                  <c:v>404.56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original'!$BO$8:$BO$1000</c:f>
              <c:numCache>
                <c:formatCode>0.0</c:formatCode>
                <c:ptCount val="993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  <c:pt idx="218">
                  <c:v>17065.439999999999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original'!$BN$8:$BN$1000</c:f>
              <c:numCache>
                <c:formatCode>0.0</c:formatCode>
                <c:ptCount val="993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  <c:pt idx="21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original'!$BQ$8:$BQ$1000</c:f>
              <c:numCache>
                <c:formatCode>0.0</c:formatCode>
                <c:ptCount val="993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  <c:pt idx="218">
                  <c:v>2425.65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original'!$BP$8:$BP$1000</c:f>
              <c:numCache>
                <c:formatCode>0.0</c:formatCode>
                <c:ptCount val="993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  <c:pt idx="218">
                  <c:v>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original'!$BS$8:$BS$1000</c:f>
              <c:numCache>
                <c:formatCode>0.0</c:formatCode>
                <c:ptCount val="993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  <c:pt idx="218">
                  <c:v>456.15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original'!$BR$8:$BR$1000</c:f>
              <c:numCache>
                <c:formatCode>0.0</c:formatCode>
                <c:ptCount val="993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  <c:pt idx="218">
                  <c:v>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original'!$BU$8:$BU$1000</c:f>
              <c:numCache>
                <c:formatCode>0.0</c:formatCode>
                <c:ptCount val="993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  <c:pt idx="218">
                  <c:v>52.43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original'!$A$8:$A$1000</c:f>
              <c:numCache>
                <c:formatCode>mmm</c:formatCode>
                <c:ptCount val="993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  <c:pt idx="218">
                  <c:v>45352</c:v>
                </c:pt>
              </c:numCache>
            </c:numRef>
          </c:cat>
          <c:val>
            <c:numRef>
              <c:f>'Base original'!$BT$8:$BT$1000</c:f>
              <c:numCache>
                <c:formatCode>0.0</c:formatCode>
                <c:ptCount val="993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  <c:pt idx="218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1'!$H$8:$H$1000</c:f>
              <c:numCache>
                <c:formatCode>0.0</c:formatCode>
                <c:ptCount val="993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  <c:pt idx="217">
                  <c:v>12.962303051377276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1'!$I$8:$I$1000</c:f>
              <c:numCache>
                <c:formatCode>0.0</c:formatCode>
                <c:ptCount val="993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  <c:pt idx="217">
                  <c:v>1.5326836490342566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1'!$K$8:$K$1000</c:f>
              <c:numCache>
                <c:formatCode>0.0</c:formatCode>
                <c:ptCount val="993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  <c:pt idx="217">
                  <c:v>8.0823572176257183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1'!$J$8:$J$1000</c:f>
              <c:numCache>
                <c:formatCode>0.0</c:formatCode>
                <c:ptCount val="993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  <c:pt idx="217">
                  <c:v>3.4178023415879202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1'!$G$8:$G$1000</c:f>
              <c:numCache>
                <c:formatCode>0.0</c:formatCode>
                <c:ptCount val="993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  <c:pt idx="21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  <c:majorUnit val="7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1'!$O$8:$O$1000</c:f>
              <c:numCache>
                <c:formatCode>0.0</c:formatCode>
                <c:ptCount val="993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  <c:pt idx="217">
                  <c:v>6.8668687569481621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1'!$M$8:$M$1000</c:f>
              <c:numCache>
                <c:formatCode>0.0</c:formatCode>
                <c:ptCount val="993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  <c:pt idx="217">
                  <c:v>0.48737277144151198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1'!$N$8:$N$1000</c:f>
              <c:numCache>
                <c:formatCode>0.0</c:formatCode>
                <c:ptCount val="993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  <c:pt idx="217">
                  <c:v>5.0340499032404162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1'!$L$8:$L$1000</c:f>
              <c:numCache>
                <c:formatCode>0.0</c:formatCode>
                <c:ptCount val="993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  <c:pt idx="217">
                  <c:v>12.39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1'!$Q$8:$Q$1000</c:f>
              <c:numCache>
                <c:formatCode>0.0</c:formatCode>
                <c:ptCount val="993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  <c:pt idx="217">
                  <c:v>4.4457605738131729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1'!$R$8:$R$1000</c:f>
              <c:numCache>
                <c:formatCode>0.0</c:formatCode>
                <c:ptCount val="993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  <c:pt idx="217">
                  <c:v>2.6570710885875424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1'!$P$8:$P$1000</c:f>
              <c:numCache>
                <c:formatCode>0.0</c:formatCode>
                <c:ptCount val="993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  <c:pt idx="217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1'!$AP$8:$AP$1000</c:f>
              <c:numCache>
                <c:formatCode>0.0</c:formatCode>
                <c:ptCount val="993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6.8895943792283845</c:v>
                </c:pt>
                <c:pt idx="215">
                  <c:v>7.332483849907419</c:v>
                </c:pt>
                <c:pt idx="216">
                  <c:v>7.9790370478499009</c:v>
                </c:pt>
                <c:pt idx="217">
                  <c:v>6.206815082653776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1'!$BD$8:$BD$1000</c:f>
              <c:numCache>
                <c:formatCode>0.0</c:formatCode>
                <c:ptCount val="993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6.0934411675480931</c:v>
                </c:pt>
                <c:pt idx="215">
                  <c:v>6.71030986414209</c:v>
                </c:pt>
                <c:pt idx="216">
                  <c:v>7.4312290356644866</c:v>
                </c:pt>
                <c:pt idx="217">
                  <c:v>7.2764204255043401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1'!$A$8:$A$1000</c:f>
              <c:numCache>
                <c:formatCode>mmm</c:formatCode>
                <c:ptCount val="993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  <c:pt idx="217">
                  <c:v>45352</c:v>
                </c:pt>
              </c:numCache>
            </c:numRef>
          </c:cat>
          <c:val>
            <c:numRef>
              <c:f>'Base gráficos 1'!$AA$8:$AA$1000</c:f>
              <c:numCache>
                <c:formatCode>0.0</c:formatCode>
                <c:ptCount val="993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-0.57353257460925988</c:v>
                </c:pt>
                <c:pt idx="216">
                  <c:v>0.71778395422271046</c:v>
                </c:pt>
                <c:pt idx="217">
                  <c:v>-0.2429849045903012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352"/>
          <c:min val="44621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6"/>
  <sheetViews>
    <sheetView showGridLines="0" tabSelected="1" zoomScale="85" zoomScaleNormal="85" workbookViewId="0">
      <pane xSplit="1" ySplit="7" topLeftCell="B203" activePane="bottomRight" state="frozen"/>
      <selection pane="topRight" activeCell="B1" sqref="B1"/>
      <selection pane="bottomLeft" activeCell="A8" sqref="A8"/>
      <selection pane="bottomRight" activeCell="A226" sqref="A226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5" t="s">
        <v>123</v>
      </c>
      <c r="C1" s="95"/>
      <c r="D1" s="95"/>
      <c r="E1" s="95"/>
      <c r="F1" s="95"/>
      <c r="G1" s="100" t="s">
        <v>124</v>
      </c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01"/>
      <c r="AF1" s="102"/>
      <c r="AG1" s="98" t="s">
        <v>125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44"/>
      <c r="BN1" s="95" t="s">
        <v>140</v>
      </c>
      <c r="BO1" s="95"/>
      <c r="BP1" s="95"/>
      <c r="BQ1" s="95"/>
      <c r="BR1" s="95"/>
      <c r="BS1" s="95"/>
      <c r="BT1" s="95"/>
      <c r="BU1" s="95"/>
    </row>
    <row r="2" spans="1:76" s="3" customFormat="1" ht="18.75" customHeight="1" x14ac:dyDescent="0.25">
      <c r="A2" s="2"/>
      <c r="B2" s="99" t="s">
        <v>44</v>
      </c>
      <c r="C2" s="99"/>
      <c r="D2" s="99"/>
      <c r="E2" s="99"/>
      <c r="F2" s="99"/>
      <c r="G2" s="103" t="s">
        <v>88</v>
      </c>
      <c r="H2" s="104"/>
      <c r="I2" s="99"/>
      <c r="J2" s="99"/>
      <c r="K2" s="99"/>
      <c r="L2" s="99"/>
      <c r="M2" s="99"/>
      <c r="N2" s="99"/>
      <c r="O2" s="99"/>
      <c r="P2" s="99"/>
      <c r="Q2" s="84" t="s">
        <v>131</v>
      </c>
      <c r="R2" s="99"/>
      <c r="S2" s="99"/>
      <c r="T2" s="99"/>
      <c r="U2" s="99"/>
      <c r="V2" s="99"/>
      <c r="W2" s="99"/>
      <c r="X2" s="85"/>
      <c r="Y2" s="103" t="s">
        <v>130</v>
      </c>
      <c r="Z2" s="104"/>
      <c r="AA2" s="99"/>
      <c r="AB2" s="99"/>
      <c r="AC2" s="99"/>
      <c r="AD2" s="99"/>
      <c r="AE2" s="84" t="s">
        <v>91</v>
      </c>
      <c r="AF2" s="85"/>
      <c r="AG2" s="99" t="s">
        <v>37</v>
      </c>
      <c r="AH2" s="99"/>
      <c r="AI2" s="99"/>
      <c r="AJ2" s="99"/>
      <c r="AK2" s="99"/>
      <c r="AL2" s="99"/>
      <c r="AM2" s="99"/>
      <c r="AN2" s="99"/>
      <c r="AO2" s="85"/>
      <c r="AP2" s="84" t="s">
        <v>38</v>
      </c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85"/>
      <c r="BB2" s="84" t="s">
        <v>41</v>
      </c>
      <c r="BC2" s="99"/>
      <c r="BD2" s="99"/>
      <c r="BE2" s="99"/>
      <c r="BF2" s="99"/>
      <c r="BG2" s="99"/>
      <c r="BH2" s="99"/>
      <c r="BI2" s="99"/>
      <c r="BJ2" s="99"/>
      <c r="BK2" s="99"/>
      <c r="BL2" s="85"/>
      <c r="BM2" s="45"/>
      <c r="BN2" s="96" t="s">
        <v>67</v>
      </c>
      <c r="BO2" s="97"/>
      <c r="BP2" s="96" t="s">
        <v>68</v>
      </c>
      <c r="BQ2" s="97"/>
      <c r="BR2" s="96" t="s">
        <v>69</v>
      </c>
      <c r="BS2" s="97"/>
      <c r="BT2" s="96" t="s">
        <v>70</v>
      </c>
      <c r="BU2" s="97"/>
    </row>
    <row r="3" spans="1:76" s="3" customFormat="1" ht="51" x14ac:dyDescent="0.25">
      <c r="A3" s="2"/>
      <c r="B3" s="36" t="s">
        <v>95</v>
      </c>
      <c r="C3" s="36" t="s">
        <v>42</v>
      </c>
      <c r="D3" s="36" t="s">
        <v>36</v>
      </c>
      <c r="E3" s="36" t="s">
        <v>107</v>
      </c>
      <c r="F3" s="39" t="s">
        <v>43</v>
      </c>
      <c r="G3" s="80" t="s">
        <v>126</v>
      </c>
      <c r="H3" s="81"/>
      <c r="I3" s="80" t="s">
        <v>132</v>
      </c>
      <c r="J3" s="86"/>
      <c r="K3" s="86" t="s">
        <v>133</v>
      </c>
      <c r="L3" s="86"/>
      <c r="M3" s="86" t="s">
        <v>134</v>
      </c>
      <c r="N3" s="86"/>
      <c r="O3" s="86" t="s">
        <v>135</v>
      </c>
      <c r="P3" s="81"/>
      <c r="Q3" s="82" t="s">
        <v>95</v>
      </c>
      <c r="R3" s="83"/>
      <c r="S3" s="80" t="s">
        <v>136</v>
      </c>
      <c r="T3" s="86"/>
      <c r="U3" s="86" t="s">
        <v>134</v>
      </c>
      <c r="V3" s="86"/>
      <c r="W3" s="86" t="s">
        <v>135</v>
      </c>
      <c r="X3" s="81"/>
      <c r="Y3" s="80" t="s">
        <v>129</v>
      </c>
      <c r="Z3" s="81"/>
      <c r="AA3" s="80" t="s">
        <v>137</v>
      </c>
      <c r="AB3" s="86"/>
      <c r="AC3" s="86" t="s">
        <v>138</v>
      </c>
      <c r="AD3" s="81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255</v>
      </c>
      <c r="AK3" s="36" t="s">
        <v>256</v>
      </c>
      <c r="AL3" s="36" t="s">
        <v>49</v>
      </c>
      <c r="AM3" s="36" t="s">
        <v>261</v>
      </c>
      <c r="AN3" s="36" t="s">
        <v>262</v>
      </c>
      <c r="AO3" s="37" t="s">
        <v>37</v>
      </c>
      <c r="AP3" s="38" t="s">
        <v>240</v>
      </c>
      <c r="AQ3" s="36" t="s">
        <v>269</v>
      </c>
      <c r="AR3" s="36" t="s">
        <v>270</v>
      </c>
      <c r="AS3" s="36" t="s">
        <v>271</v>
      </c>
      <c r="AT3" s="36" t="s">
        <v>257</v>
      </c>
      <c r="AU3" s="36" t="s">
        <v>241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67</v>
      </c>
      <c r="BO3" s="68"/>
      <c r="BP3" s="67" t="s">
        <v>68</v>
      </c>
      <c r="BQ3" s="68"/>
      <c r="BR3" s="69" t="s">
        <v>69</v>
      </c>
      <c r="BS3" s="70"/>
      <c r="BT3" s="67" t="s">
        <v>70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127</v>
      </c>
      <c r="H4" s="36" t="s">
        <v>128</v>
      </c>
      <c r="I4" s="38" t="s">
        <v>127</v>
      </c>
      <c r="J4" s="36" t="s">
        <v>128</v>
      </c>
      <c r="K4" s="36" t="s">
        <v>127</v>
      </c>
      <c r="L4" s="36" t="s">
        <v>128</v>
      </c>
      <c r="M4" s="36" t="s">
        <v>127</v>
      </c>
      <c r="N4" s="36" t="s">
        <v>128</v>
      </c>
      <c r="O4" s="36" t="s">
        <v>127</v>
      </c>
      <c r="P4" s="36" t="s">
        <v>128</v>
      </c>
      <c r="Q4" s="38" t="s">
        <v>127</v>
      </c>
      <c r="R4" s="37" t="s">
        <v>128</v>
      </c>
      <c r="S4" s="36" t="s">
        <v>127</v>
      </c>
      <c r="T4" s="36" t="s">
        <v>128</v>
      </c>
      <c r="U4" s="36" t="s">
        <v>127</v>
      </c>
      <c r="V4" s="36" t="s">
        <v>128</v>
      </c>
      <c r="W4" s="36" t="s">
        <v>127</v>
      </c>
      <c r="X4" s="37" t="s">
        <v>128</v>
      </c>
      <c r="Y4" s="38" t="s">
        <v>127</v>
      </c>
      <c r="Z4" s="37" t="s">
        <v>128</v>
      </c>
      <c r="AA4" s="36" t="s">
        <v>127</v>
      </c>
      <c r="AB4" s="36" t="s">
        <v>128</v>
      </c>
      <c r="AC4" s="36" t="s">
        <v>127</v>
      </c>
      <c r="AD4" s="36" t="s">
        <v>128</v>
      </c>
      <c r="AE4" s="38" t="s">
        <v>127</v>
      </c>
      <c r="AF4" s="37" t="s">
        <v>128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127</v>
      </c>
      <c r="BO4" s="37" t="s">
        <v>128</v>
      </c>
      <c r="BP4" s="38" t="s">
        <v>127</v>
      </c>
      <c r="BQ4" s="37" t="s">
        <v>128</v>
      </c>
      <c r="BR4" s="38" t="s">
        <v>127</v>
      </c>
      <c r="BS4" s="37" t="s">
        <v>128</v>
      </c>
      <c r="BT4" s="38" t="s">
        <v>127</v>
      </c>
      <c r="BU4" s="37" t="s">
        <v>128</v>
      </c>
    </row>
    <row r="5" spans="1:76" s="3" customFormat="1" ht="15" customHeight="1" x14ac:dyDescent="0.25">
      <c r="A5" s="2"/>
      <c r="B5" s="87" t="s">
        <v>108</v>
      </c>
      <c r="C5" s="88"/>
      <c r="D5" s="88"/>
      <c r="E5" s="88"/>
      <c r="F5" s="89"/>
      <c r="G5" s="87" t="s">
        <v>139</v>
      </c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9"/>
      <c r="AG5" s="87" t="s">
        <v>108</v>
      </c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9"/>
      <c r="BN5" s="87" t="s">
        <v>109</v>
      </c>
      <c r="BO5" s="88"/>
      <c r="BP5" s="88"/>
      <c r="BQ5" s="88"/>
      <c r="BR5" s="88"/>
      <c r="BS5" s="88"/>
      <c r="BT5" s="88"/>
      <c r="BU5" s="89"/>
    </row>
    <row r="6" spans="1:76" s="3" customFormat="1" ht="15" customHeight="1" x14ac:dyDescent="0.25">
      <c r="A6" s="2"/>
      <c r="B6" s="90" t="s">
        <v>258</v>
      </c>
      <c r="C6" s="91"/>
      <c r="D6" s="91"/>
      <c r="E6" s="91"/>
      <c r="F6" s="92"/>
      <c r="G6" s="93" t="s">
        <v>97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4"/>
      <c r="AG6" s="90" t="s">
        <v>97</v>
      </c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2"/>
      <c r="BN6" s="90" t="s">
        <v>97</v>
      </c>
      <c r="BO6" s="91"/>
      <c r="BP6" s="91"/>
      <c r="BQ6" s="91"/>
      <c r="BR6" s="91"/>
      <c r="BS6" s="91"/>
      <c r="BT6" s="91"/>
      <c r="BU6" s="92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155</v>
      </c>
      <c r="I7" s="6" t="s">
        <v>168</v>
      </c>
      <c r="J7" s="6" t="s">
        <v>165</v>
      </c>
      <c r="K7" s="6" t="s">
        <v>167</v>
      </c>
      <c r="L7" s="6" t="s">
        <v>164</v>
      </c>
      <c r="M7" s="6" t="s">
        <v>117</v>
      </c>
      <c r="N7" s="6" t="s">
        <v>162</v>
      </c>
      <c r="O7" s="6" t="s">
        <v>118</v>
      </c>
      <c r="P7" s="6" t="s">
        <v>163</v>
      </c>
      <c r="Q7" s="16" t="s">
        <v>6</v>
      </c>
      <c r="R7" s="19" t="s">
        <v>153</v>
      </c>
      <c r="S7" s="6" t="s">
        <v>166</v>
      </c>
      <c r="T7" s="6" t="s">
        <v>159</v>
      </c>
      <c r="U7" s="6" t="s">
        <v>119</v>
      </c>
      <c r="V7" s="6" t="s">
        <v>157</v>
      </c>
      <c r="W7" s="6" t="s">
        <v>120</v>
      </c>
      <c r="X7" s="6" t="s">
        <v>158</v>
      </c>
      <c r="Y7" s="16" t="s">
        <v>7</v>
      </c>
      <c r="Z7" s="19" t="s">
        <v>154</v>
      </c>
      <c r="AA7" s="6" t="s">
        <v>121</v>
      </c>
      <c r="AB7" s="6" t="s">
        <v>160</v>
      </c>
      <c r="AC7" s="6" t="s">
        <v>122</v>
      </c>
      <c r="AD7" s="6" t="s">
        <v>161</v>
      </c>
      <c r="AE7" s="16" t="s">
        <v>8</v>
      </c>
      <c r="AF7" s="19" t="s">
        <v>156</v>
      </c>
      <c r="AG7" s="6" t="s">
        <v>13</v>
      </c>
      <c r="AH7" s="6" t="s">
        <v>14</v>
      </c>
      <c r="AI7" s="6" t="s">
        <v>15</v>
      </c>
      <c r="AJ7" s="6" t="s">
        <v>238</v>
      </c>
      <c r="AK7" s="6" t="s">
        <v>239</v>
      </c>
      <c r="AL7" s="6" t="s">
        <v>16</v>
      </c>
      <c r="AM7" s="6" t="s">
        <v>260</v>
      </c>
      <c r="AN7" s="6" t="s">
        <v>263</v>
      </c>
      <c r="AO7" s="7" t="s">
        <v>17</v>
      </c>
      <c r="AP7" s="12" t="s">
        <v>18</v>
      </c>
      <c r="AQ7" s="6" t="s">
        <v>242</v>
      </c>
      <c r="AR7" s="6" t="s">
        <v>243</v>
      </c>
      <c r="AS7" s="6" t="s">
        <v>244</v>
      </c>
      <c r="AT7" s="6" t="s">
        <v>245</v>
      </c>
      <c r="AU7" s="6" t="s">
        <v>246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150</v>
      </c>
      <c r="BP7" s="15" t="s">
        <v>10</v>
      </c>
      <c r="BQ7" s="15" t="s">
        <v>151</v>
      </c>
      <c r="BR7" s="15" t="s">
        <v>11</v>
      </c>
      <c r="BS7" s="15" t="s">
        <v>149</v>
      </c>
      <c r="BT7" s="15" t="s">
        <v>12</v>
      </c>
      <c r="BU7" s="19" t="s">
        <v>152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30431.476208344098</v>
      </c>
      <c r="AX223" s="47">
        <v>2014.7950000000001</v>
      </c>
      <c r="AY223" s="47">
        <v>15408.495141223117</v>
      </c>
      <c r="AZ223" s="47">
        <v>92.6875</v>
      </c>
      <c r="BA223" s="48">
        <v>195949.56722815597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22826.480744270364</v>
      </c>
      <c r="BI223" s="47">
        <v>2282.2635989999999</v>
      </c>
      <c r="BJ223" s="47">
        <v>27692.185963900745</v>
      </c>
      <c r="BK223" s="47">
        <v>950.18757677749136</v>
      </c>
      <c r="BL223" s="48">
        <v>332170.89577545872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123831.034177758</v>
      </c>
      <c r="C224" s="47">
        <v>20163.925245335999</v>
      </c>
      <c r="D224" s="47">
        <v>80440.210459813999</v>
      </c>
      <c r="E224" s="48">
        <v>13549.613660258001</v>
      </c>
      <c r="F224" s="47">
        <v>237984.78354316601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10457.424774442899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56560.280016347795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32155.340888442261</v>
      </c>
      <c r="AX224" s="47">
        <v>2031.2465</v>
      </c>
      <c r="AY224" s="47">
        <v>16205.047259540926</v>
      </c>
      <c r="AZ224" s="47">
        <v>122.97750000000001</v>
      </c>
      <c r="BA224" s="48">
        <v>197990.27960482452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451.93689268968097</v>
      </c>
      <c r="BG224" s="47">
        <v>37591.826096000004</v>
      </c>
      <c r="BH224" s="47">
        <v>23275.743353409598</v>
      </c>
      <c r="BI224" s="47">
        <v>2320.2309915000001</v>
      </c>
      <c r="BJ224" s="47">
        <v>29128.219051636952</v>
      </c>
      <c r="BK224" s="47">
        <v>949.98150231552177</v>
      </c>
      <c r="BL224" s="48">
        <v>334667.45437193714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1:76" x14ac:dyDescent="0.25">
      <c r="A225" s="17">
        <v>45323</v>
      </c>
      <c r="B225" s="47">
        <v>124893.217109224</v>
      </c>
      <c r="C225" s="47">
        <v>20180.648159140001</v>
      </c>
      <c r="D225" s="47">
        <v>80786.449344195004</v>
      </c>
      <c r="E225" s="48">
        <v>14082.985271849</v>
      </c>
      <c r="F225" s="47">
        <v>239943.29988440801</v>
      </c>
      <c r="G225" s="13">
        <v>28.21</v>
      </c>
      <c r="H225" s="8">
        <v>2419.9499999999998</v>
      </c>
      <c r="I225" s="49">
        <v>33.65</v>
      </c>
      <c r="J225" s="49">
        <v>1080.74</v>
      </c>
      <c r="K225" s="49">
        <v>12.21</v>
      </c>
      <c r="L225" s="49">
        <v>350.24</v>
      </c>
      <c r="M225" s="49">
        <v>16.989999999999998</v>
      </c>
      <c r="N225" s="49">
        <v>444.22</v>
      </c>
      <c r="O225" s="49">
        <v>36.86</v>
      </c>
      <c r="P225" s="49">
        <v>544.75</v>
      </c>
      <c r="Q225" s="13">
        <v>12.08</v>
      </c>
      <c r="R225" s="8">
        <v>5136.08</v>
      </c>
      <c r="S225" s="5">
        <v>29.51</v>
      </c>
      <c r="T225" s="5">
        <v>80.349999999999994</v>
      </c>
      <c r="U225" s="49">
        <v>8.9499999999999993</v>
      </c>
      <c r="V225" s="49">
        <v>2342.9299999999998</v>
      </c>
      <c r="W225" s="49">
        <v>14.27</v>
      </c>
      <c r="X225" s="49">
        <v>2712.8</v>
      </c>
      <c r="Y225" s="13">
        <v>6.76</v>
      </c>
      <c r="Z225" s="8">
        <v>1506.41</v>
      </c>
      <c r="AA225" s="49">
        <v>6.5</v>
      </c>
      <c r="AB225" s="49">
        <v>1056.4100000000001</v>
      </c>
      <c r="AC225" s="49">
        <v>7.38</v>
      </c>
      <c r="AD225" s="49">
        <v>450</v>
      </c>
      <c r="AE225" s="56">
        <v>4.97</v>
      </c>
      <c r="AF225" s="55">
        <v>369.74</v>
      </c>
      <c r="AG225" s="47">
        <v>18994.495394575999</v>
      </c>
      <c r="AH225" s="47">
        <v>10451.8579792252</v>
      </c>
      <c r="AI225" s="47">
        <v>33968.958316698401</v>
      </c>
      <c r="AJ225" s="47">
        <v>21816.090070534101</v>
      </c>
      <c r="AK225" s="47">
        <v>12152.8682461643</v>
      </c>
      <c r="AL225" s="47">
        <v>11905.432139819901</v>
      </c>
      <c r="AM225" s="47">
        <v>6489.6125684883809</v>
      </c>
      <c r="AN225" s="47">
        <v>5415.8195713315199</v>
      </c>
      <c r="AO225" s="48">
        <v>56326.248435743502</v>
      </c>
      <c r="AP225" s="47">
        <v>113979.91299500009</v>
      </c>
      <c r="AQ225" s="47">
        <v>72260.121136023707</v>
      </c>
      <c r="AR225" s="47">
        <v>61087.798891411403</v>
      </c>
      <c r="AS225" s="47">
        <v>11172.3222446123</v>
      </c>
      <c r="AT225" s="47">
        <v>41009.777680344043</v>
      </c>
      <c r="AU225" s="47">
        <v>710.01417863233303</v>
      </c>
      <c r="AV225" s="47">
        <v>10246.6755001568</v>
      </c>
      <c r="AW225" s="47">
        <v>31628.074807059998</v>
      </c>
      <c r="AX225" s="47">
        <v>2065.152</v>
      </c>
      <c r="AY225" s="47">
        <v>15772.984421297939</v>
      </c>
      <c r="AZ225" s="47">
        <v>122.76050000000001</v>
      </c>
      <c r="BA225" s="48">
        <v>198350.31881666245</v>
      </c>
      <c r="BB225" s="47">
        <v>32181.8005858078</v>
      </c>
      <c r="BC225" s="47">
        <v>21504.598313543316</v>
      </c>
      <c r="BD225" s="47">
        <v>50267.575452284902</v>
      </c>
      <c r="BE225" s="47">
        <v>79.921906458571399</v>
      </c>
      <c r="BF225" s="47">
        <v>414.45303658337514</v>
      </c>
      <c r="BG225" s="47">
        <v>38271.412005179998</v>
      </c>
      <c r="BH225" s="47">
        <v>23075.19578694032</v>
      </c>
      <c r="BI225" s="47">
        <v>2301.156966333333</v>
      </c>
      <c r="BJ225" s="47">
        <v>28731.655953495108</v>
      </c>
      <c r="BK225" s="47">
        <v>942.34022208821432</v>
      </c>
      <c r="BL225" s="48">
        <v>336772.43669421074</v>
      </c>
      <c r="BM225" s="51"/>
      <c r="BN225" s="13">
        <v>6.57</v>
      </c>
      <c r="BO225" s="5">
        <v>16710.509999999998</v>
      </c>
      <c r="BP225" s="13">
        <v>6.44</v>
      </c>
      <c r="BQ225" s="5">
        <v>2778.54</v>
      </c>
      <c r="BR225" s="13">
        <v>6.1</v>
      </c>
      <c r="BS225" s="5">
        <v>777.33</v>
      </c>
      <c r="BT225" s="13">
        <v>6.28</v>
      </c>
      <c r="BU225" s="8">
        <v>69.319999999999993</v>
      </c>
      <c r="BV225" s="5"/>
      <c r="BW225" s="77"/>
      <c r="BX225" s="77"/>
    </row>
    <row r="226" spans="1:76" x14ac:dyDescent="0.25">
      <c r="A226" s="17">
        <v>45352</v>
      </c>
      <c r="B226" s="47">
        <v>125399.142174187</v>
      </c>
      <c r="C226" s="47">
        <v>20277.175684596001</v>
      </c>
      <c r="D226" s="47">
        <v>81440.017061993</v>
      </c>
      <c r="E226" s="48">
        <v>14053.595786779</v>
      </c>
      <c r="F226" s="47">
        <v>241169.93070755503</v>
      </c>
      <c r="G226" s="13">
        <v>26</v>
      </c>
      <c r="H226" s="8">
        <v>2789.56</v>
      </c>
      <c r="I226" s="49">
        <v>32.729999999999997</v>
      </c>
      <c r="J226" s="49">
        <v>1104.77</v>
      </c>
      <c r="K226" s="49">
        <v>9.9</v>
      </c>
      <c r="L226" s="49">
        <v>431.87</v>
      </c>
      <c r="M226" s="49">
        <v>15.37</v>
      </c>
      <c r="N226" s="49">
        <v>620.30999999999995</v>
      </c>
      <c r="O226" s="49">
        <v>35.64</v>
      </c>
      <c r="P226" s="49">
        <v>632.61</v>
      </c>
      <c r="Q226" s="13">
        <v>12.39</v>
      </c>
      <c r="R226" s="8">
        <v>4857.3999999999996</v>
      </c>
      <c r="S226" s="5">
        <v>26.85</v>
      </c>
      <c r="T226" s="5">
        <v>88.17</v>
      </c>
      <c r="U226" s="49">
        <v>8.6999999999999993</v>
      </c>
      <c r="V226" s="49">
        <v>2810.62</v>
      </c>
      <c r="W226" s="49">
        <v>17.03</v>
      </c>
      <c r="X226" s="49">
        <v>1958.61</v>
      </c>
      <c r="Y226" s="13">
        <v>7.1</v>
      </c>
      <c r="Z226" s="8">
        <v>1363.51</v>
      </c>
      <c r="AA226" s="49">
        <v>6.86</v>
      </c>
      <c r="AB226" s="49">
        <v>883.65</v>
      </c>
      <c r="AC226" s="49">
        <v>7.55</v>
      </c>
      <c r="AD226" s="49">
        <v>479.86</v>
      </c>
      <c r="AE226" s="56">
        <v>4.9000000000000004</v>
      </c>
      <c r="AF226" s="55">
        <v>404.56</v>
      </c>
      <c r="AG226" s="47">
        <v>18212.778102386801</v>
      </c>
      <c r="AH226" s="47">
        <v>10439.220945049599</v>
      </c>
      <c r="AI226" s="47">
        <v>33162.345632379802</v>
      </c>
      <c r="AJ226" s="47">
        <v>20967.024604992301</v>
      </c>
      <c r="AK226" s="47">
        <v>12195.321027387499</v>
      </c>
      <c r="AL226" s="47">
        <v>11921.532465184901</v>
      </c>
      <c r="AM226" s="47">
        <v>6424.9351244550999</v>
      </c>
      <c r="AN226" s="47">
        <v>5496.5973407298006</v>
      </c>
      <c r="AO226" s="48">
        <v>55523.099042614303</v>
      </c>
      <c r="AP226" s="47">
        <v>115294.52652520676</v>
      </c>
      <c r="AQ226" s="47">
        <v>73216.897214750599</v>
      </c>
      <c r="AR226" s="47">
        <v>61519.543296297597</v>
      </c>
      <c r="AS226" s="47">
        <v>11697.353918453</v>
      </c>
      <c r="AT226" s="47">
        <v>41371.85598639676</v>
      </c>
      <c r="AU226" s="47">
        <v>705.77332405940001</v>
      </c>
      <c r="AV226" s="47">
        <v>10263.7159657632</v>
      </c>
      <c r="AW226" s="47">
        <v>31874.02128876909</v>
      </c>
      <c r="AX226" s="47">
        <v>2124.6634031198637</v>
      </c>
      <c r="AY226" s="47">
        <v>16096.218793085136</v>
      </c>
      <c r="AZ226" s="47">
        <v>90.607331310186623</v>
      </c>
      <c r="BA226" s="48">
        <v>198893.20010107788</v>
      </c>
      <c r="BB226" s="47">
        <v>33248.347988850997</v>
      </c>
      <c r="BC226" s="47">
        <v>22250.387611558857</v>
      </c>
      <c r="BD226" s="47">
        <v>50216.648465079095</v>
      </c>
      <c r="BE226" s="47">
        <v>80.3621884099</v>
      </c>
      <c r="BF226" s="47">
        <v>458.26700752681279</v>
      </c>
      <c r="BG226" s="47">
        <v>38485.976494366609</v>
      </c>
      <c r="BH226" s="47">
        <v>23165.0856105981</v>
      </c>
      <c r="BI226" s="47">
        <v>2301.2171856111108</v>
      </c>
      <c r="BJ226" s="47">
        <v>28546.453771580207</v>
      </c>
      <c r="BK226" s="47">
        <v>947.50310039374244</v>
      </c>
      <c r="BL226" s="48">
        <v>339605.53578110546</v>
      </c>
      <c r="BM226" s="51"/>
      <c r="BN226" s="13">
        <v>6.4</v>
      </c>
      <c r="BO226" s="5">
        <v>17065.439999999999</v>
      </c>
      <c r="BP226" s="13">
        <v>6.26</v>
      </c>
      <c r="BQ226" s="5">
        <v>2425.65</v>
      </c>
      <c r="BR226" s="13">
        <v>6.14</v>
      </c>
      <c r="BS226" s="5">
        <v>456.15</v>
      </c>
      <c r="BT226" s="13">
        <v>6.37</v>
      </c>
      <c r="BU226" s="8">
        <v>52.43</v>
      </c>
      <c r="BV226" s="5"/>
      <c r="BW226" s="77"/>
      <c r="BX226" s="7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7"/>
  <sheetViews>
    <sheetView showGridLines="0" zoomScale="85" zoomScaleNormal="85" workbookViewId="0">
      <pane ySplit="5" topLeftCell="A204" activePane="bottomLeft" state="frozen"/>
      <selection pane="bottomLeft" activeCell="A225" sqref="A225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5" t="s">
        <v>63</v>
      </c>
      <c r="C1" s="95"/>
      <c r="D1" s="95"/>
      <c r="E1" s="95"/>
      <c r="F1" s="105"/>
      <c r="G1" s="52"/>
      <c r="H1" s="95" t="s">
        <v>64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105"/>
      <c r="T1" s="106" t="s">
        <v>105</v>
      </c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8"/>
    </row>
    <row r="2" spans="1:59" s="3" customFormat="1" ht="15.75" customHeight="1" x14ac:dyDescent="0.25">
      <c r="A2" s="2"/>
      <c r="B2" s="99" t="s">
        <v>44</v>
      </c>
      <c r="C2" s="99"/>
      <c r="D2" s="99"/>
      <c r="E2" s="99"/>
      <c r="F2" s="99"/>
      <c r="G2" s="84" t="s">
        <v>141</v>
      </c>
      <c r="H2" s="104"/>
      <c r="I2" s="104"/>
      <c r="J2" s="104"/>
      <c r="K2" s="109"/>
      <c r="L2" s="84" t="s">
        <v>142</v>
      </c>
      <c r="M2" s="99"/>
      <c r="N2" s="99"/>
      <c r="O2" s="85"/>
      <c r="P2" s="84" t="s">
        <v>143</v>
      </c>
      <c r="Q2" s="99"/>
      <c r="R2" s="85"/>
      <c r="S2" s="57" t="s">
        <v>144</v>
      </c>
      <c r="T2" s="103" t="s">
        <v>37</v>
      </c>
      <c r="U2" s="104"/>
      <c r="V2" s="104"/>
      <c r="W2" s="104"/>
      <c r="X2" s="104"/>
      <c r="Y2" s="104"/>
      <c r="Z2" s="104"/>
      <c r="AA2" s="109"/>
      <c r="AB2" s="103" t="s">
        <v>38</v>
      </c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9"/>
      <c r="AQ2" s="103" t="s">
        <v>41</v>
      </c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9"/>
    </row>
    <row r="3" spans="1:59" s="3" customFormat="1" ht="38.25" x14ac:dyDescent="0.25">
      <c r="A3" s="2"/>
      <c r="B3" s="39" t="s">
        <v>77</v>
      </c>
      <c r="C3" s="54" t="s">
        <v>73</v>
      </c>
      <c r="D3" s="54" t="s">
        <v>74</v>
      </c>
      <c r="E3" s="54" t="s">
        <v>110</v>
      </c>
      <c r="F3" s="40" t="s">
        <v>43</v>
      </c>
      <c r="G3" s="38" t="s">
        <v>126</v>
      </c>
      <c r="H3" s="63" t="s">
        <v>176</v>
      </c>
      <c r="I3" s="64" t="s">
        <v>177</v>
      </c>
      <c r="J3" s="64" t="s">
        <v>134</v>
      </c>
      <c r="K3" s="62" t="s">
        <v>135</v>
      </c>
      <c r="L3" s="62" t="s">
        <v>95</v>
      </c>
      <c r="M3" s="36" t="s">
        <v>136</v>
      </c>
      <c r="N3" s="36" t="s">
        <v>134</v>
      </c>
      <c r="O3" s="37" t="s">
        <v>135</v>
      </c>
      <c r="P3" s="59" t="s">
        <v>175</v>
      </c>
      <c r="Q3" s="42" t="s">
        <v>137</v>
      </c>
      <c r="R3" s="43" t="s">
        <v>138</v>
      </c>
      <c r="S3" s="58"/>
      <c r="T3" s="41" t="s">
        <v>78</v>
      </c>
      <c r="U3" s="42" t="s">
        <v>84</v>
      </c>
      <c r="V3" s="42" t="s">
        <v>255</v>
      </c>
      <c r="W3" s="42" t="s">
        <v>256</v>
      </c>
      <c r="X3" s="42" t="s">
        <v>99</v>
      </c>
      <c r="Y3" s="42" t="s">
        <v>261</v>
      </c>
      <c r="Z3" s="42" t="s">
        <v>262</v>
      </c>
      <c r="AA3" s="43" t="s">
        <v>37</v>
      </c>
      <c r="AB3" s="38" t="s">
        <v>37</v>
      </c>
      <c r="AC3" s="36" t="s">
        <v>240</v>
      </c>
      <c r="AD3" s="36" t="s">
        <v>269</v>
      </c>
      <c r="AE3" s="36" t="s">
        <v>270</v>
      </c>
      <c r="AF3" s="36" t="s">
        <v>271</v>
      </c>
      <c r="AG3" s="36" t="s">
        <v>257</v>
      </c>
      <c r="AH3" s="36" t="s">
        <v>247</v>
      </c>
      <c r="AI3" s="36" t="s">
        <v>79</v>
      </c>
      <c r="AJ3" s="36" t="s">
        <v>101</v>
      </c>
      <c r="AK3" s="36" t="s">
        <v>80</v>
      </c>
      <c r="AL3" s="36" t="s">
        <v>100</v>
      </c>
      <c r="AM3" s="36" t="s">
        <v>102</v>
      </c>
      <c r="AN3" s="36" t="s">
        <v>82</v>
      </c>
      <c r="AO3" s="36" t="s">
        <v>81</v>
      </c>
      <c r="AP3" s="43" t="s">
        <v>38</v>
      </c>
      <c r="AQ3" s="41" t="s">
        <v>38</v>
      </c>
      <c r="AR3" s="42" t="s">
        <v>281</v>
      </c>
      <c r="AS3" s="42" t="s">
        <v>282</v>
      </c>
      <c r="AT3" s="42" t="s">
        <v>57</v>
      </c>
      <c r="AU3" s="42" t="s">
        <v>39</v>
      </c>
      <c r="AV3" s="42" t="s">
        <v>40</v>
      </c>
      <c r="AW3" s="42" t="s">
        <v>283</v>
      </c>
      <c r="AX3" s="42" t="s">
        <v>59</v>
      </c>
      <c r="AY3" s="42" t="s">
        <v>66</v>
      </c>
      <c r="AZ3" s="42" t="s">
        <v>65</v>
      </c>
      <c r="BA3" s="42" t="s">
        <v>145</v>
      </c>
      <c r="BB3" s="42" t="s">
        <v>146</v>
      </c>
      <c r="BC3" s="42" t="s">
        <v>147</v>
      </c>
      <c r="BD3" s="43" t="s">
        <v>41</v>
      </c>
    </row>
    <row r="4" spans="1:59" s="30" customFormat="1" ht="15.75" customHeight="1" x14ac:dyDescent="0.25">
      <c r="A4" s="29"/>
      <c r="B4" s="114" t="s">
        <v>104</v>
      </c>
      <c r="C4" s="115"/>
      <c r="D4" s="115"/>
      <c r="E4" s="115"/>
      <c r="F4" s="115"/>
      <c r="G4" s="114" t="s">
        <v>148</v>
      </c>
      <c r="H4" s="88"/>
      <c r="I4" s="88"/>
      <c r="J4" s="88"/>
      <c r="K4" s="88"/>
      <c r="L4" s="115"/>
      <c r="M4" s="115"/>
      <c r="N4" s="115"/>
      <c r="O4" s="115"/>
      <c r="P4" s="115"/>
      <c r="Q4" s="115"/>
      <c r="R4" s="115"/>
      <c r="S4" s="116"/>
      <c r="T4" s="114" t="s">
        <v>111</v>
      </c>
      <c r="U4" s="115"/>
      <c r="V4" s="115"/>
      <c r="W4" s="115"/>
      <c r="X4" s="115"/>
      <c r="Y4" s="115"/>
      <c r="Z4" s="115"/>
      <c r="AA4" s="53" t="s">
        <v>104</v>
      </c>
      <c r="AB4" s="87" t="s">
        <v>111</v>
      </c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3" t="s">
        <v>104</v>
      </c>
      <c r="AQ4" s="88" t="s">
        <v>112</v>
      </c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53" t="s">
        <v>104</v>
      </c>
    </row>
    <row r="5" spans="1:59" ht="15" customHeight="1" x14ac:dyDescent="0.25">
      <c r="A5" s="2"/>
      <c r="B5" s="90" t="s">
        <v>258</v>
      </c>
      <c r="C5" s="91"/>
      <c r="D5" s="91"/>
      <c r="E5" s="91"/>
      <c r="F5" s="91"/>
      <c r="G5" s="110" t="s">
        <v>97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4"/>
      <c r="T5" s="111" t="s">
        <v>97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3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4.2303878341170567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1.5494185984169413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2.6809692357001165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6.8895943792283845</v>
      </c>
      <c r="AQ222" s="5">
        <f>+('Base original'!BA223/'Base original'!BA211*100-100)*'Base original'!BA211/'Base original'!$BL211</f>
        <v>4.033940534479056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0.21219380007372346</v>
      </c>
      <c r="AY222" s="5">
        <f>+('Base original'!BI223/'Base original'!BI211*100-100)*'Base original'!BI211/'Base original'!$BL211</f>
        <v>-0.16574527106447448</v>
      </c>
      <c r="AZ222" s="5">
        <f>+('Base original'!BJ223/'Base original'!BJ211*100-100)*'Base original'!BJ211/'Base original'!$BL211</f>
        <v>1.9610799317681635</v>
      </c>
      <c r="BA222" s="5">
        <f>+('Base original'!BK223/'Base original'!BK211*100-100)*'Base original'!BK211/'Base original'!$BL211</f>
        <v>-9.4281555791375662E-2</v>
      </c>
      <c r="BB222" s="5">
        <f>+(('Base original'!BH223-'Base original'!BJ223)/('Base original'!BH211-'Base original'!BJ211)*100-100)*('Base original'!BH211-'Base original'!BJ211)/'Base original'!$BL211</f>
        <v>-1.7488861316944406</v>
      </c>
      <c r="BC222" s="5">
        <f>+(('Base original'!BI223-'Base original'!BK223)/('Base original'!BI211-'Base original'!BK211)*100-100)*('Base original'!BI211-'Base original'!BK211)/'Base original'!$BL211</f>
        <v>-7.1463715273098943E-2</v>
      </c>
      <c r="BD222" s="8">
        <f>+('Base original'!BL223/'Base original'!BL211*100-100)*'Base original'!BL211/'Base original'!$BL211</f>
        <v>6.0934411675480931</v>
      </c>
    </row>
    <row r="223" spans="1:56" x14ac:dyDescent="0.25">
      <c r="A223" s="18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8">
        <f>+'Base original'!F224/'Base original'!F212*100-100</f>
        <v>4.2332146884040753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-1.6433787471460986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-0.57353257460925988</v>
      </c>
      <c r="AB223" s="5">
        <f>+('Base original'!AO224/'Base original'!AO212*100-100)*'Base original'!AO212/'Base original'!$BA212</f>
        <v>-0.17687031186668625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5.4783993991746707</v>
      </c>
      <c r="AK223" s="5">
        <f>+('Base original'!AX224/'Base original'!AX212*100-100)*'Base original'!AX212/'Base original'!$BA212</f>
        <v>0.18776137825081943</v>
      </c>
      <c r="AL223" s="5">
        <f>+('Base original'!AY224/'Base original'!AY212*100-100)*'Base original'!AY212/'Base original'!$BA212</f>
        <v>1.8495326847356783</v>
      </c>
      <c r="AM223" s="5">
        <f>+('Base original'!AZ224/'Base original'!AZ212*100-100)*'Base original'!AZ212/'Base original'!$BA212</f>
        <v>2.0139381503893265E-2</v>
      </c>
      <c r="AN223" s="5">
        <f>+(('Base original'!AW224-'Base original'!AY224)/('Base original'!AW212-'Base original'!AY212)*100-100)*(('Base original'!AW212-'Base original'!AY212)/'Base original'!BA212)</f>
        <v>3.628866714438991</v>
      </c>
      <c r="AO223" s="5">
        <f>+(('Base original'!AX224-'Base original'!AZ224)/('Base original'!AX212-'Base original'!AZ212)*100-100)*(('Base original'!AX212-'Base original'!AZ212)/'Base original'!BA212)</f>
        <v>0.16762199674692621</v>
      </c>
      <c r="AP223" s="8">
        <f>+('Base original'!BA224/'Base original'!BA212*100-100)*'Base original'!BA212/'Base original'!$BA212</f>
        <v>7.332483849907419</v>
      </c>
      <c r="AQ223" s="5">
        <f>+('Base original'!BA224/'Base original'!BA212*100-100)*'Base original'!BA212/'Base original'!$BL212</f>
        <v>4.3127740434766073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-8.0696498758511037E-2</v>
      </c>
      <c r="AW223" s="5">
        <f>+('Base original'!BG224/'Base original'!BG212*100-100)*'Base original'!BG212/'Base original'!$BL212</f>
        <v>0.58456552785173355</v>
      </c>
      <c r="AX223" s="5">
        <f>+('Base original'!BH224/'Base original'!BH212*100-100)*'Base original'!BH212/'Base original'!$BL212</f>
        <v>0.42653605562309205</v>
      </c>
      <c r="AY223" s="5">
        <f>+('Base original'!BI224/'Base original'!BI212*100-100)*'Base original'!BI212/'Base original'!$BL212</f>
        <v>-0.12999738705199551</v>
      </c>
      <c r="AZ223" s="5">
        <f>+('Base original'!BJ224/'Base original'!BJ212*100-100)*'Base original'!BJ212/'Base original'!$BL212</f>
        <v>2.6675617639559008</v>
      </c>
      <c r="BA223" s="5">
        <f>+('Base original'!BK224/'Base original'!BK212*100-100)*'Base original'!BK212/'Base original'!$BL212</f>
        <v>-8.6285384664048601E-2</v>
      </c>
      <c r="BB223" s="5">
        <f>+(('Base original'!BH224-'Base original'!BJ224)/('Base original'!BH212-'Base original'!BJ212)*100-100)*('Base original'!BH212-'Base original'!BJ212)/'Base original'!$BL212</f>
        <v>-2.2410257083328098</v>
      </c>
      <c r="BC223" s="5">
        <f>+(('Base original'!BI224-'Base original'!BK224)/('Base original'!BI212-'Base original'!BK212)*100-100)*('Base original'!BI212-'Base original'!BK212)/'Base original'!$BL212</f>
        <v>-4.3712002387946897E-2</v>
      </c>
      <c r="BD223" s="8">
        <f>+('Base original'!BL224/'Base original'!BL212*100-100)*'Base original'!BL212/'Base original'!$BL212</f>
        <v>6.71030986414209</v>
      </c>
    </row>
    <row r="224" spans="1:56" x14ac:dyDescent="0.25">
      <c r="A224" s="17">
        <v>45323</v>
      </c>
      <c r="B224" s="5">
        <f>+'Base original'!B225/'Base original'!B213*100-100</f>
        <v>1.3021598033686956</v>
      </c>
      <c r="C224" s="5">
        <f>+'Base original'!C225/'Base original'!C213*100-100</f>
        <v>3.0993885867358415</v>
      </c>
      <c r="D224" s="5">
        <f>+'Base original'!D225/'Base original'!D213*100-100</f>
        <v>6.4795869261925247</v>
      </c>
      <c r="E224" s="5">
        <f>+'Base original'!E225/'Base original'!E213*100-100</f>
        <v>21.157565178195696</v>
      </c>
      <c r="F224" s="8">
        <f>+'Base original'!F225/'Base original'!F213*100-100</f>
        <v>4.1620193103094323</v>
      </c>
      <c r="G224" s="8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8">
        <f>+'Base original'!P225/'Base original'!$H225*'Base original'!O225</f>
        <v>8.2974792867621225</v>
      </c>
      <c r="L224" s="8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8">
        <f>+'Base original'!X225/'Base original'!$R225*'Base original'!W225</f>
        <v>7.5371987975265187</v>
      </c>
      <c r="P224" s="8">
        <f>+'Base original'!Y225</f>
        <v>6.76</v>
      </c>
      <c r="Q224" s="5">
        <f>+'Base original'!AB225/'Base original'!$Z225*'Base original'!AA225</f>
        <v>4.5582975418378791</v>
      </c>
      <c r="R224" s="8">
        <f>+'Base original'!AD225/'Base original'!$Z225*'Base original'!AC225</f>
        <v>2.2045790986517613</v>
      </c>
      <c r="S224" s="9">
        <f>+'Base original'!AE225</f>
        <v>4.97</v>
      </c>
      <c r="T224" s="5">
        <f>+('Base original'!AH225/'Base original'!AH213*100-100)*'Base original'!AH213/'Base original'!$AO213</f>
        <v>-1.3419531339310371</v>
      </c>
      <c r="U224" s="5">
        <f>+('Base original'!AI225/'Base original'!AI213*100-100)*'Base original'!AI213/'Base original'!$AO213</f>
        <v>1.8177231891393699</v>
      </c>
      <c r="V224" s="5">
        <f>+('Base original'!AJ225/'Base original'!AJ213*100-100)*'Base original'!AJ213/'Base original'!$AO213</f>
        <v>1.2116705045090761</v>
      </c>
      <c r="W224" s="5">
        <f>+('Base original'!AK225/'Base original'!AK213*100-100)*'Base original'!AK213/'Base original'!$AO213</f>
        <v>0.60605268463029416</v>
      </c>
      <c r="X224" s="5">
        <f>+('Base original'!AL225/'Base original'!AL213*100-100)*'Base original'!AL213/'Base original'!$AO213</f>
        <v>0.24201389901438267</v>
      </c>
      <c r="Y224" s="5">
        <f>+('Base original'!AM225/'Base original'!AM213*100-100)*'Base original'!AM213/'Base original'!$AO213</f>
        <v>-0.48594938705807195</v>
      </c>
      <c r="Z224" s="5">
        <f>+('Base original'!AN225/'Base original'!AN213*100-100)*'Base original'!AN213/'Base original'!$AO213</f>
        <v>0.72796328607245542</v>
      </c>
      <c r="AA224" s="8">
        <f>+('Base original'!AO225/'Base original'!AO213*100-100)*'Base original'!AO213/'Base original'!$AO213</f>
        <v>0.71778395422271046</v>
      </c>
      <c r="AB224" s="5">
        <f>+('Base original'!AO225/'Base original'!AO213*100-100)*'Base original'!AO213/'Base original'!$BA213</f>
        <v>0.21852692651292027</v>
      </c>
      <c r="AC224" s="5">
        <f>+('Base original'!AP225/'Base original'!AP213*100-100)*'Base original'!AP213/'Base original'!$BA213</f>
        <v>3.9411878874773985</v>
      </c>
      <c r="AD224" s="5">
        <f>+('Base original'!AQ225/'Base original'!AQ213*100-100)*'Base original'!AQ213/'Base original'!$BA213</f>
        <v>2.859237768600404</v>
      </c>
      <c r="AE224" s="5">
        <f>+('Base original'!AR225/'Base original'!AR213*100-100)*'Base original'!AR213/'Base original'!$BA213</f>
        <v>4.608280537751825</v>
      </c>
      <c r="AF224" s="5">
        <f>+('Base original'!AS225/'Base original'!AS213*100-100)*'Base original'!AS213/'Base original'!$BA213</f>
        <v>-1.7490427691514154</v>
      </c>
      <c r="AG224" s="5">
        <f>+('Base original'!AT225/'Base original'!AT213*100-100)*'Base original'!AT213/'Base original'!$BA213</f>
        <v>1.5746466461133535</v>
      </c>
      <c r="AH224" s="5">
        <f>+('Base original'!AU225/'Base original'!AU213*100-100)*'Base original'!AU213/'Base original'!$BA213</f>
        <v>-0.49269652723635637</v>
      </c>
      <c r="AI224" s="5">
        <f>+('Base original'!AV225/'Base original'!AV213*100-100)*'Base original'!AV213/'Base original'!$BA213</f>
        <v>-0.25162921871810262</v>
      </c>
      <c r="AJ224" s="5">
        <f>+('Base original'!AW225/'Base original'!AW213*100-100)*'Base original'!AW213/'Base original'!$BA213</f>
        <v>6.0838429278285791</v>
      </c>
      <c r="AK224" s="5">
        <f>+('Base original'!AX225/'Base original'!AX213*100-100)*'Base original'!AX213/'Base original'!$BA213</f>
        <v>0.19221054279232153</v>
      </c>
      <c r="AL224" s="5">
        <f>+('Base original'!AY225/'Base original'!AY213*100-100)*'Base original'!AY213/'Base original'!$BA213</f>
        <v>2.1843445990121237</v>
      </c>
      <c r="AM224" s="5">
        <f>+('Base original'!AZ225/'Base original'!AZ213*100-100)*'Base original'!AZ213/'Base original'!$BA213</f>
        <v>2.0757419031124085E-2</v>
      </c>
      <c r="AN224" s="5">
        <f>+(('Base original'!AW225-'Base original'!AY225)/('Base original'!AW213-'Base original'!AY213)*100-100)*(('Base original'!AW213-'Base original'!AY213)/'Base original'!BA213)</f>
        <v>3.8994983288164549</v>
      </c>
      <c r="AO224" s="5">
        <f>+(('Base original'!AX225-'Base original'!AZ225)/('Base original'!AX213-'Base original'!AZ213)*100-100)*(('Base original'!AX213-'Base original'!AZ213)/'Base original'!BA213)</f>
        <v>0.17145312376119762</v>
      </c>
      <c r="AP224" s="8">
        <f>+('Base original'!BA225/'Base original'!BA213*100-100)*'Base original'!BA213/'Base original'!$BA213</f>
        <v>7.9790370478499009</v>
      </c>
      <c r="AQ224" s="5">
        <f>+('Base original'!BA225/'Base original'!BA213*100-100)*'Base original'!BA213/'Base original'!$BL213</f>
        <v>4.6756063442709461</v>
      </c>
      <c r="AR224" s="5">
        <f>+('Base original'!BB225/'Base original'!BB213*100-100)*'Base original'!BB213/'Base original'!$BL213</f>
        <v>0.66050209835631246</v>
      </c>
      <c r="AS224" s="5">
        <f>+('Base original'!BC225/'Base original'!BC213*100-100)*'Base original'!BC213/'Base original'!$BL213</f>
        <v>2.3170376458558404</v>
      </c>
      <c r="AT224" s="5">
        <f>+('Base original'!BD225/'Base original'!BD213*100-100)*'Base original'!BD213/'Base original'!$BL213</f>
        <v>1.7338705408042703</v>
      </c>
      <c r="AU224" s="5">
        <f>+('Base original'!BE225/'Base original'!BE213*100-100)*'Base original'!BE213/'Base original'!$BL213</f>
        <v>-4.9243801954163219E-3</v>
      </c>
      <c r="AV224" s="5">
        <f>+('Base original'!BF225/'Base original'!BF213*100-100)*'Base original'!BF213/'Base original'!$BL213</f>
        <v>-2.7984606965288879E-2</v>
      </c>
      <c r="AW224" s="5">
        <f>+('Base original'!BG225/'Base original'!BG213*100-100)*'Base original'!BG213/'Base original'!$BL213</f>
        <v>0.59569710667665454</v>
      </c>
      <c r="AX224" s="5">
        <f>+('Base original'!BH225/'Base original'!BH213*100-100)*'Base original'!BH213/'Base original'!$BL213</f>
        <v>0.40498295714496141</v>
      </c>
      <c r="AY224" s="5">
        <f>+('Base original'!BI225/'Base original'!BI213*100-100)*'Base original'!BI213/'Base original'!$BL213</f>
        <v>-0.11534834275555109</v>
      </c>
      <c r="AZ224" s="5">
        <f>+('Base original'!BJ225/'Base original'!BJ213*100-100)*'Base original'!BJ213/'Base original'!$BL213</f>
        <v>2.8826109992940832</v>
      </c>
      <c r="BA224" s="5">
        <f>+('Base original'!BK225/'Base original'!BK213*100-100)*'Base original'!BK213/'Base original'!$BL213</f>
        <v>-7.4400671765849413E-2</v>
      </c>
      <c r="BB224" s="5">
        <f>+(('Base original'!BH225-'Base original'!BJ225)/('Base original'!BH213-'Base original'!BJ213)*100-100)*('Base original'!BH213-'Base original'!BJ213)/'Base original'!$BL213</f>
        <v>-2.4776280421491217</v>
      </c>
      <c r="BC224" s="5">
        <f>+(('Base original'!BI225-'Base original'!BK225)/('Base original'!BI213-'Base original'!BK213)*100-100)*('Base original'!BI213-'Base original'!BK213)/'Base original'!$BL213</f>
        <v>-4.0947670989701784E-2</v>
      </c>
      <c r="BD224" s="8">
        <f>+('Base original'!BL225/'Base original'!BL213*100-100)*'Base original'!BL213/'Base original'!$BL213</f>
        <v>7.4312290356644866</v>
      </c>
    </row>
    <row r="225" spans="1:56" x14ac:dyDescent="0.25">
      <c r="A225" s="17">
        <v>45352</v>
      </c>
      <c r="B225" s="5">
        <f>+'Base original'!B226/'Base original'!B214*100-100</f>
        <v>1.8114637010099131</v>
      </c>
      <c r="C225" s="5">
        <f>+'Base original'!C226/'Base original'!C214*100-100</f>
        <v>3.2019580636957414</v>
      </c>
      <c r="D225" s="5">
        <f>+'Base original'!D226/'Base original'!D214*100-100</f>
        <v>6.8669235837355131</v>
      </c>
      <c r="E225" s="5">
        <f>+'Base original'!E226/'Base original'!E214*100-100</f>
        <v>21.610775470748436</v>
      </c>
      <c r="F225" s="8">
        <f>+'Base original'!F226/'Base original'!F214*100-100</f>
        <v>4.5930963613283353</v>
      </c>
      <c r="G225" s="8">
        <f>+'Base original'!G226</f>
        <v>26</v>
      </c>
      <c r="H225" s="5">
        <f>+'Base original'!J226/'Base original'!$H226*'Base original'!I226</f>
        <v>12.962303051377276</v>
      </c>
      <c r="I225" s="5">
        <f>+'Base original'!L226/'Base original'!$H226*'Base original'!K226</f>
        <v>1.5326836490342566</v>
      </c>
      <c r="J225" s="5">
        <f>+'Base original'!N226/'Base original'!$H226*'Base original'!M226</f>
        <v>3.4178023415879202</v>
      </c>
      <c r="K225" s="8">
        <f>+'Base original'!P226/'Base original'!$H226*'Base original'!O226</f>
        <v>8.0823572176257183</v>
      </c>
      <c r="L225" s="8">
        <f>+'Base original'!Q226</f>
        <v>12.39</v>
      </c>
      <c r="M225" s="5">
        <f>+'Base original'!T226/'Base original'!$R226*'Base original'!S226</f>
        <v>0.48737277144151198</v>
      </c>
      <c r="N225" s="5">
        <f>+'Base original'!V226/'Base original'!$R226*'Base original'!U226</f>
        <v>5.0340499032404162</v>
      </c>
      <c r="O225" s="8">
        <f>+'Base original'!X226/'Base original'!$R226*'Base original'!W226</f>
        <v>6.8668687569481621</v>
      </c>
      <c r="P225" s="8">
        <f>+'Base original'!Y226</f>
        <v>7.1</v>
      </c>
      <c r="Q225" s="5">
        <f>+'Base original'!AB226/'Base original'!$Z226*'Base original'!AA226</f>
        <v>4.4457605738131729</v>
      </c>
      <c r="R225" s="8">
        <f>+'Base original'!AD226/'Base original'!$Z226*'Base original'!AC226</f>
        <v>2.6570710885875424</v>
      </c>
      <c r="S225" s="9">
        <f>+'Base original'!AE226</f>
        <v>4.9000000000000004</v>
      </c>
      <c r="T225" s="5">
        <f>+('Base original'!AH226/'Base original'!AH214*100-100)*'Base original'!AH214/'Base original'!$AO214</f>
        <v>-1.0313614869626893</v>
      </c>
      <c r="U225" s="5">
        <f>+('Base original'!AI226/'Base original'!AI214*100-100)*'Base original'!AI214/'Base original'!$AO214</f>
        <v>0.50292086533612756</v>
      </c>
      <c r="V225" s="5">
        <f>+('Base original'!AJ226/'Base original'!AJ214*100-100)*'Base original'!AJ214/'Base original'!$AO214</f>
        <v>-0.31430122898455809</v>
      </c>
      <c r="W225" s="5">
        <f>+('Base original'!AK226/'Base original'!AK214*100-100)*'Base original'!AK214/'Base original'!$AO214</f>
        <v>0.81722209432069426</v>
      </c>
      <c r="X225" s="5">
        <f>+('Base original'!AL226/'Base original'!AL214*100-100)*'Base original'!AL214/'Base original'!$AO214</f>
        <v>0.28545571703625799</v>
      </c>
      <c r="Y225" s="5">
        <f>+('Base original'!AM226/'Base original'!AM214*100-100)*'Base original'!AM214/'Base original'!$AO214</f>
        <v>-0.31182681866259038</v>
      </c>
      <c r="Z225" s="5">
        <f>+('Base original'!AN226/'Base original'!AN214*100-100)*'Base original'!AN214/'Base original'!$AO214</f>
        <v>0.5972825356988507</v>
      </c>
      <c r="AA225" s="8">
        <f>+('Base original'!AO226/'Base original'!AO214*100-100)*'Base original'!AO214/'Base original'!$AO214</f>
        <v>-0.2429849045903012</v>
      </c>
      <c r="AB225" s="5">
        <f>+('Base original'!AO226/'Base original'!AO214*100-100)*'Base original'!AO214/'Base original'!$BA214</f>
        <v>-7.2217424590443988E-2</v>
      </c>
      <c r="AC225" s="5">
        <f>+('Base original'!AP226/'Base original'!AP214*100-100)*'Base original'!AP214/'Base original'!$BA214</f>
        <v>3.4572081168062159</v>
      </c>
      <c r="AD225" s="5">
        <f>+('Base original'!AQ226/'Base original'!AQ214*100-100)*'Base original'!AQ214/'Base original'!$BA214</f>
        <v>2.4644586067826832</v>
      </c>
      <c r="AE225" s="5">
        <f>+('Base original'!AR226/'Base original'!AR214*100-100)*'Base original'!AR214/'Base original'!$BA214</f>
        <v>3.4135084545470398</v>
      </c>
      <c r="AF225" s="5">
        <f>+('Base original'!AS226/'Base original'!AS214*100-100)*'Base original'!AS214/'Base original'!$BA214</f>
        <v>-0.94904984776435519</v>
      </c>
      <c r="AG225" s="5">
        <f>+('Base original'!AT226/'Base original'!AT214*100-100)*'Base original'!AT214/'Base original'!$BA214</f>
        <v>1.4290358091731821</v>
      </c>
      <c r="AH225" s="5">
        <f>+('Base original'!AU226/'Base original'!AU214*100-100)*'Base original'!AU214/'Base original'!$BA214</f>
        <v>-0.43628629914966544</v>
      </c>
      <c r="AI225" s="5">
        <f>+('Base original'!AV226/'Base original'!AV214*100-100)*'Base original'!AV214/'Base original'!$BA214</f>
        <v>-0.19964290447408437</v>
      </c>
      <c r="AJ225" s="5">
        <f>+('Base original'!AW226/'Base original'!AW214*100-100)*'Base original'!AW214/'Base original'!$BA214</f>
        <v>4.483526641063146</v>
      </c>
      <c r="AK225" s="5">
        <f>+('Base original'!AX226/'Base original'!AX214*100-100)*'Base original'!AX214/'Base original'!$BA214</f>
        <v>0.19266190626918961</v>
      </c>
      <c r="AL225" s="5">
        <f>+('Base original'!AY226/'Base original'!AY214*100-100)*'Base original'!AY214/'Base original'!$BA214</f>
        <v>1.6488899137544857</v>
      </c>
      <c r="AM225" s="5">
        <f>+('Base original'!AZ226/'Base original'!AZ214*100-100)*'Base original'!AZ214/'Base original'!$BA214</f>
        <v>5.8313386657406381E-3</v>
      </c>
      <c r="AN225" s="5">
        <f>+(('Base original'!AW226-'Base original'!AY226)/('Base original'!AW214-'Base original'!AY214)*100-100)*(('Base original'!AW214-'Base original'!AY214)/'Base original'!BA214)</f>
        <v>2.8346367273086583</v>
      </c>
      <c r="AO225" s="5">
        <f>+(('Base original'!AX226-'Base original'!AZ226)/('Base original'!AX214-'Base original'!AZ214)*100-100)*(('Base original'!AX214-'Base original'!AZ214)/'Base original'!BA214)</f>
        <v>0.18683056760344907</v>
      </c>
      <c r="AP225" s="8">
        <f>+('Base original'!BA226/'Base original'!BA214*100-100)*'Base original'!BA214/'Base original'!$BA214</f>
        <v>6.206815082653776</v>
      </c>
      <c r="AQ225" s="5">
        <f>+('Base original'!BA226/'Base original'!BA214*100-100)*'Base original'!BA214/'Base original'!$BL214</f>
        <v>3.671688840221043</v>
      </c>
      <c r="AR225" s="5">
        <f>+('Base original'!BB226/'Base original'!BB214*100-100)*'Base original'!BB214/'Base original'!$BL214</f>
        <v>0.65606467957760739</v>
      </c>
      <c r="AS225" s="5">
        <f>+('Base original'!BC226/'Base original'!BC214*100-100)*'Base original'!BC214/'Base original'!$BL214</f>
        <v>2.2428348432765466</v>
      </c>
      <c r="AT225" s="5">
        <f>+('Base original'!BD226/'Base original'!BD214*100-100)*'Base original'!BD214/'Base original'!$BL214</f>
        <v>1.8402823544382509</v>
      </c>
      <c r="AU225" s="5">
        <f>+('Base original'!BE226/'Base original'!BE214*100-100)*'Base original'!BE214/'Base original'!$BL214</f>
        <v>-4.9295455359924098E-3</v>
      </c>
      <c r="AV225" s="5">
        <f>+('Base original'!BF226/'Base original'!BF214*100-100)*'Base original'!BF214/'Base original'!$BL214</f>
        <v>2.1386998647885208E-2</v>
      </c>
      <c r="AW225" s="5">
        <f>+('Base original'!BG226/'Base original'!BG214*100-100)*'Base original'!BG214/'Base original'!$BL214</f>
        <v>0.64689138630768406</v>
      </c>
      <c r="AX225" s="5">
        <f>+('Base original'!BH226/'Base original'!BH214*100-100)*'Base original'!BH214/'Base original'!$BL214</f>
        <v>0.51668832018970434</v>
      </c>
      <c r="AY225" s="5">
        <f>+('Base original'!BI226/'Base original'!BI214*100-100)*'Base original'!BI214/'Base original'!$BL214</f>
        <v>-8.3104785845576401E-2</v>
      </c>
      <c r="AZ225" s="5">
        <f>+('Base original'!BJ226/'Base original'!BJ214*100-100)*'Base original'!BJ214/'Base original'!$BL214</f>
        <v>2.2928338608639853</v>
      </c>
      <c r="BA225" s="5">
        <f>+('Base original'!BK226/'Base original'!BK214*100-100)*'Base original'!BK214/'Base original'!$BL214</f>
        <v>-6.1451195091144668E-2</v>
      </c>
      <c r="BB225" s="5">
        <f>+(('Base original'!BH226-'Base original'!BJ226)/('Base original'!BH214-'Base original'!BJ214)*100-100)*('Base original'!BH214-'Base original'!BJ214)/'Base original'!$BL214</f>
        <v>-1.7761455406742805</v>
      </c>
      <c r="BC225" s="5">
        <f>+(('Base original'!BI226-'Base original'!BK226)/('Base original'!BI214-'Base original'!BK214)*100-100)*('Base original'!BI214-'Base original'!BK214)/'Base original'!$BL214</f>
        <v>-2.1653590754431674E-2</v>
      </c>
      <c r="BD225" s="8">
        <f>+('Base original'!BL226/'Base original'!BL214*100-100)*'Base original'!BL214/'Base original'!$BL214</f>
        <v>7.2764204255043401</v>
      </c>
    </row>
    <row r="227" spans="1:56" x14ac:dyDescent="0.25">
      <c r="T227" s="79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  <c r="AV227" s="79"/>
      <c r="AW227" s="79"/>
      <c r="AX227" s="79"/>
      <c r="AY227" s="79"/>
      <c r="AZ227" s="79"/>
      <c r="BA227" s="79"/>
      <c r="BB227" s="79"/>
      <c r="BC227" s="79"/>
      <c r="BD227" s="79"/>
    </row>
  </sheetData>
  <mergeCells count="18">
    <mergeCell ref="B4:F4"/>
    <mergeCell ref="G4:S4"/>
    <mergeCell ref="AB4:AO4"/>
    <mergeCell ref="AQ4:BC4"/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5"/>
  <sheetViews>
    <sheetView showGridLines="0" zoomScale="85" zoomScaleNormal="85" workbookViewId="0">
      <pane xSplit="1" ySplit="5" topLeftCell="B198" activePane="bottomRight" state="frozen"/>
      <selection pane="topRight" activeCell="B1" sqref="B1"/>
      <selection pane="bottomLeft" activeCell="A6" sqref="A6"/>
      <selection pane="bottomRight" activeCell="A225" sqref="A225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5" t="s">
        <v>103</v>
      </c>
      <c r="C1" s="95"/>
      <c r="D1" s="95"/>
      <c r="E1" s="95"/>
      <c r="F1" s="105"/>
    </row>
    <row r="2" spans="1:9" s="3" customFormat="1" ht="21.75" customHeight="1" x14ac:dyDescent="0.25">
      <c r="A2" s="2"/>
      <c r="B2" s="104" t="s">
        <v>44</v>
      </c>
      <c r="C2" s="104"/>
      <c r="D2" s="104"/>
      <c r="E2" s="104"/>
      <c r="F2" s="109"/>
    </row>
    <row r="3" spans="1:9" s="3" customFormat="1" x14ac:dyDescent="0.25">
      <c r="A3" s="2"/>
      <c r="B3" s="33" t="s">
        <v>72</v>
      </c>
      <c r="C3" s="35" t="s">
        <v>73</v>
      </c>
      <c r="D3" s="35" t="s">
        <v>74</v>
      </c>
      <c r="E3" s="35" t="s">
        <v>71</v>
      </c>
      <c r="F3" s="34" t="s">
        <v>43</v>
      </c>
    </row>
    <row r="4" spans="1:9" s="30" customFormat="1" ht="15.75" customHeight="1" x14ac:dyDescent="0.25">
      <c r="A4" s="29"/>
      <c r="B4" s="114" t="s">
        <v>106</v>
      </c>
      <c r="C4" s="115"/>
      <c r="D4" s="115"/>
      <c r="E4" s="115"/>
      <c r="F4" s="116"/>
    </row>
    <row r="5" spans="1:9" ht="15" customHeight="1" x14ac:dyDescent="0.25">
      <c r="A5" s="2"/>
      <c r="B5" s="90" t="s">
        <v>258</v>
      </c>
      <c r="C5" s="91"/>
      <c r="D5" s="91"/>
      <c r="E5" s="91"/>
      <c r="F5" s="92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9">
        <f>('Base original'!F224/'Base original'!F223*100-100)</f>
        <v>0.42817285554373541</v>
      </c>
    </row>
    <row r="224" spans="1:6" x14ac:dyDescent="0.25">
      <c r="A224" s="17">
        <v>45323</v>
      </c>
      <c r="B224" s="5">
        <f>('Base original'!B225/'Base original'!B224*100-100)</f>
        <v>0.8577679565699583</v>
      </c>
      <c r="C224" s="5">
        <f>('Base original'!C225/'Base original'!C224*100-100)</f>
        <v>8.2934813537207219E-2</v>
      </c>
      <c r="D224" s="5">
        <f>('Base original'!D225/'Base original'!D224*100-100)</f>
        <v>0.43043010753183353</v>
      </c>
      <c r="E224" s="5">
        <f>('Base original'!E225/'Base original'!E224*100-100)</f>
        <v>3.9364340929912771</v>
      </c>
      <c r="F224" s="9">
        <f>('Base original'!F225/'Base original'!F224*100-100)</f>
        <v>0.82295864133968166</v>
      </c>
    </row>
    <row r="225" spans="1:6" x14ac:dyDescent="0.25">
      <c r="A225" s="17">
        <v>45352</v>
      </c>
      <c r="B225" s="5">
        <f>('Base original'!B226/'Base original'!B225*100-100)</f>
        <v>0.40508610209035112</v>
      </c>
      <c r="C225" s="5">
        <f>('Base original'!C226/'Base original'!C225*100-100)</f>
        <v>0.47831727055942963</v>
      </c>
      <c r="D225" s="5">
        <f>('Base original'!D226/'Base original'!D225*100-100)</f>
        <v>0.8090066132420759</v>
      </c>
      <c r="E225" s="5">
        <f>('Base original'!E226/'Base original'!E225*100-100)</f>
        <v>-0.20868789182608793</v>
      </c>
      <c r="F225" s="9">
        <f>('Base original'!F226/'Base original'!F225*100-100)</f>
        <v>0.51121695156228952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86</v>
      </c>
      <c r="G2" s="22" t="s">
        <v>114</v>
      </c>
      <c r="L2" s="22" t="s">
        <v>115</v>
      </c>
    </row>
    <row r="3" spans="2:21" ht="15.75" x14ac:dyDescent="0.3">
      <c r="B3" s="23" t="s">
        <v>85</v>
      </c>
      <c r="G3" s="23" t="s">
        <v>113</v>
      </c>
      <c r="L3" s="23" t="s">
        <v>116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83</v>
      </c>
      <c r="G17" s="118" t="s">
        <v>259</v>
      </c>
      <c r="H17" s="118"/>
      <c r="I17" s="118"/>
      <c r="J17" s="118"/>
      <c r="L17" s="24" t="s">
        <v>83</v>
      </c>
    </row>
    <row r="18" spans="1:20" ht="24" customHeight="1" x14ac:dyDescent="0.25">
      <c r="B18" s="24"/>
      <c r="G18" s="118"/>
      <c r="H18" s="118"/>
      <c r="I18" s="118"/>
      <c r="J18" s="118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7" t="s">
        <v>87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t="16.5" x14ac:dyDescent="0.3">
      <c r="B21" s="27" t="s">
        <v>178</v>
      </c>
      <c r="G21" s="26"/>
      <c r="H21" s="26"/>
      <c r="I21" s="26"/>
      <c r="J21" s="26"/>
      <c r="L21" s="20" t="s">
        <v>169</v>
      </c>
    </row>
    <row r="22" spans="1:20" ht="16.5" x14ac:dyDescent="0.3">
      <c r="B22" s="27" t="s">
        <v>179</v>
      </c>
      <c r="G22" s="26"/>
      <c r="H22" s="26"/>
      <c r="I22" s="26"/>
      <c r="J22" s="26"/>
      <c r="L22" s="20"/>
    </row>
    <row r="23" spans="1:20" x14ac:dyDescent="0.25">
      <c r="B23" s="119" t="s">
        <v>88</v>
      </c>
      <c r="C23" s="119"/>
      <c r="D23" s="119"/>
      <c r="E23" s="119"/>
      <c r="G23" s="119" t="s">
        <v>89</v>
      </c>
      <c r="H23" s="119"/>
      <c r="I23" s="119"/>
      <c r="J23" s="119"/>
      <c r="L23" s="119" t="s">
        <v>90</v>
      </c>
      <c r="M23" s="119"/>
      <c r="N23" s="119"/>
      <c r="O23" s="119"/>
      <c r="Q23" s="119" t="s">
        <v>91</v>
      </c>
      <c r="R23" s="119"/>
      <c r="S23" s="119"/>
      <c r="T23" s="119"/>
    </row>
    <row r="37" spans="2:20" x14ac:dyDescent="0.25">
      <c r="B37" s="4" t="s">
        <v>94</v>
      </c>
    </row>
    <row r="38" spans="2:20" x14ac:dyDescent="0.25">
      <c r="B38" s="4"/>
    </row>
    <row r="39" spans="2:20" ht="18" x14ac:dyDescent="0.4">
      <c r="B39" s="65" t="s">
        <v>170</v>
      </c>
      <c r="G39" s="25"/>
      <c r="L39" s="25"/>
      <c r="Q39" s="25"/>
    </row>
    <row r="40" spans="2:20" x14ac:dyDescent="0.25">
      <c r="B40" s="119" t="s">
        <v>88</v>
      </c>
      <c r="C40" s="119"/>
      <c r="D40" s="119"/>
      <c r="E40" s="119"/>
      <c r="G40" s="119" t="s">
        <v>89</v>
      </c>
      <c r="H40" s="119"/>
      <c r="I40" s="119"/>
      <c r="J40" s="119"/>
      <c r="L40" s="119" t="s">
        <v>90</v>
      </c>
      <c r="M40" s="119"/>
      <c r="N40" s="119"/>
      <c r="O40" s="119"/>
      <c r="Q40" s="119" t="s">
        <v>91</v>
      </c>
      <c r="R40" s="119"/>
      <c r="S40" s="119"/>
      <c r="T40" s="119"/>
    </row>
    <row r="54" spans="2:17" x14ac:dyDescent="0.25">
      <c r="B54" s="20" t="s">
        <v>94</v>
      </c>
    </row>
    <row r="55" spans="2:17" x14ac:dyDescent="0.25">
      <c r="B55" s="20"/>
    </row>
    <row r="56" spans="2:17" ht="18" x14ac:dyDescent="0.25">
      <c r="B56" s="72" t="s">
        <v>181</v>
      </c>
    </row>
    <row r="57" spans="2:17" x14ac:dyDescent="0.25">
      <c r="B57" s="20"/>
    </row>
    <row r="58" spans="2:17" x14ac:dyDescent="0.25">
      <c r="B58" s="20"/>
      <c r="D58" s="119" t="s">
        <v>88</v>
      </c>
      <c r="E58" s="119"/>
      <c r="F58" s="119"/>
      <c r="G58" s="119"/>
      <c r="I58" s="119" t="s">
        <v>131</v>
      </c>
      <c r="J58" s="119"/>
      <c r="K58" s="119"/>
      <c r="L58" s="119"/>
      <c r="N58" s="119" t="s">
        <v>90</v>
      </c>
      <c r="O58" s="119"/>
      <c r="P58" s="119"/>
      <c r="Q58" s="119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94</v>
      </c>
    </row>
    <row r="73" spans="2:20" x14ac:dyDescent="0.25">
      <c r="B73" s="20"/>
    </row>
    <row r="74" spans="2:20" ht="16.5" x14ac:dyDescent="0.25">
      <c r="B74" s="72" t="s">
        <v>171</v>
      </c>
    </row>
    <row r="75" spans="2:20" ht="16.5" x14ac:dyDescent="0.35">
      <c r="B75" s="66" t="s">
        <v>172</v>
      </c>
    </row>
    <row r="76" spans="2:20" x14ac:dyDescent="0.25">
      <c r="B76" s="119" t="s">
        <v>92</v>
      </c>
      <c r="C76" s="119"/>
      <c r="D76" s="119"/>
      <c r="E76" s="119"/>
      <c r="G76" s="119" t="s">
        <v>93</v>
      </c>
      <c r="H76" s="119"/>
      <c r="I76" s="119"/>
      <c r="J76" s="119"/>
      <c r="M76" s="71"/>
      <c r="N76" s="71" t="s">
        <v>76</v>
      </c>
      <c r="O76" s="71"/>
      <c r="Q76" s="119" t="s">
        <v>75</v>
      </c>
      <c r="R76" s="119"/>
      <c r="S76" s="119"/>
      <c r="T76" s="119"/>
    </row>
    <row r="90" spans="2:20" x14ac:dyDescent="0.25">
      <c r="B90" s="20" t="s">
        <v>94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180</v>
      </c>
    </row>
    <row r="94" spans="2:20" ht="16.5" x14ac:dyDescent="0.35">
      <c r="B94" s="66" t="s">
        <v>173</v>
      </c>
    </row>
    <row r="95" spans="2:20" x14ac:dyDescent="0.25">
      <c r="B95" s="119" t="s">
        <v>42</v>
      </c>
      <c r="C95" s="119"/>
      <c r="D95" s="119"/>
      <c r="E95" s="119"/>
      <c r="G95" s="119" t="s">
        <v>95</v>
      </c>
      <c r="H95" s="119"/>
      <c r="I95" s="119"/>
      <c r="J95" s="119"/>
      <c r="L95" s="119" t="s">
        <v>96</v>
      </c>
      <c r="M95" s="119"/>
      <c r="N95" s="119"/>
      <c r="O95" s="119"/>
      <c r="Q95" s="119" t="s">
        <v>45</v>
      </c>
      <c r="R95" s="119"/>
      <c r="S95" s="119"/>
      <c r="T95" s="119"/>
    </row>
    <row r="110" spans="2:2" x14ac:dyDescent="0.25">
      <c r="B110" s="20" t="s">
        <v>259</v>
      </c>
    </row>
    <row r="113" spans="2:17" ht="16.5" x14ac:dyDescent="0.3">
      <c r="B113" s="65" t="s">
        <v>182</v>
      </c>
    </row>
    <row r="114" spans="2:17" ht="16.5" x14ac:dyDescent="0.35">
      <c r="B114" s="66" t="s">
        <v>174</v>
      </c>
    </row>
    <row r="115" spans="2:17" x14ac:dyDescent="0.25">
      <c r="B115" s="119" t="s">
        <v>37</v>
      </c>
      <c r="C115" s="119"/>
      <c r="D115" s="119"/>
      <c r="E115" s="119"/>
      <c r="H115" s="119" t="s">
        <v>38</v>
      </c>
      <c r="I115" s="119"/>
      <c r="J115" s="119"/>
      <c r="K115" s="119"/>
      <c r="N115" s="119" t="s">
        <v>41</v>
      </c>
      <c r="O115" s="119"/>
      <c r="P115" s="119"/>
      <c r="Q115" s="119"/>
    </row>
    <row r="131" spans="2:2" x14ac:dyDescent="0.25">
      <c r="B131" s="20" t="s">
        <v>97</v>
      </c>
    </row>
    <row r="132" spans="2:2" ht="20.25" x14ac:dyDescent="0.4">
      <c r="B132" s="28" t="s">
        <v>98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183</v>
      </c>
    </row>
    <row r="2" spans="1:14" x14ac:dyDescent="0.25">
      <c r="A2" s="73" t="s">
        <v>183</v>
      </c>
      <c r="B2" t="s">
        <v>184</v>
      </c>
      <c r="C2" t="s">
        <v>272</v>
      </c>
      <c r="D2">
        <v>25877.188999999998</v>
      </c>
      <c r="E2" s="74">
        <v>45386.682916666665</v>
      </c>
      <c r="F2" t="b">
        <v>1</v>
      </c>
      <c r="G2" s="73" t="s">
        <v>0</v>
      </c>
      <c r="H2" s="73" t="s">
        <v>185</v>
      </c>
      <c r="I2" s="73" t="s">
        <v>273</v>
      </c>
      <c r="J2">
        <v>0</v>
      </c>
      <c r="K2" s="73" t="s">
        <v>186</v>
      </c>
      <c r="L2" t="b">
        <v>0</v>
      </c>
      <c r="M2" t="b">
        <v>0</v>
      </c>
      <c r="N2" t="b">
        <v>0</v>
      </c>
    </row>
    <row r="3" spans="1:14" x14ac:dyDescent="0.25">
      <c r="A3" s="73" t="s">
        <v>183</v>
      </c>
      <c r="B3" t="s">
        <v>187</v>
      </c>
      <c r="C3" t="s">
        <v>272</v>
      </c>
      <c r="D3">
        <v>5571.0029999999997</v>
      </c>
      <c r="E3" s="74">
        <v>45386.682916666665</v>
      </c>
      <c r="F3" t="b">
        <v>1</v>
      </c>
      <c r="G3" s="73" t="s">
        <v>1</v>
      </c>
      <c r="H3" s="73" t="s">
        <v>185</v>
      </c>
      <c r="I3" s="73" t="s">
        <v>273</v>
      </c>
      <c r="J3">
        <v>0</v>
      </c>
      <c r="K3" s="73" t="s">
        <v>186</v>
      </c>
      <c r="L3" t="b">
        <v>0</v>
      </c>
      <c r="M3" t="b">
        <v>0</v>
      </c>
      <c r="N3" t="b">
        <v>0</v>
      </c>
    </row>
    <row r="4" spans="1:14" x14ac:dyDescent="0.25">
      <c r="A4" s="73" t="s">
        <v>183</v>
      </c>
      <c r="B4" t="s">
        <v>188</v>
      </c>
      <c r="C4" t="s">
        <v>272</v>
      </c>
      <c r="D4">
        <v>9317.4879999999994</v>
      </c>
      <c r="E4" s="74">
        <v>45386.682916666665</v>
      </c>
      <c r="F4" t="b">
        <v>1</v>
      </c>
      <c r="G4" s="73" t="s">
        <v>2</v>
      </c>
      <c r="H4" s="73" t="s">
        <v>185</v>
      </c>
      <c r="I4" s="73" t="s">
        <v>273</v>
      </c>
      <c r="J4">
        <v>0</v>
      </c>
      <c r="K4" s="73" t="s">
        <v>186</v>
      </c>
      <c r="L4" t="b">
        <v>0</v>
      </c>
      <c r="M4" t="b">
        <v>0</v>
      </c>
      <c r="N4" t="b">
        <v>0</v>
      </c>
    </row>
    <row r="5" spans="1:14" x14ac:dyDescent="0.25">
      <c r="A5" s="73" t="s">
        <v>183</v>
      </c>
      <c r="B5" t="s">
        <v>189</v>
      </c>
      <c r="C5" t="s">
        <v>272</v>
      </c>
      <c r="D5">
        <v>3905.4259999999999</v>
      </c>
      <c r="E5" s="74">
        <v>45386.682916666665</v>
      </c>
      <c r="F5" t="b">
        <v>1</v>
      </c>
      <c r="G5" s="73" t="s">
        <v>3</v>
      </c>
      <c r="H5" s="73" t="s">
        <v>185</v>
      </c>
      <c r="I5" s="73" t="s">
        <v>273</v>
      </c>
      <c r="J5">
        <v>0</v>
      </c>
      <c r="K5" s="73" t="s">
        <v>186</v>
      </c>
      <c r="L5" t="b">
        <v>0</v>
      </c>
      <c r="M5" t="b">
        <v>0</v>
      </c>
      <c r="N5" t="b">
        <v>0</v>
      </c>
    </row>
    <row r="6" spans="1:14" x14ac:dyDescent="0.25">
      <c r="A6" s="73" t="s">
        <v>183</v>
      </c>
      <c r="B6" t="s">
        <v>190</v>
      </c>
      <c r="C6" t="s">
        <v>272</v>
      </c>
      <c r="D6">
        <v>44671.106</v>
      </c>
      <c r="E6" s="74">
        <v>45386.682916666665</v>
      </c>
      <c r="F6" t="b">
        <v>1</v>
      </c>
      <c r="G6" s="73" t="s">
        <v>4</v>
      </c>
      <c r="H6" s="73" t="s">
        <v>185</v>
      </c>
      <c r="I6" s="73" t="s">
        <v>273</v>
      </c>
      <c r="J6">
        <v>0</v>
      </c>
      <c r="K6" s="73" t="s">
        <v>186</v>
      </c>
      <c r="L6" t="b">
        <v>0</v>
      </c>
      <c r="M6" t="b">
        <v>0</v>
      </c>
      <c r="N6" t="b">
        <v>0</v>
      </c>
    </row>
    <row r="7" spans="1:14" x14ac:dyDescent="0.25">
      <c r="A7" s="73" t="s">
        <v>183</v>
      </c>
      <c r="B7" t="s">
        <v>191</v>
      </c>
      <c r="C7" t="s">
        <v>272</v>
      </c>
      <c r="D7">
        <v>26.840105511345499</v>
      </c>
      <c r="E7" s="74">
        <v>45386.682916666665</v>
      </c>
      <c r="F7" t="b">
        <v>1</v>
      </c>
      <c r="G7" s="73" t="s">
        <v>5</v>
      </c>
      <c r="H7" s="73" t="s">
        <v>185</v>
      </c>
      <c r="I7" s="73" t="s">
        <v>273</v>
      </c>
      <c r="J7">
        <v>0</v>
      </c>
      <c r="K7" s="73" t="s">
        <v>186</v>
      </c>
      <c r="L7" t="b">
        <v>0</v>
      </c>
      <c r="M7" t="b">
        <v>0</v>
      </c>
      <c r="N7" t="b">
        <v>0</v>
      </c>
    </row>
    <row r="8" spans="1:14" x14ac:dyDescent="0.25">
      <c r="A8" s="73" t="s">
        <v>183</v>
      </c>
      <c r="B8" t="s">
        <v>192</v>
      </c>
      <c r="C8" t="s">
        <v>272</v>
      </c>
      <c r="E8" s="74">
        <v>45386.682916666665</v>
      </c>
      <c r="F8" t="b">
        <v>1</v>
      </c>
      <c r="G8" s="73" t="s">
        <v>155</v>
      </c>
      <c r="H8" s="73" t="s">
        <v>185</v>
      </c>
      <c r="I8" s="73" t="s">
        <v>273</v>
      </c>
      <c r="J8">
        <v>0</v>
      </c>
      <c r="K8" s="73" t="s">
        <v>186</v>
      </c>
      <c r="L8" t="b">
        <v>0</v>
      </c>
      <c r="M8" t="b">
        <v>0</v>
      </c>
      <c r="N8" t="b">
        <v>0</v>
      </c>
    </row>
    <row r="9" spans="1:14" x14ac:dyDescent="0.25">
      <c r="A9" s="73" t="s">
        <v>183</v>
      </c>
      <c r="B9" t="s">
        <v>193</v>
      </c>
      <c r="C9" t="s">
        <v>272</v>
      </c>
      <c r="E9" s="74">
        <v>45386.682916666665</v>
      </c>
      <c r="F9" t="b">
        <v>1</v>
      </c>
      <c r="G9" s="73" t="s">
        <v>168</v>
      </c>
      <c r="H9" s="73" t="s">
        <v>185</v>
      </c>
      <c r="I9" s="73" t="s">
        <v>273</v>
      </c>
      <c r="J9">
        <v>0</v>
      </c>
      <c r="K9" s="73" t="s">
        <v>186</v>
      </c>
      <c r="L9" t="b">
        <v>0</v>
      </c>
      <c r="M9" t="b">
        <v>0</v>
      </c>
      <c r="N9" t="b">
        <v>0</v>
      </c>
    </row>
    <row r="10" spans="1:14" x14ac:dyDescent="0.25">
      <c r="A10" s="73" t="s">
        <v>183</v>
      </c>
      <c r="B10" t="s">
        <v>194</v>
      </c>
      <c r="C10" t="s">
        <v>272</v>
      </c>
      <c r="E10" s="74">
        <v>45386.682916666665</v>
      </c>
      <c r="F10" t="b">
        <v>1</v>
      </c>
      <c r="G10" s="73" t="s">
        <v>165</v>
      </c>
      <c r="H10" s="73" t="s">
        <v>185</v>
      </c>
      <c r="I10" s="73" t="s">
        <v>273</v>
      </c>
      <c r="J10">
        <v>0</v>
      </c>
      <c r="K10" s="73" t="s">
        <v>186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183</v>
      </c>
      <c r="B11" t="s">
        <v>195</v>
      </c>
      <c r="C11" t="s">
        <v>272</v>
      </c>
      <c r="E11" s="74">
        <v>45386.682916666665</v>
      </c>
      <c r="F11" t="b">
        <v>1</v>
      </c>
      <c r="G11" s="73" t="s">
        <v>167</v>
      </c>
      <c r="H11" s="73" t="s">
        <v>185</v>
      </c>
      <c r="I11" s="73" t="s">
        <v>273</v>
      </c>
      <c r="J11">
        <v>0</v>
      </c>
      <c r="K11" s="73" t="s">
        <v>186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183</v>
      </c>
      <c r="B12" t="s">
        <v>196</v>
      </c>
      <c r="C12" t="s">
        <v>272</v>
      </c>
      <c r="E12" s="74">
        <v>45386.682916666665</v>
      </c>
      <c r="F12" t="b">
        <v>1</v>
      </c>
      <c r="G12" s="73" t="s">
        <v>164</v>
      </c>
      <c r="H12" s="73" t="s">
        <v>185</v>
      </c>
      <c r="I12" s="73" t="s">
        <v>273</v>
      </c>
      <c r="J12">
        <v>0</v>
      </c>
      <c r="K12" s="73" t="s">
        <v>186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183</v>
      </c>
      <c r="B13" t="s">
        <v>197</v>
      </c>
      <c r="C13" t="s">
        <v>272</v>
      </c>
      <c r="E13" s="74">
        <v>45386.682928240742</v>
      </c>
      <c r="F13" t="b">
        <v>1</v>
      </c>
      <c r="G13" s="73" t="s">
        <v>117</v>
      </c>
      <c r="H13" s="73" t="s">
        <v>185</v>
      </c>
      <c r="I13" s="73" t="s">
        <v>273</v>
      </c>
      <c r="J13">
        <v>0</v>
      </c>
      <c r="K13" s="73" t="s">
        <v>186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183</v>
      </c>
      <c r="B14" t="s">
        <v>198</v>
      </c>
      <c r="C14" t="s">
        <v>272</v>
      </c>
      <c r="E14" s="74">
        <v>45386.682928240742</v>
      </c>
      <c r="F14" t="b">
        <v>1</v>
      </c>
      <c r="G14" s="73" t="s">
        <v>162</v>
      </c>
      <c r="H14" s="73" t="s">
        <v>185</v>
      </c>
      <c r="I14" s="73" t="s">
        <v>273</v>
      </c>
      <c r="J14">
        <v>0</v>
      </c>
      <c r="K14" s="73" t="s">
        <v>186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183</v>
      </c>
      <c r="B15" t="s">
        <v>199</v>
      </c>
      <c r="C15" t="s">
        <v>272</v>
      </c>
      <c r="E15" s="74">
        <v>45386.682928240742</v>
      </c>
      <c r="F15" t="b">
        <v>1</v>
      </c>
      <c r="G15" s="73" t="s">
        <v>118</v>
      </c>
      <c r="H15" s="73" t="s">
        <v>185</v>
      </c>
      <c r="I15" s="73" t="s">
        <v>273</v>
      </c>
      <c r="J15">
        <v>0</v>
      </c>
      <c r="K15" s="73" t="s">
        <v>186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183</v>
      </c>
      <c r="B16" t="s">
        <v>200</v>
      </c>
      <c r="C16" t="s">
        <v>272</v>
      </c>
      <c r="E16" s="74">
        <v>45386.682928240742</v>
      </c>
      <c r="F16" t="b">
        <v>1</v>
      </c>
      <c r="G16" s="73" t="s">
        <v>163</v>
      </c>
      <c r="H16" s="73" t="s">
        <v>185</v>
      </c>
      <c r="I16" s="73" t="s">
        <v>273</v>
      </c>
      <c r="J16">
        <v>0</v>
      </c>
      <c r="K16" s="73" t="s">
        <v>186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183</v>
      </c>
      <c r="B17" t="s">
        <v>201</v>
      </c>
      <c r="C17" t="s">
        <v>272</v>
      </c>
      <c r="D17">
        <v>10.2731725726366</v>
      </c>
      <c r="E17" s="74">
        <v>45386.682928240742</v>
      </c>
      <c r="F17" t="b">
        <v>1</v>
      </c>
      <c r="G17" s="73" t="s">
        <v>6</v>
      </c>
      <c r="H17" s="73" t="s">
        <v>185</v>
      </c>
      <c r="I17" s="73" t="s">
        <v>273</v>
      </c>
      <c r="J17">
        <v>0</v>
      </c>
      <c r="K17" s="73" t="s">
        <v>186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183</v>
      </c>
      <c r="B18" t="s">
        <v>202</v>
      </c>
      <c r="C18" t="s">
        <v>272</v>
      </c>
      <c r="E18" s="74">
        <v>45386.682928240742</v>
      </c>
      <c r="F18" t="b">
        <v>1</v>
      </c>
      <c r="G18" s="73" t="s">
        <v>153</v>
      </c>
      <c r="H18" s="73" t="s">
        <v>185</v>
      </c>
      <c r="I18" s="73" t="s">
        <v>273</v>
      </c>
      <c r="J18">
        <v>0</v>
      </c>
      <c r="K18" s="73" t="s">
        <v>186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183</v>
      </c>
      <c r="B19" t="s">
        <v>203</v>
      </c>
      <c r="C19" t="s">
        <v>272</v>
      </c>
      <c r="E19" s="74">
        <v>45386.682928240742</v>
      </c>
      <c r="F19" t="b">
        <v>1</v>
      </c>
      <c r="G19" s="73" t="s">
        <v>166</v>
      </c>
      <c r="H19" s="73" t="s">
        <v>185</v>
      </c>
      <c r="I19" s="73" t="s">
        <v>273</v>
      </c>
      <c r="J19">
        <v>0</v>
      </c>
      <c r="K19" s="73" t="s">
        <v>186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183</v>
      </c>
      <c r="B20" t="s">
        <v>204</v>
      </c>
      <c r="C20" t="s">
        <v>272</v>
      </c>
      <c r="E20" s="74">
        <v>45386.682928240742</v>
      </c>
      <c r="F20" t="b">
        <v>1</v>
      </c>
      <c r="G20" s="73" t="s">
        <v>159</v>
      </c>
      <c r="H20" s="73" t="s">
        <v>185</v>
      </c>
      <c r="I20" s="73" t="s">
        <v>273</v>
      </c>
      <c r="J20">
        <v>0</v>
      </c>
      <c r="K20" s="73" t="s">
        <v>186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183</v>
      </c>
      <c r="B21" t="s">
        <v>205</v>
      </c>
      <c r="C21" t="s">
        <v>272</v>
      </c>
      <c r="E21" s="74">
        <v>45386.682928240742</v>
      </c>
      <c r="F21" t="b">
        <v>1</v>
      </c>
      <c r="G21" s="73" t="s">
        <v>119</v>
      </c>
      <c r="H21" s="73" t="s">
        <v>185</v>
      </c>
      <c r="I21" s="73" t="s">
        <v>273</v>
      </c>
      <c r="J21">
        <v>0</v>
      </c>
      <c r="K21" s="73" t="s">
        <v>186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183</v>
      </c>
      <c r="B22" t="s">
        <v>206</v>
      </c>
      <c r="C22" t="s">
        <v>272</v>
      </c>
      <c r="E22" s="74">
        <v>45386.682928240742</v>
      </c>
      <c r="F22" t="b">
        <v>1</v>
      </c>
      <c r="G22" s="73" t="s">
        <v>157</v>
      </c>
      <c r="H22" s="73" t="s">
        <v>185</v>
      </c>
      <c r="I22" s="73" t="s">
        <v>273</v>
      </c>
      <c r="J22">
        <v>0</v>
      </c>
      <c r="K22" s="73" t="s">
        <v>186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183</v>
      </c>
      <c r="B23" t="s">
        <v>207</v>
      </c>
      <c r="C23" t="s">
        <v>272</v>
      </c>
      <c r="E23" s="74">
        <v>45386.682928240742</v>
      </c>
      <c r="F23" t="b">
        <v>1</v>
      </c>
      <c r="G23" s="73" t="s">
        <v>120</v>
      </c>
      <c r="H23" s="73" t="s">
        <v>185</v>
      </c>
      <c r="I23" s="73" t="s">
        <v>273</v>
      </c>
      <c r="J23">
        <v>0</v>
      </c>
      <c r="K23" s="73" t="s">
        <v>186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183</v>
      </c>
      <c r="B24" t="s">
        <v>208</v>
      </c>
      <c r="C24" t="s">
        <v>272</v>
      </c>
      <c r="E24" s="74">
        <v>45386.682928240742</v>
      </c>
      <c r="F24" t="b">
        <v>1</v>
      </c>
      <c r="G24" s="73" t="s">
        <v>158</v>
      </c>
      <c r="H24" s="73" t="s">
        <v>185</v>
      </c>
      <c r="I24" s="73" t="s">
        <v>273</v>
      </c>
      <c r="J24">
        <v>0</v>
      </c>
      <c r="K24" s="73" t="s">
        <v>186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183</v>
      </c>
      <c r="B25" t="s">
        <v>209</v>
      </c>
      <c r="C25" t="s">
        <v>272</v>
      </c>
      <c r="D25">
        <v>5.28923438819597</v>
      </c>
      <c r="E25" s="74">
        <v>45386.682928240742</v>
      </c>
      <c r="F25" t="b">
        <v>1</v>
      </c>
      <c r="G25" s="73" t="s">
        <v>7</v>
      </c>
      <c r="H25" s="73" t="s">
        <v>185</v>
      </c>
      <c r="I25" s="73" t="s">
        <v>273</v>
      </c>
      <c r="J25">
        <v>0</v>
      </c>
      <c r="K25" s="73" t="s">
        <v>186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183</v>
      </c>
      <c r="B26" t="s">
        <v>210</v>
      </c>
      <c r="C26" t="s">
        <v>272</v>
      </c>
      <c r="E26" s="74">
        <v>45386.682928240742</v>
      </c>
      <c r="F26" t="b">
        <v>1</v>
      </c>
      <c r="G26" s="73" t="s">
        <v>154</v>
      </c>
      <c r="H26" s="73" t="s">
        <v>185</v>
      </c>
      <c r="I26" s="73" t="s">
        <v>273</v>
      </c>
      <c r="J26">
        <v>0</v>
      </c>
      <c r="K26" s="73" t="s">
        <v>186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183</v>
      </c>
      <c r="B27" t="s">
        <v>211</v>
      </c>
      <c r="C27" t="s">
        <v>272</v>
      </c>
      <c r="E27" s="74">
        <v>45386.682928240742</v>
      </c>
      <c r="F27" t="b">
        <v>1</v>
      </c>
      <c r="G27" s="73" t="s">
        <v>121</v>
      </c>
      <c r="H27" s="73" t="s">
        <v>185</v>
      </c>
      <c r="I27" s="73" t="s">
        <v>273</v>
      </c>
      <c r="J27">
        <v>0</v>
      </c>
      <c r="K27" s="73" t="s">
        <v>186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183</v>
      </c>
      <c r="B28" t="s">
        <v>212</v>
      </c>
      <c r="C28" t="s">
        <v>272</v>
      </c>
      <c r="E28" s="74">
        <v>45386.682928240742</v>
      </c>
      <c r="F28" t="b">
        <v>1</v>
      </c>
      <c r="G28" s="73" t="s">
        <v>160</v>
      </c>
      <c r="H28" s="73" t="s">
        <v>185</v>
      </c>
      <c r="I28" s="73" t="s">
        <v>273</v>
      </c>
      <c r="J28">
        <v>0</v>
      </c>
      <c r="K28" s="73" t="s">
        <v>186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183</v>
      </c>
      <c r="B29" t="s">
        <v>213</v>
      </c>
      <c r="C29" t="s">
        <v>272</v>
      </c>
      <c r="E29" s="74">
        <v>45386.682928240742</v>
      </c>
      <c r="F29" t="b">
        <v>1</v>
      </c>
      <c r="G29" s="73" t="s">
        <v>122</v>
      </c>
      <c r="H29" s="73" t="s">
        <v>185</v>
      </c>
      <c r="I29" s="73" t="s">
        <v>273</v>
      </c>
      <c r="J29">
        <v>0</v>
      </c>
      <c r="K29" s="73" t="s">
        <v>186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183</v>
      </c>
      <c r="B30" t="s">
        <v>214</v>
      </c>
      <c r="C30" t="s">
        <v>272</v>
      </c>
      <c r="E30" s="74">
        <v>45386.682928240742</v>
      </c>
      <c r="F30" t="b">
        <v>1</v>
      </c>
      <c r="G30" s="73" t="s">
        <v>161</v>
      </c>
      <c r="H30" s="73" t="s">
        <v>185</v>
      </c>
      <c r="I30" s="73" t="s">
        <v>273</v>
      </c>
      <c r="J30">
        <v>0</v>
      </c>
      <c r="K30" s="73" t="s">
        <v>186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183</v>
      </c>
      <c r="B31" t="s">
        <v>215</v>
      </c>
      <c r="C31" t="s">
        <v>272</v>
      </c>
      <c r="D31">
        <v>5.31</v>
      </c>
      <c r="E31" s="74">
        <v>45386.682928240742</v>
      </c>
      <c r="F31" t="b">
        <v>1</v>
      </c>
      <c r="G31" s="73" t="s">
        <v>8</v>
      </c>
      <c r="H31" s="73" t="s">
        <v>185</v>
      </c>
      <c r="I31" s="73" t="s">
        <v>273</v>
      </c>
      <c r="J31">
        <v>0</v>
      </c>
      <c r="K31" s="73" t="s">
        <v>186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183</v>
      </c>
      <c r="B32" t="s">
        <v>216</v>
      </c>
      <c r="C32" t="s">
        <v>272</v>
      </c>
      <c r="E32" s="74">
        <v>45386.682928240742</v>
      </c>
      <c r="F32" t="b">
        <v>1</v>
      </c>
      <c r="G32" s="73" t="s">
        <v>156</v>
      </c>
      <c r="H32" s="73" t="s">
        <v>185</v>
      </c>
      <c r="I32" s="73" t="s">
        <v>273</v>
      </c>
      <c r="J32">
        <v>0</v>
      </c>
      <c r="K32" s="73" t="s">
        <v>186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183</v>
      </c>
      <c r="B33" t="s">
        <v>217</v>
      </c>
      <c r="C33" t="s">
        <v>272</v>
      </c>
      <c r="D33">
        <v>2757.7020000000002</v>
      </c>
      <c r="E33" s="74">
        <v>45386.682928240742</v>
      </c>
      <c r="F33" t="b">
        <v>1</v>
      </c>
      <c r="G33" s="73" t="s">
        <v>13</v>
      </c>
      <c r="H33" s="73" t="s">
        <v>185</v>
      </c>
      <c r="I33" s="73" t="s">
        <v>273</v>
      </c>
      <c r="J33">
        <v>0</v>
      </c>
      <c r="K33" s="73" t="s">
        <v>186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183</v>
      </c>
      <c r="B34" t="s">
        <v>218</v>
      </c>
      <c r="C34" t="s">
        <v>272</v>
      </c>
      <c r="D34">
        <v>1694</v>
      </c>
      <c r="E34" s="74">
        <v>45386.682928240742</v>
      </c>
      <c r="F34" t="b">
        <v>1</v>
      </c>
      <c r="G34" s="73" t="s">
        <v>14</v>
      </c>
      <c r="H34" s="73" t="s">
        <v>185</v>
      </c>
      <c r="I34" s="73" t="s">
        <v>273</v>
      </c>
      <c r="J34">
        <v>0</v>
      </c>
      <c r="K34" s="73" t="s">
        <v>186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183</v>
      </c>
      <c r="B35" t="s">
        <v>219</v>
      </c>
      <c r="C35" t="s">
        <v>272</v>
      </c>
      <c r="D35">
        <v>4523.3099999999995</v>
      </c>
      <c r="E35" s="74">
        <v>45386.682928240742</v>
      </c>
      <c r="F35" t="b">
        <v>1</v>
      </c>
      <c r="G35" s="73" t="s">
        <v>15</v>
      </c>
      <c r="H35" s="73" t="s">
        <v>185</v>
      </c>
      <c r="I35" s="73" t="s">
        <v>273</v>
      </c>
      <c r="J35">
        <v>0</v>
      </c>
      <c r="K35" s="73" t="s">
        <v>186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183</v>
      </c>
      <c r="B36" t="s">
        <v>274</v>
      </c>
      <c r="C36" t="s">
        <v>272</v>
      </c>
      <c r="E36" s="74">
        <v>45386.682928240742</v>
      </c>
      <c r="F36" t="b">
        <v>1</v>
      </c>
      <c r="G36" s="73" t="s">
        <v>238</v>
      </c>
      <c r="H36" s="73" t="s">
        <v>185</v>
      </c>
      <c r="I36" s="73" t="s">
        <v>273</v>
      </c>
      <c r="J36">
        <v>0</v>
      </c>
      <c r="K36" s="73" t="s">
        <v>186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183</v>
      </c>
      <c r="B37" t="s">
        <v>275</v>
      </c>
      <c r="C37" t="s">
        <v>272</v>
      </c>
      <c r="E37" s="74">
        <v>45386.682928240742</v>
      </c>
      <c r="F37" t="b">
        <v>1</v>
      </c>
      <c r="G37" s="73" t="s">
        <v>239</v>
      </c>
      <c r="H37" s="73" t="s">
        <v>185</v>
      </c>
      <c r="I37" s="73" t="s">
        <v>273</v>
      </c>
      <c r="J37">
        <v>0</v>
      </c>
      <c r="K37" s="73" t="s">
        <v>186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183</v>
      </c>
      <c r="B38" t="s">
        <v>220</v>
      </c>
      <c r="C38" t="s">
        <v>272</v>
      </c>
      <c r="D38">
        <v>1360.3000000000002</v>
      </c>
      <c r="E38" s="74">
        <v>45386.682928240742</v>
      </c>
      <c r="F38" t="b">
        <v>1</v>
      </c>
      <c r="G38" s="73" t="s">
        <v>16</v>
      </c>
      <c r="H38" s="73" t="s">
        <v>185</v>
      </c>
      <c r="I38" s="73" t="s">
        <v>273</v>
      </c>
      <c r="J38">
        <v>0</v>
      </c>
      <c r="K38" s="73" t="s">
        <v>186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183</v>
      </c>
      <c r="B39" t="s">
        <v>221</v>
      </c>
      <c r="C39" t="s">
        <v>272</v>
      </c>
      <c r="E39" s="74">
        <v>45386.682928240742</v>
      </c>
      <c r="F39" t="b">
        <v>1</v>
      </c>
      <c r="G39" s="73" t="s">
        <v>260</v>
      </c>
      <c r="H39" s="73" t="s">
        <v>185</v>
      </c>
      <c r="I39" s="73" t="s">
        <v>273</v>
      </c>
      <c r="J39">
        <v>0</v>
      </c>
      <c r="K39" s="73" t="s">
        <v>186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183</v>
      </c>
      <c r="B40" t="s">
        <v>222</v>
      </c>
      <c r="C40" t="s">
        <v>272</v>
      </c>
      <c r="E40" s="74">
        <v>45386.682928240742</v>
      </c>
      <c r="F40" t="b">
        <v>1</v>
      </c>
      <c r="G40" s="73" t="s">
        <v>263</v>
      </c>
      <c r="H40" s="73" t="s">
        <v>185</v>
      </c>
      <c r="I40" s="73" t="s">
        <v>273</v>
      </c>
      <c r="J40">
        <v>0</v>
      </c>
      <c r="K40" s="73" t="s">
        <v>186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183</v>
      </c>
      <c r="B41" t="s">
        <v>264</v>
      </c>
      <c r="C41" t="s">
        <v>272</v>
      </c>
      <c r="D41">
        <v>7577.61</v>
      </c>
      <c r="E41" s="74">
        <v>45386.682939814818</v>
      </c>
      <c r="F41" t="b">
        <v>1</v>
      </c>
      <c r="G41" s="73" t="s">
        <v>17</v>
      </c>
      <c r="H41" s="73" t="s">
        <v>185</v>
      </c>
      <c r="I41" s="73" t="s">
        <v>273</v>
      </c>
      <c r="J41">
        <v>0</v>
      </c>
      <c r="K41" s="73" t="s">
        <v>186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183</v>
      </c>
      <c r="B42" t="s">
        <v>265</v>
      </c>
      <c r="C42" t="s">
        <v>272</v>
      </c>
      <c r="D42">
        <v>23131.487499999999</v>
      </c>
      <c r="E42" s="74">
        <v>45386.682939814818</v>
      </c>
      <c r="F42" t="b">
        <v>1</v>
      </c>
      <c r="G42" s="73" t="s">
        <v>18</v>
      </c>
      <c r="H42" s="73" t="s">
        <v>185</v>
      </c>
      <c r="I42" s="73" t="s">
        <v>273</v>
      </c>
      <c r="J42">
        <v>0</v>
      </c>
      <c r="K42" s="73" t="s">
        <v>186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183</v>
      </c>
      <c r="B43" t="s">
        <v>276</v>
      </c>
      <c r="C43" t="s">
        <v>272</v>
      </c>
      <c r="E43" s="74">
        <v>45386.682939814818</v>
      </c>
      <c r="F43" t="b">
        <v>1</v>
      </c>
      <c r="G43" s="73" t="s">
        <v>242</v>
      </c>
      <c r="H43" s="73" t="s">
        <v>185</v>
      </c>
      <c r="I43" s="73" t="s">
        <v>273</v>
      </c>
      <c r="J43">
        <v>0</v>
      </c>
      <c r="K43" s="73" t="s">
        <v>186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183</v>
      </c>
      <c r="B44" t="s">
        <v>277</v>
      </c>
      <c r="C44" t="s">
        <v>272</v>
      </c>
      <c r="E44" s="74">
        <v>45386.682939814818</v>
      </c>
      <c r="F44" t="b">
        <v>1</v>
      </c>
      <c r="G44" s="73" t="s">
        <v>243</v>
      </c>
      <c r="H44" s="73" t="s">
        <v>185</v>
      </c>
      <c r="I44" s="73" t="s">
        <v>273</v>
      </c>
      <c r="J44">
        <v>0</v>
      </c>
      <c r="K44" s="73" t="s">
        <v>186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183</v>
      </c>
      <c r="B45" t="s">
        <v>278</v>
      </c>
      <c r="C45" t="s">
        <v>272</v>
      </c>
      <c r="E45" s="74">
        <v>45386.682939814818</v>
      </c>
      <c r="F45" t="b">
        <v>1</v>
      </c>
      <c r="G45" s="73" t="s">
        <v>244</v>
      </c>
      <c r="H45" s="73" t="s">
        <v>185</v>
      </c>
      <c r="I45" s="73" t="s">
        <v>273</v>
      </c>
      <c r="J45">
        <v>0</v>
      </c>
      <c r="K45" s="73" t="s">
        <v>186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183</v>
      </c>
      <c r="B46" t="s">
        <v>279</v>
      </c>
      <c r="C46" t="s">
        <v>272</v>
      </c>
      <c r="E46" s="74">
        <v>45386.682939814818</v>
      </c>
      <c r="F46" t="b">
        <v>1</v>
      </c>
      <c r="G46" s="73" t="s">
        <v>245</v>
      </c>
      <c r="H46" s="73" t="s">
        <v>185</v>
      </c>
      <c r="I46" s="73" t="s">
        <v>273</v>
      </c>
      <c r="J46">
        <v>0</v>
      </c>
      <c r="K46" s="73" t="s">
        <v>186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183</v>
      </c>
      <c r="B47" t="s">
        <v>280</v>
      </c>
      <c r="C47" t="s">
        <v>272</v>
      </c>
      <c r="E47" s="74">
        <v>45386.682939814818</v>
      </c>
      <c r="F47" t="b">
        <v>1</v>
      </c>
      <c r="G47" s="73" t="s">
        <v>246</v>
      </c>
      <c r="H47" s="73" t="s">
        <v>185</v>
      </c>
      <c r="I47" s="73" t="s">
        <v>273</v>
      </c>
      <c r="J47">
        <v>0</v>
      </c>
      <c r="K47" s="73" t="s">
        <v>186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183</v>
      </c>
      <c r="B48" t="s">
        <v>223</v>
      </c>
      <c r="C48" t="s">
        <v>272</v>
      </c>
      <c r="D48">
        <v>2244.9699999999998</v>
      </c>
      <c r="E48" s="74">
        <v>45386.682939814818</v>
      </c>
      <c r="F48" t="b">
        <v>1</v>
      </c>
      <c r="G48" s="73" t="s">
        <v>19</v>
      </c>
      <c r="H48" s="73" t="s">
        <v>185</v>
      </c>
      <c r="I48" s="73" t="s">
        <v>273</v>
      </c>
      <c r="J48">
        <v>0</v>
      </c>
      <c r="K48" s="73" t="s">
        <v>186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183</v>
      </c>
      <c r="B49" t="s">
        <v>224</v>
      </c>
      <c r="C49" t="s">
        <v>272</v>
      </c>
      <c r="D49">
        <v>3330.57</v>
      </c>
      <c r="E49" s="74">
        <v>45386.682939814818</v>
      </c>
      <c r="F49" t="b">
        <v>1</v>
      </c>
      <c r="G49" s="73" t="s">
        <v>20</v>
      </c>
      <c r="H49" s="73" t="s">
        <v>185</v>
      </c>
      <c r="I49" s="73" t="s">
        <v>273</v>
      </c>
      <c r="J49">
        <v>0</v>
      </c>
      <c r="K49" s="73" t="s">
        <v>186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183</v>
      </c>
      <c r="B50" t="s">
        <v>225</v>
      </c>
      <c r="C50" t="s">
        <v>272</v>
      </c>
      <c r="D50">
        <v>110.16</v>
      </c>
      <c r="E50" s="74">
        <v>45386.682939814818</v>
      </c>
      <c r="F50" t="b">
        <v>1</v>
      </c>
      <c r="G50" s="73" t="s">
        <v>21</v>
      </c>
      <c r="H50" s="73" t="s">
        <v>185</v>
      </c>
      <c r="I50" s="73" t="s">
        <v>273</v>
      </c>
      <c r="J50">
        <v>0</v>
      </c>
      <c r="K50" s="73" t="s">
        <v>186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183</v>
      </c>
      <c r="B51" t="s">
        <v>226</v>
      </c>
      <c r="C51" t="s">
        <v>272</v>
      </c>
      <c r="D51">
        <v>3111.66</v>
      </c>
      <c r="E51" s="74">
        <v>45386.682939814818</v>
      </c>
      <c r="F51" t="b">
        <v>1</v>
      </c>
      <c r="G51" s="73" t="s">
        <v>22</v>
      </c>
      <c r="H51" s="73" t="s">
        <v>185</v>
      </c>
      <c r="I51" s="73" t="s">
        <v>273</v>
      </c>
      <c r="J51">
        <v>0</v>
      </c>
      <c r="K51" s="73" t="s">
        <v>186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183</v>
      </c>
      <c r="B52" t="s">
        <v>227</v>
      </c>
      <c r="C52" t="s">
        <v>272</v>
      </c>
      <c r="D52">
        <v>8.4700000000000006</v>
      </c>
      <c r="E52" s="74">
        <v>45386.682939814818</v>
      </c>
      <c r="F52" t="b">
        <v>1</v>
      </c>
      <c r="G52" s="73" t="s">
        <v>23</v>
      </c>
      <c r="H52" s="73" t="s">
        <v>185</v>
      </c>
      <c r="I52" s="73" t="s">
        <v>273</v>
      </c>
      <c r="J52">
        <v>0</v>
      </c>
      <c r="K52" s="73" t="s">
        <v>186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183</v>
      </c>
      <c r="B53" t="s">
        <v>228</v>
      </c>
      <c r="C53" t="s">
        <v>272</v>
      </c>
      <c r="D53">
        <v>33274.667500000003</v>
      </c>
      <c r="E53" s="74">
        <v>45386.682939814818</v>
      </c>
      <c r="F53" t="b">
        <v>1</v>
      </c>
      <c r="G53" s="73" t="s">
        <v>24</v>
      </c>
      <c r="H53" s="73" t="s">
        <v>185</v>
      </c>
      <c r="I53" s="73" t="s">
        <v>273</v>
      </c>
      <c r="J53">
        <v>0</v>
      </c>
      <c r="K53" s="73" t="s">
        <v>186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183</v>
      </c>
      <c r="B54" t="s">
        <v>229</v>
      </c>
      <c r="C54" t="s">
        <v>272</v>
      </c>
      <c r="D54">
        <v>3263.92</v>
      </c>
      <c r="E54" s="74">
        <v>45386.682939814818</v>
      </c>
      <c r="F54" t="b">
        <v>1</v>
      </c>
      <c r="G54" s="73" t="s">
        <v>25</v>
      </c>
      <c r="H54" s="73" t="s">
        <v>185</v>
      </c>
      <c r="I54" s="73" t="s">
        <v>273</v>
      </c>
      <c r="J54">
        <v>0</v>
      </c>
      <c r="K54" s="73" t="s">
        <v>186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183</v>
      </c>
      <c r="B55" t="s">
        <v>230</v>
      </c>
      <c r="C55" t="s">
        <v>272</v>
      </c>
      <c r="D55">
        <v>6603.07</v>
      </c>
      <c r="E55" s="74">
        <v>45386.682939814818</v>
      </c>
      <c r="F55" t="b">
        <v>1</v>
      </c>
      <c r="G55" s="73" t="s">
        <v>26</v>
      </c>
      <c r="H55" s="73" t="s">
        <v>185</v>
      </c>
      <c r="I55" s="73" t="s">
        <v>273</v>
      </c>
      <c r="J55">
        <v>0</v>
      </c>
      <c r="K55" s="73" t="s">
        <v>186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183</v>
      </c>
      <c r="B56" t="s">
        <v>248</v>
      </c>
      <c r="C56" t="s">
        <v>272</v>
      </c>
      <c r="D56">
        <v>1040.99</v>
      </c>
      <c r="E56" s="74">
        <v>45386.682939814818</v>
      </c>
      <c r="F56" t="b">
        <v>1</v>
      </c>
      <c r="G56" s="73" t="s">
        <v>27</v>
      </c>
      <c r="H56" s="73" t="s">
        <v>185</v>
      </c>
      <c r="I56" s="73" t="s">
        <v>273</v>
      </c>
      <c r="J56">
        <v>0</v>
      </c>
      <c r="K56" s="73" t="s">
        <v>186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183</v>
      </c>
      <c r="B57" t="s">
        <v>231</v>
      </c>
      <c r="C57" t="s">
        <v>272</v>
      </c>
      <c r="D57">
        <v>4253.96</v>
      </c>
      <c r="E57" s="74">
        <v>45386.682939814818</v>
      </c>
      <c r="F57" t="b">
        <v>1</v>
      </c>
      <c r="G57" s="73" t="s">
        <v>28</v>
      </c>
      <c r="H57" s="73" t="s">
        <v>185</v>
      </c>
      <c r="I57" s="73" t="s">
        <v>273</v>
      </c>
      <c r="J57">
        <v>0</v>
      </c>
      <c r="K57" s="73" t="s">
        <v>186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183</v>
      </c>
      <c r="B58" t="s">
        <v>232</v>
      </c>
      <c r="C58" t="s">
        <v>272</v>
      </c>
      <c r="D58">
        <v>352.74</v>
      </c>
      <c r="E58" s="74">
        <v>45386.682939814818</v>
      </c>
      <c r="F58" t="b">
        <v>1</v>
      </c>
      <c r="G58" s="73" t="s">
        <v>29</v>
      </c>
      <c r="H58" s="73" t="s">
        <v>185</v>
      </c>
      <c r="I58" s="73" t="s">
        <v>273</v>
      </c>
      <c r="J58">
        <v>0</v>
      </c>
      <c r="K58" s="73" t="s">
        <v>186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183</v>
      </c>
      <c r="B59" t="s">
        <v>233</v>
      </c>
      <c r="C59" t="s">
        <v>272</v>
      </c>
      <c r="D59">
        <v>8243.9500000000007</v>
      </c>
      <c r="E59" s="74">
        <v>45386.682939814818</v>
      </c>
      <c r="F59" t="b">
        <v>1</v>
      </c>
      <c r="G59" s="73" t="s">
        <v>30</v>
      </c>
      <c r="H59" s="73" t="s">
        <v>185</v>
      </c>
      <c r="I59" s="73" t="s">
        <v>273</v>
      </c>
      <c r="J59">
        <v>0</v>
      </c>
      <c r="K59" s="73" t="s">
        <v>186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183</v>
      </c>
      <c r="B60" t="s">
        <v>234</v>
      </c>
      <c r="C60" t="s">
        <v>272</v>
      </c>
      <c r="D60">
        <v>3443.76</v>
      </c>
      <c r="E60" s="74">
        <v>45386.682939814818</v>
      </c>
      <c r="F60" t="b">
        <v>1</v>
      </c>
      <c r="G60" s="73" t="s">
        <v>31</v>
      </c>
      <c r="H60" s="73" t="s">
        <v>185</v>
      </c>
      <c r="I60" s="73" t="s">
        <v>273</v>
      </c>
      <c r="J60">
        <v>0</v>
      </c>
      <c r="K60" s="73" t="s">
        <v>186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183</v>
      </c>
      <c r="B61" t="s">
        <v>235</v>
      </c>
      <c r="C61" t="s">
        <v>272</v>
      </c>
      <c r="D61">
        <v>408.65</v>
      </c>
      <c r="E61" s="74">
        <v>45386.682939814818</v>
      </c>
      <c r="F61" t="b">
        <v>1</v>
      </c>
      <c r="G61" s="73" t="s">
        <v>32</v>
      </c>
      <c r="H61" s="73" t="s">
        <v>185</v>
      </c>
      <c r="I61" s="73" t="s">
        <v>273</v>
      </c>
      <c r="J61">
        <v>0</v>
      </c>
      <c r="K61" s="73" t="s">
        <v>186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183</v>
      </c>
      <c r="B62" t="s">
        <v>236</v>
      </c>
      <c r="C62" t="s">
        <v>272</v>
      </c>
      <c r="D62">
        <v>2312.86</v>
      </c>
      <c r="E62" s="74">
        <v>45386.682939814818</v>
      </c>
      <c r="F62" t="b">
        <v>1</v>
      </c>
      <c r="G62" s="73" t="s">
        <v>33</v>
      </c>
      <c r="H62" s="73" t="s">
        <v>185</v>
      </c>
      <c r="I62" s="73" t="s">
        <v>273</v>
      </c>
      <c r="J62">
        <v>0</v>
      </c>
      <c r="K62" s="73" t="s">
        <v>186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183</v>
      </c>
      <c r="B63" t="s">
        <v>266</v>
      </c>
      <c r="C63" t="s">
        <v>272</v>
      </c>
      <c r="D63">
        <v>161.41</v>
      </c>
      <c r="E63" s="74">
        <v>45386.682939814818</v>
      </c>
      <c r="F63" t="b">
        <v>1</v>
      </c>
      <c r="G63" s="73" t="s">
        <v>34</v>
      </c>
      <c r="H63" s="73" t="s">
        <v>185</v>
      </c>
      <c r="I63" s="73" t="s">
        <v>273</v>
      </c>
      <c r="J63">
        <v>0</v>
      </c>
      <c r="K63" s="73" t="s">
        <v>186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183</v>
      </c>
      <c r="B64" t="s">
        <v>237</v>
      </c>
      <c r="C64" t="s">
        <v>272</v>
      </c>
      <c r="D64">
        <v>58411.4375</v>
      </c>
      <c r="E64" s="74">
        <v>45386.682939814818</v>
      </c>
      <c r="F64" t="b">
        <v>1</v>
      </c>
      <c r="G64" s="73" t="s">
        <v>35</v>
      </c>
      <c r="H64" s="73" t="s">
        <v>185</v>
      </c>
      <c r="I64" s="73" t="s">
        <v>273</v>
      </c>
      <c r="J64">
        <v>0</v>
      </c>
      <c r="K64" s="73" t="s">
        <v>186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183</v>
      </c>
      <c r="B65" t="s">
        <v>249</v>
      </c>
      <c r="C65" t="s">
        <v>272</v>
      </c>
      <c r="D65">
        <v>4.92</v>
      </c>
      <c r="E65" s="74">
        <v>45386.682939814818</v>
      </c>
      <c r="F65" t="b">
        <v>1</v>
      </c>
      <c r="G65" s="73" t="s">
        <v>9</v>
      </c>
      <c r="H65" s="73" t="s">
        <v>185</v>
      </c>
      <c r="I65" s="73" t="s">
        <v>273</v>
      </c>
      <c r="J65">
        <v>0</v>
      </c>
      <c r="K65" s="73" t="s">
        <v>186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183</v>
      </c>
      <c r="B66" t="s">
        <v>250</v>
      </c>
      <c r="C66" t="s">
        <v>272</v>
      </c>
      <c r="E66" s="74">
        <v>45386.682939814818</v>
      </c>
      <c r="F66" t="b">
        <v>1</v>
      </c>
      <c r="G66" s="73" t="s">
        <v>150</v>
      </c>
      <c r="H66" s="73" t="s">
        <v>185</v>
      </c>
      <c r="I66" s="73" t="s">
        <v>273</v>
      </c>
      <c r="J66">
        <v>0</v>
      </c>
      <c r="K66" s="73" t="s">
        <v>186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183</v>
      </c>
      <c r="B67" t="s">
        <v>251</v>
      </c>
      <c r="C67" t="s">
        <v>272</v>
      </c>
      <c r="D67">
        <v>5.52</v>
      </c>
      <c r="E67" s="74">
        <v>45386.682939814818</v>
      </c>
      <c r="F67" t="b">
        <v>1</v>
      </c>
      <c r="G67" s="73" t="s">
        <v>10</v>
      </c>
      <c r="H67" s="73" t="s">
        <v>185</v>
      </c>
      <c r="I67" s="73" t="s">
        <v>273</v>
      </c>
      <c r="J67">
        <v>0</v>
      </c>
      <c r="K67" s="73" t="s">
        <v>186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183</v>
      </c>
      <c r="B68" t="s">
        <v>252</v>
      </c>
      <c r="C68" t="s">
        <v>272</v>
      </c>
      <c r="E68" s="74">
        <v>45386.682951388888</v>
      </c>
      <c r="F68" t="b">
        <v>1</v>
      </c>
      <c r="G68" s="73" t="s">
        <v>151</v>
      </c>
      <c r="H68" s="73" t="s">
        <v>185</v>
      </c>
      <c r="I68" s="73" t="s">
        <v>273</v>
      </c>
      <c r="J68">
        <v>0</v>
      </c>
      <c r="K68" s="73" t="s">
        <v>186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183</v>
      </c>
      <c r="B69" t="s">
        <v>253</v>
      </c>
      <c r="C69" t="s">
        <v>272</v>
      </c>
      <c r="D69">
        <v>6.24</v>
      </c>
      <c r="E69" s="74">
        <v>45386.682951388888</v>
      </c>
      <c r="F69" t="b">
        <v>1</v>
      </c>
      <c r="G69" s="73" t="s">
        <v>11</v>
      </c>
      <c r="H69" s="73" t="s">
        <v>185</v>
      </c>
      <c r="I69" s="73" t="s">
        <v>273</v>
      </c>
      <c r="J69">
        <v>0</v>
      </c>
      <c r="K69" s="73" t="s">
        <v>186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183</v>
      </c>
      <c r="B70" t="s">
        <v>254</v>
      </c>
      <c r="C70" t="s">
        <v>272</v>
      </c>
      <c r="E70" s="74">
        <v>45386.682951388888</v>
      </c>
      <c r="F70" t="b">
        <v>1</v>
      </c>
      <c r="G70" s="73" t="s">
        <v>149</v>
      </c>
      <c r="H70" s="73" t="s">
        <v>185</v>
      </c>
      <c r="I70" s="73" t="s">
        <v>273</v>
      </c>
      <c r="J70">
        <v>0</v>
      </c>
      <c r="K70" s="73" t="s">
        <v>186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183</v>
      </c>
      <c r="B71" t="s">
        <v>267</v>
      </c>
      <c r="C71" t="s">
        <v>272</v>
      </c>
      <c r="D71">
        <v>6.36</v>
      </c>
      <c r="E71" s="74">
        <v>45386.682951388888</v>
      </c>
      <c r="F71" t="b">
        <v>1</v>
      </c>
      <c r="G71" s="73" t="s">
        <v>12</v>
      </c>
      <c r="H71" s="73" t="s">
        <v>185</v>
      </c>
      <c r="I71" s="73" t="s">
        <v>273</v>
      </c>
      <c r="J71">
        <v>0</v>
      </c>
      <c r="K71" s="73" t="s">
        <v>186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183</v>
      </c>
      <c r="B72" t="s">
        <v>268</v>
      </c>
      <c r="C72" t="s">
        <v>272</v>
      </c>
      <c r="E72" s="74">
        <v>45386.682951388888</v>
      </c>
      <c r="F72" t="b">
        <v>1</v>
      </c>
      <c r="G72" s="73" t="s">
        <v>152</v>
      </c>
      <c r="H72" s="73" t="s">
        <v>185</v>
      </c>
      <c r="I72" s="73" t="s">
        <v>273</v>
      </c>
      <c r="J72">
        <v>0</v>
      </c>
      <c r="K72" s="73" t="s">
        <v>186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2024-04-05T18:16:50Z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