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4\"/>
    </mc:Choice>
  </mc:AlternateContent>
  <xr:revisionPtr revIDLastSave="0" documentId="13_ncr:1_{8424B9EA-E567-46BE-B209-B9B45DE0750C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4" i="163" l="1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AY8" i="1"/>
  <c r="AQ8" i="1"/>
  <c r="BO8" i="1"/>
  <c r="BF8" i="1"/>
  <c r="AX8" i="1"/>
  <c r="AP8" i="1"/>
  <c r="AH8" i="1"/>
  <c r="Z8" i="1"/>
  <c r="R8" i="1"/>
  <c r="J8" i="1"/>
  <c r="B8" i="1"/>
  <c r="BL8" i="1"/>
  <c r="AV8" i="1"/>
  <c r="AF8" i="1"/>
  <c r="P8" i="1"/>
  <c r="BK8" i="1"/>
  <c r="BC8" i="1"/>
  <c r="AM8" i="1"/>
  <c r="W8" i="1"/>
  <c r="G8" i="1"/>
  <c r="BJ8" i="1"/>
  <c r="BB8" i="1"/>
  <c r="AL8" i="1"/>
  <c r="V8" i="1"/>
  <c r="F8" i="1"/>
  <c r="BI8" i="1"/>
  <c r="BA8" i="1"/>
  <c r="AC8" i="1"/>
  <c r="M8" i="1"/>
  <c r="BH8" i="1"/>
  <c r="AR8" i="1"/>
  <c r="AJ8" i="1"/>
  <c r="T8" i="1"/>
  <c r="D8" i="1"/>
  <c r="BG8" i="1"/>
  <c r="AI8" i="1"/>
  <c r="S8" i="1"/>
  <c r="C8" i="1"/>
  <c r="BN8" i="1"/>
  <c r="BE8" i="1"/>
  <c r="AW8" i="1"/>
  <c r="AO8" i="1"/>
  <c r="AG8" i="1"/>
  <c r="Y8" i="1"/>
  <c r="Q8" i="1"/>
  <c r="I8" i="1"/>
  <c r="BU8" i="1"/>
  <c r="BD8" i="1"/>
  <c r="AN8" i="1"/>
  <c r="X8" i="1"/>
  <c r="H8" i="1"/>
  <c r="BT8" i="1"/>
  <c r="AU8" i="1"/>
  <c r="AE8" i="1"/>
  <c r="O8" i="1"/>
  <c r="BS8" i="1"/>
  <c r="AT8" i="1"/>
  <c r="AD8" i="1"/>
  <c r="N8" i="1"/>
  <c r="BR8" i="1"/>
  <c r="AS8" i="1"/>
  <c r="AK8" i="1"/>
  <c r="U8" i="1"/>
  <c r="E8" i="1"/>
  <c r="BQ8" i="1"/>
  <c r="AZ8" i="1"/>
  <c r="AB8" i="1"/>
  <c r="L8" i="1"/>
  <c r="BP8" i="1"/>
  <c r="AA8" i="1"/>
  <c r="K8" i="1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<sst xmlns="http://schemas.openxmlformats.org/spreadsheetml/2006/main" count="815" uniqueCount="284">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</sst>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28" fillId="0" borderId="10" xfId="0" applyNumberFormat="1" applyFont="1" applyBorder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original'!$O$8:$O$225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original'!$K$8:$K$225</c:f>
              <c:numCache>
                <c:formatCode>0.0</c:formatCode>
                <c:ptCount val="218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original'!$M$8:$M$225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original'!$I$8:$I$225</c:f>
              <c:numCache>
                <c:formatCode>0.0</c:formatCode>
                <c:ptCount val="218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original'!$G$8:$G$225</c:f>
              <c:numCache>
                <c:formatCode>0.0</c:formatCode>
                <c:ptCount val="218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1'!$AQ$20:$AQ$224</c:f>
              <c:numCache>
                <c:formatCode>0.0</c:formatCode>
                <c:ptCount val="205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4.033940534479056</c:v>
                </c:pt>
                <c:pt idx="203">
                  <c:v>4.305698432073914</c:v>
                </c:pt>
                <c:pt idx="204">
                  <c:v>4.678012606933879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1'!$AS$20:$AS$224</c:f>
              <c:numCache>
                <c:formatCode>0.0</c:formatCode>
                <c:ptCount val="205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  <c:pt idx="204">
                  <c:v>2.3170376458558404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1'!$AR$20:$AR$224</c:f>
              <c:numCache>
                <c:formatCode>0.0</c:formatCode>
                <c:ptCount val="205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  <c:pt idx="204">
                  <c:v>0.66050209835631246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1'!$AT$20:$AT$224</c:f>
              <c:numCache>
                <c:formatCode>0.0</c:formatCode>
                <c:ptCount val="205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  <c:pt idx="204">
                  <c:v>1.7338705408042703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1'!$AU$20:$AU$224</c:f>
              <c:numCache>
                <c:formatCode>0.0</c:formatCode>
                <c:ptCount val="205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  <c:pt idx="204">
                  <c:v>-4.9243801954163219E-3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1'!$AV$20:$AV$224</c:f>
              <c:numCache>
                <c:formatCode>0.0</c:formatCode>
                <c:ptCount val="205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-8.0696498758511037E-2</c:v>
                </c:pt>
                <c:pt idx="204">
                  <c:v>-5.9297802077395982E-2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1'!$AW$20:$AW$224</c:f>
              <c:numCache>
                <c:formatCode>0.0</c:formatCode>
                <c:ptCount val="205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0.58456552785173355</c:v>
                </c:pt>
                <c:pt idx="204">
                  <c:v>0.5385478337894245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1'!$BB$20:$BB$224</c:f>
              <c:numCache>
                <c:formatCode>0.0</c:formatCode>
                <c:ptCount val="205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-1.7488861316944406</c:v>
                </c:pt>
                <c:pt idx="203">
                  <c:v>-1.9071946016523051</c:v>
                </c:pt>
                <c:pt idx="204">
                  <c:v>-2.0568276533807195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1'!$BC$20:$BC$224</c:f>
              <c:numCache>
                <c:formatCode>0.0</c:formatCode>
                <c:ptCount val="205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-7.1463715273098943E-2</c:v>
                </c:pt>
                <c:pt idx="203">
                  <c:v>-5.3347683133851451E-2</c:v>
                </c:pt>
                <c:pt idx="204">
                  <c:v>-5.3801195887677837E-2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1'!$BD$20:$BD$224</c:f>
              <c:numCache>
                <c:formatCode>0.0</c:formatCode>
                <c:ptCount val="205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6.0934411675480931</c:v>
                </c:pt>
                <c:pt idx="203">
                  <c:v>7.0274296786739834</c:v>
                </c:pt>
                <c:pt idx="204">
                  <c:v>7.7531196941984888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1'!$AB$20:$AB$224</c:f>
              <c:numCache>
                <c:formatCode>0.0</c:formatCode>
                <c:ptCount val="205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-0.17687031186668625</c:v>
                </c:pt>
                <c:pt idx="204">
                  <c:v>0.21852692651292027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1'!$AI$20:$AI$224</c:f>
              <c:numCache>
                <c:formatCode>0.0</c:formatCode>
                <c:ptCount val="205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  <c:pt idx="204">
                  <c:v>-0.25162921871810262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1'!$AN$20:$AN$224</c:f>
              <c:numCache>
                <c:formatCode>0.0</c:formatCode>
                <c:ptCount val="205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2.6809692357001165</c:v>
                </c:pt>
                <c:pt idx="203">
                  <c:v>3.6168369150997552</c:v>
                </c:pt>
                <c:pt idx="204">
                  <c:v>3.9161371191437562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1'!$AO$20:$AO$224</c:f>
              <c:numCache>
                <c:formatCode>0.0</c:formatCode>
                <c:ptCount val="205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0.16762199674692621</c:v>
                </c:pt>
                <c:pt idx="204">
                  <c:v>0.15892067976006674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1'!$AE$20:$AE$224</c:f>
              <c:numCache>
                <c:formatCode>0.0</c:formatCode>
                <c:ptCount val="205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  <c:pt idx="204">
                  <c:v>4.608280537751825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1'!$AF$20:$AF$224</c:f>
              <c:numCache>
                <c:formatCode>0.0</c:formatCode>
                <c:ptCount val="205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  <c:pt idx="204">
                  <c:v>-1.7490427691514154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1'!$AG$20:$AG$224</c:f>
              <c:numCache>
                <c:formatCode>0.0</c:formatCode>
                <c:ptCount val="205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  <c:pt idx="204">
                  <c:v>1.5746466461133535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1'!$AH$20:$AH$224</c:f>
              <c:numCache>
                <c:formatCode>0.0</c:formatCode>
                <c:ptCount val="205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  <c:pt idx="204">
                  <c:v>-0.49269652723635637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1'!$AP$20:$AP$224</c:f>
              <c:numCache>
                <c:formatCode>0.0</c:formatCode>
                <c:ptCount val="205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6.8895943792283845</c:v>
                </c:pt>
                <c:pt idx="203">
                  <c:v>7.3204540505681877</c:v>
                </c:pt>
                <c:pt idx="204">
                  <c:v>7.9831433941760679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1'!$A$9:$A$224</c:f>
              <c:numCache>
                <c:formatCode>mmm</c:formatCode>
                <c:ptCount val="216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</c:numCache>
            </c:numRef>
          </c:cat>
          <c:val>
            <c:numRef>
              <c:f>'Base gráficos 1'!$D$9:$D$224</c:f>
              <c:numCache>
                <c:formatCode>0.0</c:formatCode>
                <c:ptCount val="216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6.480517899417265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1'!$A$9:$A$224</c:f>
              <c:numCache>
                <c:formatCode>mmm</c:formatCode>
                <c:ptCount val="216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</c:numCache>
            </c:numRef>
          </c:cat>
          <c:val>
            <c:numRef>
              <c:f>'Base gráficos 1'!$B$9:$B$224</c:f>
              <c:numCache>
                <c:formatCode>0.0</c:formatCode>
                <c:ptCount val="216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1.0263148365220047</c:v>
                </c:pt>
                <c:pt idx="215">
                  <c:v>1.3563347784931068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1'!$A$9:$A$224</c:f>
              <c:numCache>
                <c:formatCode>mmm</c:formatCode>
                <c:ptCount val="216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</c:numCache>
            </c:numRef>
          </c:cat>
          <c:val>
            <c:numRef>
              <c:f>'Base gráficos 1'!$C$9:$C$224</c:f>
              <c:numCache>
                <c:formatCode>0.0</c:formatCode>
                <c:ptCount val="216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3.3586794233428918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1'!$A$9:$A$224</c:f>
              <c:numCache>
                <c:formatCode>mmm</c:formatCode>
                <c:ptCount val="216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</c:numCache>
            </c:numRef>
          </c:cat>
          <c:val>
            <c:numRef>
              <c:f>'Base gráficos 1'!$F$9:$F$224</c:f>
              <c:numCache>
                <c:formatCode>0.0</c:formatCode>
                <c:ptCount val="216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4.2332146884040753</c:v>
                </c:pt>
                <c:pt idx="215">
                  <c:v>4.1974332181877969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1'!$E$9:$E$224</c:f>
              <c:numCache>
                <c:formatCode>0.0</c:formatCode>
                <c:ptCount val="216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20.842063163273167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1'!$S$8:$S$224</c:f>
              <c:numCache>
                <c:formatCode>0.0</c:formatCode>
                <c:ptCount val="217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1'!$P$8:$P$224</c:f>
              <c:numCache>
                <c:formatCode>0.0</c:formatCode>
                <c:ptCount val="217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1'!$L$8:$L$224</c:f>
              <c:numCache>
                <c:formatCode>0.0</c:formatCode>
                <c:ptCount val="217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1'!$G$8:$G$224</c:f>
              <c:numCache>
                <c:formatCode>0.0</c:formatCode>
                <c:ptCount val="217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original'!$J$8:$J$225</c:f>
              <c:numCache>
                <c:formatCode>0.0</c:formatCode>
                <c:ptCount val="218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original'!$L$8:$L$225</c:f>
              <c:numCache>
                <c:formatCode>0.0</c:formatCode>
                <c:ptCount val="218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original'!$P$8:$P$225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original'!$N$8:$N$225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original'!$H$8:$H$225</c:f>
              <c:numCache>
                <c:formatCode>0.0</c:formatCode>
                <c:ptCount val="218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original'!$X$8:$X$225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original'!$T$8:$T$225</c:f>
              <c:numCache>
                <c:formatCode>0.0</c:formatCode>
                <c:ptCount val="218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original'!$V$8:$V$225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original'!$R$8:$R$225</c:f>
              <c:numCache>
                <c:formatCode>0.0</c:formatCode>
                <c:ptCount val="218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original'!$AB$8:$AB$225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original'!$AD$8:$AD$225</c:f>
              <c:numCache>
                <c:formatCode>0.0</c:formatCode>
                <c:ptCount val="218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original'!$Z$8:$Z$225</c:f>
              <c:numCache>
                <c:formatCode>0.0</c:formatCode>
                <c:ptCount val="218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original'!$AF$8:$AF$225</c:f>
              <c:numCache>
                <c:formatCode>0.0</c:formatCode>
                <c:ptCount val="218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  <c:pt idx="217" formatCode="0.00">
                  <c:v>369.74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original'!$BO$8:$BO$225</c:f>
              <c:numCache>
                <c:formatCode>0.0</c:formatCode>
                <c:ptCount val="218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original'!$BN$8:$BN$225</c:f>
              <c:numCache>
                <c:formatCode>0.0</c:formatCode>
                <c:ptCount val="218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original'!$BQ$8:$BQ$225</c:f>
              <c:numCache>
                <c:formatCode>0.0</c:formatCode>
                <c:ptCount val="218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original'!$BP$8:$BP$225</c:f>
              <c:numCache>
                <c:formatCode>0.0</c:formatCode>
                <c:ptCount val="218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original'!$Q$8:$Q$225</c:f>
              <c:numCache>
                <c:formatCode>0.0</c:formatCode>
                <c:ptCount val="218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original'!$W$8:$W$225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original'!$S$8:$S$225</c:f>
              <c:numCache>
                <c:formatCode>0.0</c:formatCode>
                <c:ptCount val="218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original'!$U$8:$U$225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original'!$BS$8:$BS$225</c:f>
              <c:numCache>
                <c:formatCode>0.0</c:formatCode>
                <c:ptCount val="218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original'!$BR$8:$BR$225</c:f>
              <c:numCache>
                <c:formatCode>0.0</c:formatCode>
                <c:ptCount val="218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original'!$BU$8:$BU$225</c:f>
              <c:numCache>
                <c:formatCode>0.0</c:formatCode>
                <c:ptCount val="218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original'!$BT$8:$BT$225</c:f>
              <c:numCache>
                <c:formatCode>0.0</c:formatCode>
                <c:ptCount val="218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1'!$H$8:$H$224</c:f>
              <c:numCache>
                <c:formatCode>0.0</c:formatCode>
                <c:ptCount val="217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1'!$I$8:$I$224</c:f>
              <c:numCache>
                <c:formatCode>0.0</c:formatCode>
                <c:ptCount val="217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1'!$K$8:$K$224</c:f>
              <c:numCache>
                <c:formatCode>0.0</c:formatCode>
                <c:ptCount val="217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1'!$J$8:$J$224</c:f>
              <c:numCache>
                <c:formatCode>0.0</c:formatCode>
                <c:ptCount val="217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1'!$G$8:$G$224</c:f>
              <c:numCache>
                <c:formatCode>0.0</c:formatCode>
                <c:ptCount val="217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1'!$O$8:$O$224</c:f>
              <c:numCache>
                <c:formatCode>0.0</c:formatCode>
                <c:ptCount val="217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1'!$M$8:$M$224</c:f>
              <c:numCache>
                <c:formatCode>0.0</c:formatCode>
                <c:ptCount val="217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1'!$N$8:$N$224</c:f>
              <c:numCache>
                <c:formatCode>0.0</c:formatCode>
                <c:ptCount val="217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1'!$L$8:$L$224</c:f>
              <c:numCache>
                <c:formatCode>0.0</c:formatCode>
                <c:ptCount val="217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1'!$Q$8:$Q$224</c:f>
              <c:numCache>
                <c:formatCode>0.0</c:formatCode>
                <c:ptCount val="217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1'!$R$8:$R$224</c:f>
              <c:numCache>
                <c:formatCode>0.0</c:formatCode>
                <c:ptCount val="217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1'!$P$8:$P$224</c:f>
              <c:numCache>
                <c:formatCode>0.0</c:formatCode>
                <c:ptCount val="217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1'!$AP$8:$AP$224</c:f>
              <c:numCache>
                <c:formatCode>0.0</c:formatCode>
                <c:ptCount val="217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6.8895943792283845</c:v>
                </c:pt>
                <c:pt idx="215">
                  <c:v>7.3204540505681877</c:v>
                </c:pt>
                <c:pt idx="216">
                  <c:v>7.9831433941760679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1'!$BD$8:$BD$224</c:f>
              <c:numCache>
                <c:formatCode>0.0</c:formatCode>
                <c:ptCount val="217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6.0934411675480931</c:v>
                </c:pt>
                <c:pt idx="215">
                  <c:v>7.0274296786739834</c:v>
                </c:pt>
                <c:pt idx="216">
                  <c:v>7.7531196941984888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1'!$A$8:$A$224</c:f>
              <c:numCache>
                <c:formatCode>mmm</c:formatCode>
                <c:ptCount val="217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</c:numCache>
            </c:numRef>
          </c:cat>
          <c:val>
            <c:numRef>
              <c:f>'Base gráficos 1'!$AA$8:$AA$224</c:f>
              <c:numCache>
                <c:formatCode>0.0</c:formatCode>
                <c:ptCount val="217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-0.57353257460925988</c:v>
                </c:pt>
                <c:pt idx="216">
                  <c:v>0.71778395422271046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original'!$Y$8:$Y$225</c:f>
              <c:numCache>
                <c:formatCode>0.0</c:formatCode>
                <c:ptCount val="218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original'!$AC$8:$AC$225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original'!$AA$8:$AA$225</c:f>
              <c:numCache>
                <c:formatCode>0.0</c:formatCode>
                <c:ptCount val="218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original'!$A$8:$A$225</c:f>
              <c:numCache>
                <c:formatCode>mmm</c:formatCode>
                <c:ptCount val="218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</c:numCache>
            </c:numRef>
          </c:cat>
          <c:val>
            <c:numRef>
              <c:f>'Base original'!$AE$8:$AE$225</c:f>
              <c:numCache>
                <c:formatCode>0.0</c:formatCode>
                <c:ptCount val="218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1'!$C$19:$C$224</c:f>
              <c:numCache>
                <c:formatCode>0.0</c:formatCode>
                <c:ptCount val="206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3.3586794233428918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2'!$C$19:$C$224</c:f>
              <c:numCache>
                <c:formatCode>0.0</c:formatCode>
                <c:ptCount val="206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0.33463938961293138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1'!$B$19:$B$224</c:f>
              <c:numCache>
                <c:formatCode>0.0</c:formatCode>
                <c:ptCount val="206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1.0263148365220047</c:v>
                </c:pt>
                <c:pt idx="205">
                  <c:v>1.3563347784931068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2'!$B$19:$B$224</c:f>
              <c:numCache>
                <c:formatCode>0.0</c:formatCode>
                <c:ptCount val="206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-0.14383428268061493</c:v>
                </c:pt>
                <c:pt idx="205">
                  <c:v>0.91170527716369065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1'!$E$19:$E$224</c:f>
              <c:numCache>
                <c:formatCode>0.0</c:formatCode>
                <c:ptCount val="206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20.842063163273167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2'!$E$19:$E$224</c:f>
              <c:numCache>
                <c:formatCode>0.0</c:formatCode>
                <c:ptCount val="206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3.6657770000398671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1'!$D$19:$D$224</c:f>
              <c:numCache>
                <c:formatCode>0.0</c:formatCode>
                <c:ptCount val="206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6.480517899417265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2'!$A$19:$A$224</c:f>
              <c:numCache>
                <c:formatCode>mmm</c:formatCode>
                <c:ptCount val="206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</c:numCache>
            </c:numRef>
          </c:cat>
          <c:val>
            <c:numRef>
              <c:f>'Base gráficos 2'!$D$19:$D$224</c:f>
              <c:numCache>
                <c:formatCode>0.0</c:formatCode>
                <c:ptCount val="206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0.43130819171753387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1'!$T$20:$T$224</c:f>
              <c:numCache>
                <c:formatCode>0.0</c:formatCode>
                <c:ptCount val="205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-1.6433787471460986</c:v>
                </c:pt>
                <c:pt idx="204">
                  <c:v>-1.3419531339310371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1'!$V$20:$V$224</c:f>
              <c:numCache>
                <c:formatCode>0.0</c:formatCode>
                <c:ptCount val="205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  <c:pt idx="204">
                  <c:v>1.2116705045090761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1'!$W$20:$W$224</c:f>
              <c:numCache>
                <c:formatCode>0.0</c:formatCode>
                <c:ptCount val="205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  <c:pt idx="204">
                  <c:v>0.60605268463029416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1'!$Y$20:$Y$224</c:f>
              <c:numCache>
                <c:formatCode>0.0</c:formatCode>
                <c:ptCount val="205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  <c:pt idx="204">
                  <c:v>-0.48594938705807195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1'!$Z$20:$Z$224</c:f>
              <c:numCache>
                <c:formatCode>0.0</c:formatCode>
                <c:ptCount val="205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  <c:pt idx="204">
                  <c:v>0.72796328607245542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1'!$A$20:$A$224</c:f>
              <c:numCache>
                <c:formatCode>mmm</c:formatCode>
                <c:ptCount val="205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</c:numCache>
            </c:numRef>
          </c:cat>
          <c:val>
            <c:numRef>
              <c:f>'Base gráficos 1'!$AA$20:$AA$224</c:f>
              <c:numCache>
                <c:formatCode>0.0</c:formatCode>
                <c:ptCount val="205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-0.57353257460925988</c:v>
                </c:pt>
                <c:pt idx="204">
                  <c:v>0.71778395422271046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323"/>
          <c:min val="4459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25"/>
  <sheetViews>
    <sheetView showGridLines="0" tabSelected="1" zoomScale="85" zoomScaleNormal="85" workbookViewId="0">
      <pane xSplit="1" ySplit="7" topLeftCell="B209" activePane="bottomRight" state="frozen"/>
      <selection pane="topRight" activeCell="B1" sqref="B1"/>
      <selection pane="bottomLeft" activeCell="A8" sqref="A8"/>
      <selection pane="bottomRight" activeCell="A225" sqref="A225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4" t="s">
        <v>126</v>
      </c>
      <c r="C1" s="94"/>
      <c r="D1" s="94"/>
      <c r="E1" s="94"/>
      <c r="F1" s="94"/>
      <c r="G1" s="99" t="s">
        <v>127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100"/>
      <c r="AF1" s="101"/>
      <c r="AG1" s="97" t="s">
        <v>128</v>
      </c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44"/>
      <c r="BN1" s="94" t="s">
        <v>143</v>
      </c>
      <c r="BO1" s="94"/>
      <c r="BP1" s="94"/>
      <c r="BQ1" s="94"/>
      <c r="BR1" s="94"/>
      <c r="BS1" s="94"/>
      <c r="BT1" s="94"/>
      <c r="BU1" s="94"/>
    </row>
    <row r="2" spans="1:76" s="3" customFormat="1" ht="18.75" customHeight="1" x14ac:dyDescent="0.25">
      <c r="A2" s="2"/>
      <c r="B2" s="98" t="s">
        <v>44</v>
      </c>
      <c r="C2" s="98"/>
      <c r="D2" s="98"/>
      <c r="E2" s="98"/>
      <c r="F2" s="98"/>
      <c r="G2" s="102" t="s">
        <v>89</v>
      </c>
      <c r="H2" s="103"/>
      <c r="I2" s="98"/>
      <c r="J2" s="98"/>
      <c r="K2" s="98"/>
      <c r="L2" s="98"/>
      <c r="M2" s="98"/>
      <c r="N2" s="98"/>
      <c r="O2" s="98"/>
      <c r="P2" s="98"/>
      <c r="Q2" s="83" t="s">
        <v>134</v>
      </c>
      <c r="R2" s="98"/>
      <c r="S2" s="98"/>
      <c r="T2" s="98"/>
      <c r="U2" s="98"/>
      <c r="V2" s="98"/>
      <c r="W2" s="98"/>
      <c r="X2" s="84"/>
      <c r="Y2" s="102" t="s">
        <v>133</v>
      </c>
      <c r="Z2" s="103"/>
      <c r="AA2" s="98"/>
      <c r="AB2" s="98"/>
      <c r="AC2" s="98"/>
      <c r="AD2" s="98"/>
      <c r="AE2" s="83" t="s">
        <v>92</v>
      </c>
      <c r="AF2" s="84"/>
      <c r="AG2" s="98" t="s">
        <v>37</v>
      </c>
      <c r="AH2" s="98"/>
      <c r="AI2" s="98"/>
      <c r="AJ2" s="98"/>
      <c r="AK2" s="98"/>
      <c r="AL2" s="98"/>
      <c r="AM2" s="98"/>
      <c r="AN2" s="98"/>
      <c r="AO2" s="84"/>
      <c r="AP2" s="83" t="s">
        <v>38</v>
      </c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84"/>
      <c r="BB2" s="83" t="s">
        <v>41</v>
      </c>
      <c r="BC2" s="98"/>
      <c r="BD2" s="98"/>
      <c r="BE2" s="98"/>
      <c r="BF2" s="98"/>
      <c r="BG2" s="98"/>
      <c r="BH2" s="98"/>
      <c r="BI2" s="98"/>
      <c r="BJ2" s="98"/>
      <c r="BK2" s="98"/>
      <c r="BL2" s="84"/>
      <c r="BM2" s="45"/>
      <c r="BN2" s="95" t="s">
        <v>68</v>
      </c>
      <c r="BO2" s="96"/>
      <c r="BP2" s="95" t="s">
        <v>69</v>
      </c>
      <c r="BQ2" s="96"/>
      <c r="BR2" s="95" t="s">
        <v>70</v>
      </c>
      <c r="BS2" s="96"/>
      <c r="BT2" s="95" t="s">
        <v>71</v>
      </c>
      <c r="BU2" s="96"/>
    </row>
    <row r="3" spans="1:76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79" t="s">
        <v>129</v>
      </c>
      <c r="H3" s="80"/>
      <c r="I3" s="79" t="s">
        <v>135</v>
      </c>
      <c r="J3" s="85"/>
      <c r="K3" s="85" t="s">
        <v>136</v>
      </c>
      <c r="L3" s="85"/>
      <c r="M3" s="85" t="s">
        <v>137</v>
      </c>
      <c r="N3" s="85"/>
      <c r="O3" s="85" t="s">
        <v>138</v>
      </c>
      <c r="P3" s="80"/>
      <c r="Q3" s="81" t="s">
        <v>96</v>
      </c>
      <c r="R3" s="82"/>
      <c r="S3" s="79" t="s">
        <v>139</v>
      </c>
      <c r="T3" s="85"/>
      <c r="U3" s="85" t="s">
        <v>137</v>
      </c>
      <c r="V3" s="85"/>
      <c r="W3" s="85" t="s">
        <v>138</v>
      </c>
      <c r="X3" s="80"/>
      <c r="Y3" s="79" t="s">
        <v>132</v>
      </c>
      <c r="Z3" s="80"/>
      <c r="AA3" s="79" t="s">
        <v>140</v>
      </c>
      <c r="AB3" s="85"/>
      <c r="AC3" s="85" t="s">
        <v>141</v>
      </c>
      <c r="AD3" s="8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258</v>
      </c>
      <c r="AK3" s="36" t="s">
        <v>259</v>
      </c>
      <c r="AL3" s="36" t="s">
        <v>49</v>
      </c>
      <c r="AM3" s="36" t="s">
        <v>264</v>
      </c>
      <c r="AN3" s="36" t="s">
        <v>265</v>
      </c>
      <c r="AO3" s="37" t="s">
        <v>37</v>
      </c>
      <c r="AP3" s="38" t="s">
        <v>243</v>
      </c>
      <c r="AQ3" s="36" t="s">
        <v>272</v>
      </c>
      <c r="AR3" s="36" t="s">
        <v>273</v>
      </c>
      <c r="AS3" s="36" t="s">
        <v>274</v>
      </c>
      <c r="AT3" s="36" t="s">
        <v>260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6" s="3" customFormat="1" ht="15" customHeight="1" x14ac:dyDescent="0.25">
      <c r="A5" s="2"/>
      <c r="B5" s="86" t="s">
        <v>111</v>
      </c>
      <c r="C5" s="87"/>
      <c r="D5" s="87"/>
      <c r="E5" s="87"/>
      <c r="F5" s="88"/>
      <c r="G5" s="86" t="s">
        <v>142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86" t="s">
        <v>111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8"/>
      <c r="BN5" s="86" t="s">
        <v>112</v>
      </c>
      <c r="BO5" s="87"/>
      <c r="BP5" s="87"/>
      <c r="BQ5" s="87"/>
      <c r="BR5" s="87"/>
      <c r="BS5" s="87"/>
      <c r="BT5" s="87"/>
      <c r="BU5" s="88"/>
    </row>
    <row r="6" spans="1:76" s="3" customFormat="1" ht="15" customHeight="1" x14ac:dyDescent="0.25">
      <c r="A6" s="2"/>
      <c r="B6" s="89" t="s">
        <v>261</v>
      </c>
      <c r="C6" s="90"/>
      <c r="D6" s="90"/>
      <c r="E6" s="90"/>
      <c r="F6" s="91"/>
      <c r="G6" s="92" t="s">
        <v>98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89" t="s">
        <v>98</v>
      </c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1"/>
      <c r="BN6" s="89" t="s">
        <v>98</v>
      </c>
      <c r="BO6" s="90"/>
      <c r="BP6" s="90"/>
      <c r="BQ6" s="90"/>
      <c r="BR6" s="90"/>
      <c r="BS6" s="90"/>
      <c r="BT6" s="90"/>
      <c r="BU6" s="91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263</v>
      </c>
      <c r="AN7" s="6" t="s">
        <v>266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78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30431.476208344098</v>
      </c>
      <c r="AX223" s="47">
        <v>2014.7950000000001</v>
      </c>
      <c r="AY223" s="47">
        <v>15408.495141223117</v>
      </c>
      <c r="AZ223" s="47">
        <v>92.6875</v>
      </c>
      <c r="BA223" s="48">
        <v>195949.56722815597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22826.480744270364</v>
      </c>
      <c r="BI223" s="47">
        <v>2282.2635989999999</v>
      </c>
      <c r="BJ223" s="47">
        <v>27692.185963900745</v>
      </c>
      <c r="BK223" s="47">
        <v>950.18757677749136</v>
      </c>
      <c r="BL223" s="48">
        <v>332170.89577545872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123831.034177758</v>
      </c>
      <c r="C224" s="47">
        <v>20163.925245335999</v>
      </c>
      <c r="D224" s="47">
        <v>80440.210459813999</v>
      </c>
      <c r="E224" s="48">
        <v>13549.613660258001</v>
      </c>
      <c r="F224" s="47">
        <v>237984.78354316601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10457.424774442899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56560.280016347795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32155.340888442261</v>
      </c>
      <c r="AX224" s="47">
        <v>2031.2465</v>
      </c>
      <c r="AY224" s="47">
        <v>16227.237963131611</v>
      </c>
      <c r="AZ224" s="47">
        <v>122.97750000000001</v>
      </c>
      <c r="BA224" s="48">
        <v>197968.08890123383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451.93689268968097</v>
      </c>
      <c r="BG224" s="47">
        <v>37591.826096000004</v>
      </c>
      <c r="BH224" s="47">
        <v>23275.743353409598</v>
      </c>
      <c r="BI224" s="47">
        <v>2286.1614413333336</v>
      </c>
      <c r="BJ224" s="47">
        <v>28081.249861826051</v>
      </c>
      <c r="BK224" s="47">
        <v>946.13160712388208</v>
      </c>
      <c r="BL224" s="48">
        <v>335662.01320318232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1:76" x14ac:dyDescent="0.25">
      <c r="A225" s="17">
        <v>45323</v>
      </c>
      <c r="B225" s="47">
        <v>124960.008251123</v>
      </c>
      <c r="C225" s="47">
        <v>20231.401681699001</v>
      </c>
      <c r="D225" s="47">
        <v>80787.155676961993</v>
      </c>
      <c r="E225" s="48">
        <v>14046.312281410001</v>
      </c>
      <c r="F225" s="47">
        <v>240024.87789119399</v>
      </c>
      <c r="G225" s="13">
        <v>28.21</v>
      </c>
      <c r="H225" s="8">
        <v>2419.9499999999998</v>
      </c>
      <c r="I225" s="49">
        <v>33.65</v>
      </c>
      <c r="J225" s="49">
        <v>1080.74</v>
      </c>
      <c r="K225" s="49">
        <v>12.21</v>
      </c>
      <c r="L225" s="49">
        <v>350.24</v>
      </c>
      <c r="M225" s="49">
        <v>16.989999999999998</v>
      </c>
      <c r="N225" s="49">
        <v>444.22</v>
      </c>
      <c r="O225" s="49">
        <v>36.86</v>
      </c>
      <c r="P225" s="49">
        <v>544.75</v>
      </c>
      <c r="Q225" s="13">
        <v>12.08</v>
      </c>
      <c r="R225" s="8">
        <v>5136.08</v>
      </c>
      <c r="S225" s="5">
        <v>29.51</v>
      </c>
      <c r="T225" s="5">
        <v>80.349999999999994</v>
      </c>
      <c r="U225" s="49">
        <v>8.9499999999999993</v>
      </c>
      <c r="V225" s="49">
        <v>2342.9299999999998</v>
      </c>
      <c r="W225" s="49">
        <v>14.27</v>
      </c>
      <c r="X225" s="49">
        <v>2712.8</v>
      </c>
      <c r="Y225" s="13">
        <v>6.76</v>
      </c>
      <c r="Z225" s="8">
        <v>1506.41</v>
      </c>
      <c r="AA225" s="49">
        <v>6.5</v>
      </c>
      <c r="AB225" s="49">
        <v>1056.4100000000001</v>
      </c>
      <c r="AC225" s="49">
        <v>7.38</v>
      </c>
      <c r="AD225" s="49">
        <v>450</v>
      </c>
      <c r="AE225" s="56">
        <v>4.97</v>
      </c>
      <c r="AF225" s="55">
        <v>369.74</v>
      </c>
      <c r="AG225" s="47">
        <v>18994.495394575999</v>
      </c>
      <c r="AH225" s="47">
        <v>10451.8579792252</v>
      </c>
      <c r="AI225" s="47">
        <v>33968.958316698401</v>
      </c>
      <c r="AJ225" s="47">
        <v>21816.090070534101</v>
      </c>
      <c r="AK225" s="47">
        <v>12152.8682461643</v>
      </c>
      <c r="AL225" s="47">
        <v>11905.432139819901</v>
      </c>
      <c r="AM225" s="47">
        <v>6489.6125684883809</v>
      </c>
      <c r="AN225" s="47">
        <v>5415.8195713315199</v>
      </c>
      <c r="AO225" s="48">
        <v>56326.248435743502</v>
      </c>
      <c r="AP225" s="47">
        <v>113979.91299500009</v>
      </c>
      <c r="AQ225" s="47">
        <v>72260.121136023707</v>
      </c>
      <c r="AR225" s="47">
        <v>61087.798891411403</v>
      </c>
      <c r="AS225" s="47">
        <v>11172.3222446123</v>
      </c>
      <c r="AT225" s="47">
        <v>41009.777680344043</v>
      </c>
      <c r="AU225" s="47">
        <v>710.01417863233303</v>
      </c>
      <c r="AV225" s="47">
        <v>10246.6755001568</v>
      </c>
      <c r="AW225" s="47">
        <v>31387.516912090567</v>
      </c>
      <c r="AX225" s="47">
        <v>2068.0846253184422</v>
      </c>
      <c r="AY225" s="47">
        <v>15501.862173687712</v>
      </c>
      <c r="AZ225" s="47">
        <v>148.71439251195028</v>
      </c>
      <c r="BA225" s="48">
        <v>198357.86190210973</v>
      </c>
      <c r="BB225" s="47">
        <v>32181.8005858078</v>
      </c>
      <c r="BC225" s="47">
        <v>21504.598313543316</v>
      </c>
      <c r="BD225" s="47">
        <v>50267.575452284902</v>
      </c>
      <c r="BE225" s="47">
        <v>79.921906458571399</v>
      </c>
      <c r="BF225" s="47">
        <v>316.29330115779663</v>
      </c>
      <c r="BG225" s="47">
        <v>38092.262049824414</v>
      </c>
      <c r="BH225" s="47">
        <v>22969.250137882314</v>
      </c>
      <c r="BI225" s="47">
        <v>2255.7308994444447</v>
      </c>
      <c r="BJ225" s="47">
        <v>27306.596918511299</v>
      </c>
      <c r="BK225" s="47">
        <v>937.20702849936151</v>
      </c>
      <c r="BL225" s="48">
        <v>337781.49060150259</v>
      </c>
      <c r="BM225" s="51"/>
      <c r="BN225" s="13">
        <v>6.57</v>
      </c>
      <c r="BO225" s="5">
        <v>16710.509999999998</v>
      </c>
      <c r="BP225" s="13">
        <v>6.44</v>
      </c>
      <c r="BQ225" s="5">
        <v>2778.54</v>
      </c>
      <c r="BR225" s="13">
        <v>6.1</v>
      </c>
      <c r="BS225" s="5">
        <v>777.33</v>
      </c>
      <c r="BT225" s="13">
        <v>6.28</v>
      </c>
      <c r="BU225" s="8">
        <v>69.319999999999993</v>
      </c>
      <c r="BV225" s="5"/>
      <c r="BW225" s="77"/>
      <c r="BX225" s="7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4"/>
  <sheetViews>
    <sheetView showGridLines="0" zoomScale="85" zoomScaleNormal="85" workbookViewId="0">
      <pane ySplit="5" topLeftCell="A210" activePane="bottomLeft" state="frozen"/>
      <selection pane="bottomLeft" activeCell="A224" sqref="A224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4" t="s">
        <v>63</v>
      </c>
      <c r="C1" s="94"/>
      <c r="D1" s="94"/>
      <c r="E1" s="94"/>
      <c r="F1" s="107"/>
      <c r="G1" s="52"/>
      <c r="H1" s="94" t="s">
        <v>64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107"/>
      <c r="T1" s="108" t="s">
        <v>108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10"/>
    </row>
    <row r="2" spans="1:59" s="3" customFormat="1" ht="15.75" customHeight="1" x14ac:dyDescent="0.25">
      <c r="A2" s="2"/>
      <c r="B2" s="98" t="s">
        <v>44</v>
      </c>
      <c r="C2" s="98"/>
      <c r="D2" s="98"/>
      <c r="E2" s="98"/>
      <c r="F2" s="98"/>
      <c r="G2" s="83" t="s">
        <v>144</v>
      </c>
      <c r="H2" s="103"/>
      <c r="I2" s="103"/>
      <c r="J2" s="103"/>
      <c r="K2" s="111"/>
      <c r="L2" s="83" t="s">
        <v>145</v>
      </c>
      <c r="M2" s="98"/>
      <c r="N2" s="98"/>
      <c r="O2" s="84"/>
      <c r="P2" s="83" t="s">
        <v>146</v>
      </c>
      <c r="Q2" s="98"/>
      <c r="R2" s="84"/>
      <c r="S2" s="57" t="s">
        <v>147</v>
      </c>
      <c r="T2" s="102" t="s">
        <v>37</v>
      </c>
      <c r="U2" s="103"/>
      <c r="V2" s="103"/>
      <c r="W2" s="103"/>
      <c r="X2" s="103"/>
      <c r="Y2" s="103"/>
      <c r="Z2" s="103"/>
      <c r="AA2" s="111"/>
      <c r="AB2" s="102" t="s">
        <v>38</v>
      </c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11"/>
      <c r="AQ2" s="102" t="s">
        <v>41</v>
      </c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11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258</v>
      </c>
      <c r="W3" s="42" t="s">
        <v>259</v>
      </c>
      <c r="X3" s="42" t="s">
        <v>100</v>
      </c>
      <c r="Y3" s="42" t="s">
        <v>264</v>
      </c>
      <c r="Z3" s="42" t="s">
        <v>265</v>
      </c>
      <c r="AA3" s="43" t="s">
        <v>37</v>
      </c>
      <c r="AB3" s="38" t="s">
        <v>37</v>
      </c>
      <c r="AC3" s="36" t="s">
        <v>243</v>
      </c>
      <c r="AD3" s="36" t="s">
        <v>272</v>
      </c>
      <c r="AE3" s="36" t="s">
        <v>273</v>
      </c>
      <c r="AF3" s="36" t="s">
        <v>274</v>
      </c>
      <c r="AG3" s="36" t="s">
        <v>260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4" t="s">
        <v>107</v>
      </c>
      <c r="C4" s="105"/>
      <c r="D4" s="105"/>
      <c r="E4" s="105"/>
      <c r="F4" s="105"/>
      <c r="G4" s="104" t="s">
        <v>151</v>
      </c>
      <c r="H4" s="87"/>
      <c r="I4" s="87"/>
      <c r="J4" s="87"/>
      <c r="K4" s="87"/>
      <c r="L4" s="105"/>
      <c r="M4" s="105"/>
      <c r="N4" s="105"/>
      <c r="O4" s="105"/>
      <c r="P4" s="105"/>
      <c r="Q4" s="105"/>
      <c r="R4" s="105"/>
      <c r="S4" s="106"/>
      <c r="T4" s="104" t="s">
        <v>114</v>
      </c>
      <c r="U4" s="105"/>
      <c r="V4" s="105"/>
      <c r="W4" s="105"/>
      <c r="X4" s="105"/>
      <c r="Y4" s="105"/>
      <c r="Z4" s="105"/>
      <c r="AA4" s="53" t="s">
        <v>107</v>
      </c>
      <c r="AB4" s="86" t="s">
        <v>114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53" t="s">
        <v>107</v>
      </c>
      <c r="AQ4" s="87" t="s">
        <v>115</v>
      </c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53" t="s">
        <v>107</v>
      </c>
    </row>
    <row r="5" spans="1:59" ht="15" customHeight="1" x14ac:dyDescent="0.25">
      <c r="A5" s="2"/>
      <c r="B5" s="89" t="s">
        <v>261</v>
      </c>
      <c r="C5" s="90"/>
      <c r="D5" s="90"/>
      <c r="E5" s="90"/>
      <c r="F5" s="90"/>
      <c r="G5" s="112" t="s">
        <v>98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113" t="s">
        <v>98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5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4.2303878341170567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1.5494185984169413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2.6809692357001165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6.8895943792283845</v>
      </c>
      <c r="AQ222" s="5">
        <f>+('Base original'!BA223/'Base original'!BA211*100-100)*'Base original'!BA211/'Base original'!$BL211</f>
        <v>4.033940534479056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0.21219380007372346</v>
      </c>
      <c r="AY222" s="5">
        <f>+('Base original'!BI223/'Base original'!BI211*100-100)*'Base original'!BI211/'Base original'!$BL211</f>
        <v>-0.16574527106447448</v>
      </c>
      <c r="AZ222" s="5">
        <f>+('Base original'!BJ223/'Base original'!BJ211*100-100)*'Base original'!BJ211/'Base original'!$BL211</f>
        <v>1.9610799317681635</v>
      </c>
      <c r="BA222" s="5">
        <f>+('Base original'!BK223/'Base original'!BK211*100-100)*'Base original'!BK211/'Base original'!$BL211</f>
        <v>-9.4281555791375662E-2</v>
      </c>
      <c r="BB222" s="5">
        <f>+(('Base original'!BH223-'Base original'!BJ223)/('Base original'!BH211-'Base original'!BJ211)*100-100)*('Base original'!BH211-'Base original'!BJ211)/'Base original'!$BL211</f>
        <v>-1.7488861316944406</v>
      </c>
      <c r="BC222" s="5">
        <f>+(('Base original'!BI223-'Base original'!BK223)/('Base original'!BI211-'Base original'!BK211)*100-100)*('Base original'!BI211-'Base original'!BK211)/'Base original'!$BL211</f>
        <v>-7.1463715273098943E-2</v>
      </c>
      <c r="BD222" s="8">
        <f>+('Base original'!BL223/'Base original'!BL211*100-100)*'Base original'!BL211/'Base original'!$BL211</f>
        <v>6.0934411675480931</v>
      </c>
    </row>
    <row r="223" spans="1:56" x14ac:dyDescent="0.25">
      <c r="A223" s="18">
        <v>45292</v>
      </c>
      <c r="B223" s="5">
        <f>+'Base original'!B224/'Base original'!B212*100-100</f>
        <v>1.0263148365220047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8">
        <f>+'Base original'!F224/'Base original'!F212*100-100</f>
        <v>4.2332146884040753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-1.6433787471460986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-0.57353257460925988</v>
      </c>
      <c r="AB223" s="5">
        <f>+('Base original'!AO224/'Base original'!AO212*100-100)*'Base original'!AO212/'Base original'!$BA212</f>
        <v>-0.17687031186668625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5.4783993991746707</v>
      </c>
      <c r="AK223" s="5">
        <f>+('Base original'!AX224/'Base original'!AX212*100-100)*'Base original'!AX212/'Base original'!$BA212</f>
        <v>0.18776137825081943</v>
      </c>
      <c r="AL223" s="5">
        <f>+('Base original'!AY224/'Base original'!AY212*100-100)*'Base original'!AY212/'Base original'!$BA212</f>
        <v>1.8615624840749145</v>
      </c>
      <c r="AM223" s="5">
        <f>+('Base original'!AZ224/'Base original'!AZ212*100-100)*'Base original'!AZ212/'Base original'!$BA212</f>
        <v>2.0139381503893265E-2</v>
      </c>
      <c r="AN223" s="5">
        <f>+(('Base original'!AW224-'Base original'!AY224)/('Base original'!AW212-'Base original'!AY212)*100-100)*(('Base original'!AW212-'Base original'!AY212)/'Base original'!BA212)</f>
        <v>3.6168369150997552</v>
      </c>
      <c r="AO223" s="5">
        <f>+(('Base original'!AX224-'Base original'!AZ224)/('Base original'!AX212-'Base original'!AZ212)*100-100)*(('Base original'!AX212-'Base original'!AZ212)/'Base original'!BA212)</f>
        <v>0.16762199674692621</v>
      </c>
      <c r="AP223" s="8">
        <f>+('Base original'!BA224/'Base original'!BA212*100-100)*'Base original'!BA212/'Base original'!$BA212</f>
        <v>7.3204540505681877</v>
      </c>
      <c r="AQ223" s="5">
        <f>+('Base original'!BA224/'Base original'!BA212*100-100)*'Base original'!BA212/'Base original'!$BL212</f>
        <v>4.305698432073914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-8.0696498758511037E-2</v>
      </c>
      <c r="AW223" s="5">
        <f>+('Base original'!BG224/'Base original'!BG212*100-100)*'Base original'!BG212/'Base original'!$BL212</f>
        <v>0.58456552785173355</v>
      </c>
      <c r="AX223" s="5">
        <f>+('Base original'!BH224/'Base original'!BH212*100-100)*'Base original'!BH212/'Base original'!$BL212</f>
        <v>0.42653605562309205</v>
      </c>
      <c r="AY223" s="5">
        <f>+('Base original'!BI224/'Base original'!BI212*100-100)*'Base original'!BI212/'Base original'!$BL212</f>
        <v>-0.1408606251939884</v>
      </c>
      <c r="AZ223" s="5">
        <f>+('Base original'!BJ224/'Base original'!BJ212*100-100)*'Base original'!BJ212/'Base original'!$BL212</f>
        <v>2.3337306572753977</v>
      </c>
      <c r="BA223" s="5">
        <f>+('Base original'!BK224/'Base original'!BK212*100-100)*'Base original'!BK212/'Base original'!$BL212</f>
        <v>-8.7512942060137017E-2</v>
      </c>
      <c r="BB223" s="5">
        <f>+(('Base original'!BH224-'Base original'!BJ224)/('Base original'!BH212-'Base original'!BJ212)*100-100)*('Base original'!BH212-'Base original'!BJ212)/'Base original'!$BL212</f>
        <v>-1.9071946016523051</v>
      </c>
      <c r="BC223" s="5">
        <f>+(('Base original'!BI224-'Base original'!BK224)/('Base original'!BI212-'Base original'!BK212)*100-100)*('Base original'!BI212-'Base original'!BK212)/'Base original'!$BL212</f>
        <v>-5.3347683133851451E-2</v>
      </c>
      <c r="BD223" s="8">
        <f>+('Base original'!BL224/'Base original'!BL212*100-100)*'Base original'!BL212/'Base original'!$BL212</f>
        <v>7.0274296786739834</v>
      </c>
    </row>
    <row r="224" spans="1:56" x14ac:dyDescent="0.25">
      <c r="A224" s="17">
        <v>45323</v>
      </c>
      <c r="B224" s="5">
        <f>+'Base original'!B225/'Base original'!B213*100-100</f>
        <v>1.3563347784931068</v>
      </c>
      <c r="C224" s="5">
        <f>+'Base original'!C225/'Base original'!C213*100-100</f>
        <v>3.3586794233428918</v>
      </c>
      <c r="D224" s="5">
        <f>+'Base original'!D225/'Base original'!D213*100-100</f>
        <v>6.480517899417265</v>
      </c>
      <c r="E224" s="5">
        <f>+'Base original'!E225/'Base original'!E213*100-100</f>
        <v>20.842063163273167</v>
      </c>
      <c r="F224" s="8">
        <f>+'Base original'!F225/'Base original'!F213*100-100</f>
        <v>4.1974332181877969</v>
      </c>
      <c r="G224" s="8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8">
        <f>+'Base original'!P225/'Base original'!$H225*'Base original'!O225</f>
        <v>8.2974792867621225</v>
      </c>
      <c r="L224" s="8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8">
        <f>+'Base original'!X225/'Base original'!$R225*'Base original'!W225</f>
        <v>7.5371987975265187</v>
      </c>
      <c r="P224" s="8">
        <f>+'Base original'!Y225</f>
        <v>6.76</v>
      </c>
      <c r="Q224" s="5">
        <f>+'Base original'!AB225/'Base original'!$Z225*'Base original'!AA225</f>
        <v>4.5582975418378791</v>
      </c>
      <c r="R224" s="8">
        <f>+'Base original'!AD225/'Base original'!$Z225*'Base original'!AC225</f>
        <v>2.2045790986517613</v>
      </c>
      <c r="S224" s="9">
        <f>+'Base original'!AE225</f>
        <v>4.97</v>
      </c>
      <c r="T224" s="5">
        <f>+('Base original'!AH225/'Base original'!AH213*100-100)*'Base original'!AH213/'Base original'!$AO213</f>
        <v>-1.3419531339310371</v>
      </c>
      <c r="U224" s="5">
        <f>+('Base original'!AI225/'Base original'!AI213*100-100)*'Base original'!AI213/'Base original'!$AO213</f>
        <v>1.8177231891393699</v>
      </c>
      <c r="V224" s="5">
        <f>+('Base original'!AJ225/'Base original'!AJ213*100-100)*'Base original'!AJ213/'Base original'!$AO213</f>
        <v>1.2116705045090761</v>
      </c>
      <c r="W224" s="5">
        <f>+('Base original'!AK225/'Base original'!AK213*100-100)*'Base original'!AK213/'Base original'!$AO213</f>
        <v>0.60605268463029416</v>
      </c>
      <c r="X224" s="5">
        <f>+('Base original'!AL225/'Base original'!AL213*100-100)*'Base original'!AL213/'Base original'!$AO213</f>
        <v>0.24201389901438267</v>
      </c>
      <c r="Y224" s="5">
        <f>+('Base original'!AM225/'Base original'!AM213*100-100)*'Base original'!AM213/'Base original'!$AO213</f>
        <v>-0.48594938705807195</v>
      </c>
      <c r="Z224" s="5">
        <f>+('Base original'!AN225/'Base original'!AN213*100-100)*'Base original'!AN213/'Base original'!$AO213</f>
        <v>0.72796328607245542</v>
      </c>
      <c r="AA224" s="8">
        <f>+('Base original'!AO225/'Base original'!AO213*100-100)*'Base original'!AO213/'Base original'!$AO213</f>
        <v>0.71778395422271046</v>
      </c>
      <c r="AB224" s="5">
        <f>+('Base original'!AO225/'Base original'!AO213*100-100)*'Base original'!AO213/'Base original'!$BA213</f>
        <v>0.21852692651292027</v>
      </c>
      <c r="AC224" s="5">
        <f>+('Base original'!AP225/'Base original'!AP213*100-100)*'Base original'!AP213/'Base original'!$BA213</f>
        <v>3.9411878874773985</v>
      </c>
      <c r="AD224" s="5">
        <f>+('Base original'!AQ225/'Base original'!AQ213*100-100)*'Base original'!AQ213/'Base original'!$BA213</f>
        <v>2.859237768600404</v>
      </c>
      <c r="AE224" s="5">
        <f>+('Base original'!AR225/'Base original'!AR213*100-100)*'Base original'!AR213/'Base original'!$BA213</f>
        <v>4.608280537751825</v>
      </c>
      <c r="AF224" s="5">
        <f>+('Base original'!AS225/'Base original'!AS213*100-100)*'Base original'!AS213/'Base original'!$BA213</f>
        <v>-1.7490427691514154</v>
      </c>
      <c r="AG224" s="5">
        <f>+('Base original'!AT225/'Base original'!AT213*100-100)*'Base original'!AT213/'Base original'!$BA213</f>
        <v>1.5746466461133535</v>
      </c>
      <c r="AH224" s="5">
        <f>+('Base original'!AU225/'Base original'!AU213*100-100)*'Base original'!AU213/'Base original'!$BA213</f>
        <v>-0.49269652723635637</v>
      </c>
      <c r="AI224" s="5">
        <f>+('Base original'!AV225/'Base original'!AV213*100-100)*'Base original'!AV213/'Base original'!$BA213</f>
        <v>-0.25162921871810262</v>
      </c>
      <c r="AJ224" s="5">
        <f>+('Base original'!AW225/'Base original'!AW213*100-100)*'Base original'!AW213/'Base original'!$BA213</f>
        <v>5.9528866984258597</v>
      </c>
      <c r="AK224" s="5">
        <f>+('Base original'!AX225/'Base original'!AX213*100-100)*'Base original'!AX213/'Base original'!$BA213</f>
        <v>0.19380702148616358</v>
      </c>
      <c r="AL224" s="5">
        <f>+('Base original'!AY225/'Base original'!AY213*100-100)*'Base original'!AY213/'Base original'!$BA213</f>
        <v>2.0367495792821049</v>
      </c>
      <c r="AM224" s="5">
        <f>+('Base original'!AZ225/'Base original'!AZ213*100-100)*'Base original'!AZ213/'Base original'!$BA213</f>
        <v>3.4886341726096677E-2</v>
      </c>
      <c r="AN224" s="5">
        <f>+(('Base original'!AW225-'Base original'!AY225)/('Base original'!AW213-'Base original'!AY213)*100-100)*(('Base original'!AW213-'Base original'!AY213)/'Base original'!BA213)</f>
        <v>3.9161371191437562</v>
      </c>
      <c r="AO224" s="5">
        <f>+(('Base original'!AX225-'Base original'!AZ225)/('Base original'!AX213-'Base original'!AZ213)*100-100)*(('Base original'!AX213-'Base original'!AZ213)/'Base original'!BA213)</f>
        <v>0.15892067976006674</v>
      </c>
      <c r="AP224" s="8">
        <f>+('Base original'!BA225/'Base original'!BA213*100-100)*'Base original'!BA213/'Base original'!$BA213</f>
        <v>7.9831433941760679</v>
      </c>
      <c r="AQ224" s="5">
        <f>+('Base original'!BA225/'Base original'!BA213*100-100)*'Base original'!BA213/'Base original'!$BL213</f>
        <v>4.678012606933879</v>
      </c>
      <c r="AR224" s="5">
        <f>+('Base original'!BB225/'Base original'!BB213*100-100)*'Base original'!BB213/'Base original'!$BL213</f>
        <v>0.66050209835631246</v>
      </c>
      <c r="AS224" s="5">
        <f>+('Base original'!BC225/'Base original'!BC213*100-100)*'Base original'!BC213/'Base original'!$BL213</f>
        <v>2.3170376458558404</v>
      </c>
      <c r="AT224" s="5">
        <f>+('Base original'!BD225/'Base original'!BD213*100-100)*'Base original'!BD213/'Base original'!$BL213</f>
        <v>1.7338705408042703</v>
      </c>
      <c r="AU224" s="5">
        <f>+('Base original'!BE225/'Base original'!BE213*100-100)*'Base original'!BE213/'Base original'!$BL213</f>
        <v>-4.9243801954163219E-3</v>
      </c>
      <c r="AV224" s="5">
        <f>+('Base original'!BF225/'Base original'!BF213*100-100)*'Base original'!BF213/'Base original'!$BL213</f>
        <v>-5.9297802077395982E-2</v>
      </c>
      <c r="AW224" s="5">
        <f>+('Base original'!BG225/'Base original'!BG213*100-100)*'Base original'!BG213/'Base original'!$BL213</f>
        <v>0.5385478337894245</v>
      </c>
      <c r="AX224" s="5">
        <f>+('Base original'!BH225/'Base original'!BH213*100-100)*'Base original'!BH213/'Base original'!$BL213</f>
        <v>0.37118603658635585</v>
      </c>
      <c r="AY224" s="5">
        <f>+('Base original'!BI225/'Base original'!BI213*100-100)*'Base original'!BI213/'Base original'!$BL213</f>
        <v>-0.129839368933447</v>
      </c>
      <c r="AZ224" s="5">
        <f>+('Base original'!BJ225/'Base original'!BJ213*100-100)*'Base original'!BJ213/'Base original'!$BL213</f>
        <v>2.4280136899670741</v>
      </c>
      <c r="BA224" s="5">
        <f>+('Base original'!BK225/'Base original'!BK213*100-100)*'Base original'!BK213/'Base original'!$BL213</f>
        <v>-7.6038173045769097E-2</v>
      </c>
      <c r="BB224" s="5">
        <f>+(('Base original'!BH225-'Base original'!BJ225)/('Base original'!BH213-'Base original'!BJ213)*100-100)*('Base original'!BH213-'Base original'!BJ213)/'Base original'!$BL213</f>
        <v>-2.0568276533807195</v>
      </c>
      <c r="BC224" s="5">
        <f>+(('Base original'!BI225-'Base original'!BK225)/('Base original'!BI213-'Base original'!BK213)*100-100)*('Base original'!BI213-'Base original'!BK213)/'Base original'!$BL213</f>
        <v>-5.3801195887677837E-2</v>
      </c>
      <c r="BD224" s="8">
        <f>+('Base original'!BL225/'Base original'!BL213*100-100)*'Base original'!BL213/'Base original'!$BL213</f>
        <v>7.7531196941984888</v>
      </c>
    </row>
  </sheetData>
  <mergeCells count="18"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  <mergeCell ref="AQ4:B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4"/>
  <sheetViews>
    <sheetView showGridLines="0" zoomScale="85" zoomScaleNormal="85" workbookViewId="0">
      <pane xSplit="1" ySplit="5" topLeftCell="B209" activePane="bottomRight" state="frozen"/>
      <selection pane="topRight" activeCell="B1" sqref="B1"/>
      <selection pane="bottomLeft" activeCell="A6" sqref="A6"/>
      <selection pane="bottomRight" activeCell="A224" sqref="A224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4" t="s">
        <v>106</v>
      </c>
      <c r="C1" s="94"/>
      <c r="D1" s="94"/>
      <c r="E1" s="94"/>
      <c r="F1" s="107"/>
    </row>
    <row r="2" spans="1:9" s="3" customFormat="1" ht="21.75" customHeight="1" x14ac:dyDescent="0.25">
      <c r="A2" s="2"/>
      <c r="B2" s="103" t="s">
        <v>44</v>
      </c>
      <c r="C2" s="103"/>
      <c r="D2" s="103"/>
      <c r="E2" s="103"/>
      <c r="F2" s="111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4" t="s">
        <v>109</v>
      </c>
      <c r="C4" s="105"/>
      <c r="D4" s="105"/>
      <c r="E4" s="105"/>
      <c r="F4" s="106"/>
    </row>
    <row r="5" spans="1:9" ht="15" customHeight="1" x14ac:dyDescent="0.25">
      <c r="A5" s="2"/>
      <c r="B5" s="89" t="s">
        <v>261</v>
      </c>
      <c r="C5" s="90"/>
      <c r="D5" s="90"/>
      <c r="E5" s="90"/>
      <c r="F5" s="91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-0.14383428268061493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9">
        <f>('Base original'!F224/'Base original'!F223*100-100)</f>
        <v>0.42817285554373541</v>
      </c>
    </row>
    <row r="224" spans="1:6" x14ac:dyDescent="0.25">
      <c r="A224" s="17">
        <v>45323</v>
      </c>
      <c r="B224" s="5">
        <f>('Base original'!B225/'Base original'!B224*100-100)</f>
        <v>0.91170527716369065</v>
      </c>
      <c r="C224" s="5">
        <f>('Base original'!C225/'Base original'!C224*100-100)</f>
        <v>0.33463938961293138</v>
      </c>
      <c r="D224" s="5">
        <f>('Base original'!D225/'Base original'!D224*100-100)</f>
        <v>0.43130819171753387</v>
      </c>
      <c r="E224" s="5">
        <f>('Base original'!E225/'Base original'!E224*100-100)</f>
        <v>3.6657770000398671</v>
      </c>
      <c r="F224" s="9">
        <f>('Base original'!F225/'Base original'!F224*100-100)</f>
        <v>0.85723730637508311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7" t="s">
        <v>262</v>
      </c>
      <c r="H17" s="117"/>
      <c r="I17" s="117"/>
      <c r="J17" s="117"/>
      <c r="L17" s="24" t="s">
        <v>84</v>
      </c>
    </row>
    <row r="18" spans="1:20" ht="24" customHeight="1" x14ac:dyDescent="0.25">
      <c r="B18" s="24"/>
      <c r="G18" s="117"/>
      <c r="H18" s="117"/>
      <c r="I18" s="117"/>
      <c r="J18" s="117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6" t="s">
        <v>88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8" t="s">
        <v>89</v>
      </c>
      <c r="C23" s="118"/>
      <c r="D23" s="118"/>
      <c r="E23" s="118"/>
      <c r="G23" s="118" t="s">
        <v>90</v>
      </c>
      <c r="H23" s="118"/>
      <c r="I23" s="118"/>
      <c r="J23" s="118"/>
      <c r="L23" s="118" t="s">
        <v>91</v>
      </c>
      <c r="M23" s="118"/>
      <c r="N23" s="118"/>
      <c r="O23" s="118"/>
      <c r="Q23" s="118" t="s">
        <v>92</v>
      </c>
      <c r="R23" s="118"/>
      <c r="S23" s="118"/>
      <c r="T23" s="118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8" t="s">
        <v>89</v>
      </c>
      <c r="C40" s="118"/>
      <c r="D40" s="118"/>
      <c r="E40" s="118"/>
      <c r="G40" s="118" t="s">
        <v>90</v>
      </c>
      <c r="H40" s="118"/>
      <c r="I40" s="118"/>
      <c r="J40" s="118"/>
      <c r="L40" s="118" t="s">
        <v>91</v>
      </c>
      <c r="M40" s="118"/>
      <c r="N40" s="118"/>
      <c r="O40" s="118"/>
      <c r="Q40" s="118" t="s">
        <v>92</v>
      </c>
      <c r="R40" s="118"/>
      <c r="S40" s="118"/>
      <c r="T40" s="118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8" t="s">
        <v>89</v>
      </c>
      <c r="E58" s="118"/>
      <c r="F58" s="118"/>
      <c r="G58" s="118"/>
      <c r="I58" s="118" t="s">
        <v>134</v>
      </c>
      <c r="J58" s="118"/>
      <c r="K58" s="118"/>
      <c r="L58" s="118"/>
      <c r="N58" s="118" t="s">
        <v>91</v>
      </c>
      <c r="O58" s="118"/>
      <c r="P58" s="118"/>
      <c r="Q58" s="118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8" t="s">
        <v>93</v>
      </c>
      <c r="C76" s="118"/>
      <c r="D76" s="118"/>
      <c r="E76" s="118"/>
      <c r="G76" s="118" t="s">
        <v>94</v>
      </c>
      <c r="H76" s="118"/>
      <c r="I76" s="118"/>
      <c r="J76" s="118"/>
      <c r="M76" s="71"/>
      <c r="N76" s="71" t="s">
        <v>77</v>
      </c>
      <c r="O76" s="71"/>
      <c r="Q76" s="118" t="s">
        <v>76</v>
      </c>
      <c r="R76" s="118"/>
      <c r="S76" s="118"/>
      <c r="T76" s="118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8" t="s">
        <v>42</v>
      </c>
      <c r="C95" s="118"/>
      <c r="D95" s="118"/>
      <c r="E95" s="118"/>
      <c r="G95" s="118" t="s">
        <v>96</v>
      </c>
      <c r="H95" s="118"/>
      <c r="I95" s="118"/>
      <c r="J95" s="118"/>
      <c r="L95" s="118" t="s">
        <v>97</v>
      </c>
      <c r="M95" s="118"/>
      <c r="N95" s="118"/>
      <c r="O95" s="118"/>
      <c r="Q95" s="118" t="s">
        <v>45</v>
      </c>
      <c r="R95" s="118"/>
      <c r="S95" s="118"/>
      <c r="T95" s="118"/>
    </row>
    <row r="110" spans="2:2" x14ac:dyDescent="0.25">
      <c r="B110" s="20" t="s">
        <v>262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8" t="s">
        <v>37</v>
      </c>
      <c r="C115" s="118"/>
      <c r="D115" s="118"/>
      <c r="E115" s="118"/>
      <c r="H115" s="118" t="s">
        <v>38</v>
      </c>
      <c r="I115" s="118"/>
      <c r="J115" s="118"/>
      <c r="K115" s="118"/>
      <c r="N115" s="118" t="s">
        <v>41</v>
      </c>
      <c r="O115" s="118"/>
      <c r="P115" s="118"/>
      <c r="Q115" s="118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275</v>
      </c>
      <c r="D2">
        <v>25877.188999999998</v>
      </c>
      <c r="E2" s="74">
        <v>45357.668206018519</v>
      </c>
      <c r="F2" t="b">
        <v>1</v>
      </c>
      <c r="G2" s="73" t="s">
        <v>0</v>
      </c>
      <c r="H2" s="73" t="s">
        <v>188</v>
      </c>
      <c r="I2" s="73" t="s">
        <v>276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275</v>
      </c>
      <c r="D3">
        <v>5571.0029999999997</v>
      </c>
      <c r="E3" s="74">
        <v>45357.668206018519</v>
      </c>
      <c r="F3" t="b">
        <v>1</v>
      </c>
      <c r="G3" s="73" t="s">
        <v>1</v>
      </c>
      <c r="H3" s="73" t="s">
        <v>188</v>
      </c>
      <c r="I3" s="73" t="s">
        <v>276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275</v>
      </c>
      <c r="D4">
        <v>9317.4879999999994</v>
      </c>
      <c r="E4" s="74">
        <v>45357.668206018519</v>
      </c>
      <c r="F4" t="b">
        <v>1</v>
      </c>
      <c r="G4" s="73" t="s">
        <v>2</v>
      </c>
      <c r="H4" s="73" t="s">
        <v>188</v>
      </c>
      <c r="I4" s="73" t="s">
        <v>276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275</v>
      </c>
      <c r="D5">
        <v>3905.4259999999999</v>
      </c>
      <c r="E5" s="74">
        <v>45357.668206018519</v>
      </c>
      <c r="F5" t="b">
        <v>1</v>
      </c>
      <c r="G5" s="73" t="s">
        <v>3</v>
      </c>
      <c r="H5" s="73" t="s">
        <v>188</v>
      </c>
      <c r="I5" s="73" t="s">
        <v>276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275</v>
      </c>
      <c r="D6">
        <v>44671.106</v>
      </c>
      <c r="E6" s="74">
        <v>45357.668206018519</v>
      </c>
      <c r="F6" t="b">
        <v>1</v>
      </c>
      <c r="G6" s="73" t="s">
        <v>4</v>
      </c>
      <c r="H6" s="73" t="s">
        <v>188</v>
      </c>
      <c r="I6" s="73" t="s">
        <v>276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275</v>
      </c>
      <c r="D7">
        <v>26.840105511345499</v>
      </c>
      <c r="E7" s="74">
        <v>45357.668206018519</v>
      </c>
      <c r="F7" t="b">
        <v>1</v>
      </c>
      <c r="G7" s="73" t="s">
        <v>5</v>
      </c>
      <c r="H7" s="73" t="s">
        <v>188</v>
      </c>
      <c r="I7" s="73" t="s">
        <v>276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275</v>
      </c>
      <c r="E8" s="74">
        <v>45357.668206018519</v>
      </c>
      <c r="F8" t="b">
        <v>1</v>
      </c>
      <c r="G8" s="73" t="s">
        <v>158</v>
      </c>
      <c r="H8" s="73" t="s">
        <v>188</v>
      </c>
      <c r="I8" s="73" t="s">
        <v>276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275</v>
      </c>
      <c r="E9" s="74">
        <v>45357.668206018519</v>
      </c>
      <c r="F9" t="b">
        <v>1</v>
      </c>
      <c r="G9" s="73" t="s">
        <v>171</v>
      </c>
      <c r="H9" s="73" t="s">
        <v>188</v>
      </c>
      <c r="I9" s="73" t="s">
        <v>276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275</v>
      </c>
      <c r="E10" s="74">
        <v>45357.668206018519</v>
      </c>
      <c r="F10" t="b">
        <v>1</v>
      </c>
      <c r="G10" s="73" t="s">
        <v>168</v>
      </c>
      <c r="H10" s="73" t="s">
        <v>188</v>
      </c>
      <c r="I10" s="73" t="s">
        <v>276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275</v>
      </c>
      <c r="E11" s="74">
        <v>45357.668206018519</v>
      </c>
      <c r="F11" t="b">
        <v>1</v>
      </c>
      <c r="G11" s="73" t="s">
        <v>170</v>
      </c>
      <c r="H11" s="73" t="s">
        <v>188</v>
      </c>
      <c r="I11" s="73" t="s">
        <v>276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275</v>
      </c>
      <c r="E12" s="74">
        <v>45357.668206018519</v>
      </c>
      <c r="F12" t="b">
        <v>1</v>
      </c>
      <c r="G12" s="73" t="s">
        <v>167</v>
      </c>
      <c r="H12" s="73" t="s">
        <v>188</v>
      </c>
      <c r="I12" s="73" t="s">
        <v>276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275</v>
      </c>
      <c r="E13" s="74">
        <v>45357.668206018519</v>
      </c>
      <c r="F13" t="b">
        <v>1</v>
      </c>
      <c r="G13" s="73" t="s">
        <v>120</v>
      </c>
      <c r="H13" s="73" t="s">
        <v>188</v>
      </c>
      <c r="I13" s="73" t="s">
        <v>276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275</v>
      </c>
      <c r="E14" s="74">
        <v>45357.668206018519</v>
      </c>
      <c r="F14" t="b">
        <v>1</v>
      </c>
      <c r="G14" s="73" t="s">
        <v>165</v>
      </c>
      <c r="H14" s="73" t="s">
        <v>188</v>
      </c>
      <c r="I14" s="73" t="s">
        <v>276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275</v>
      </c>
      <c r="E15" s="74">
        <v>45357.668206018519</v>
      </c>
      <c r="F15" t="b">
        <v>1</v>
      </c>
      <c r="G15" s="73" t="s">
        <v>121</v>
      </c>
      <c r="H15" s="73" t="s">
        <v>188</v>
      </c>
      <c r="I15" s="73" t="s">
        <v>276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275</v>
      </c>
      <c r="E16" s="74">
        <v>45357.668217592596</v>
      </c>
      <c r="F16" t="b">
        <v>1</v>
      </c>
      <c r="G16" s="73" t="s">
        <v>166</v>
      </c>
      <c r="H16" s="73" t="s">
        <v>188</v>
      </c>
      <c r="I16" s="73" t="s">
        <v>276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275</v>
      </c>
      <c r="D17">
        <v>10.2731725726366</v>
      </c>
      <c r="E17" s="74">
        <v>45357.668217592596</v>
      </c>
      <c r="F17" t="b">
        <v>1</v>
      </c>
      <c r="G17" s="73" t="s">
        <v>6</v>
      </c>
      <c r="H17" s="73" t="s">
        <v>188</v>
      </c>
      <c r="I17" s="73" t="s">
        <v>276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275</v>
      </c>
      <c r="E18" s="74">
        <v>45357.668217592596</v>
      </c>
      <c r="F18" t="b">
        <v>1</v>
      </c>
      <c r="G18" s="73" t="s">
        <v>156</v>
      </c>
      <c r="H18" s="73" t="s">
        <v>188</v>
      </c>
      <c r="I18" s="73" t="s">
        <v>276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275</v>
      </c>
      <c r="E19" s="74">
        <v>45357.668217592596</v>
      </c>
      <c r="F19" t="b">
        <v>1</v>
      </c>
      <c r="G19" s="73" t="s">
        <v>169</v>
      </c>
      <c r="H19" s="73" t="s">
        <v>188</v>
      </c>
      <c r="I19" s="73" t="s">
        <v>276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275</v>
      </c>
      <c r="E20" s="74">
        <v>45357.668217592596</v>
      </c>
      <c r="F20" t="b">
        <v>1</v>
      </c>
      <c r="G20" s="73" t="s">
        <v>162</v>
      </c>
      <c r="H20" s="73" t="s">
        <v>188</v>
      </c>
      <c r="I20" s="73" t="s">
        <v>276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275</v>
      </c>
      <c r="E21" s="74">
        <v>45357.668217592596</v>
      </c>
      <c r="F21" t="b">
        <v>1</v>
      </c>
      <c r="G21" s="73" t="s">
        <v>122</v>
      </c>
      <c r="H21" s="73" t="s">
        <v>188</v>
      </c>
      <c r="I21" s="73" t="s">
        <v>276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275</v>
      </c>
      <c r="E22" s="74">
        <v>45357.668217592596</v>
      </c>
      <c r="F22" t="b">
        <v>1</v>
      </c>
      <c r="G22" s="73" t="s">
        <v>160</v>
      </c>
      <c r="H22" s="73" t="s">
        <v>188</v>
      </c>
      <c r="I22" s="73" t="s">
        <v>276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275</v>
      </c>
      <c r="E23" s="74">
        <v>45357.668217592596</v>
      </c>
      <c r="F23" t="b">
        <v>1</v>
      </c>
      <c r="G23" s="73" t="s">
        <v>123</v>
      </c>
      <c r="H23" s="73" t="s">
        <v>188</v>
      </c>
      <c r="I23" s="73" t="s">
        <v>276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275</v>
      </c>
      <c r="E24" s="74">
        <v>45357.668217592596</v>
      </c>
      <c r="F24" t="b">
        <v>1</v>
      </c>
      <c r="G24" s="73" t="s">
        <v>161</v>
      </c>
      <c r="H24" s="73" t="s">
        <v>188</v>
      </c>
      <c r="I24" s="73" t="s">
        <v>276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275</v>
      </c>
      <c r="D25">
        <v>5.28923438819597</v>
      </c>
      <c r="E25" s="74">
        <v>45357.668217592596</v>
      </c>
      <c r="F25" t="b">
        <v>1</v>
      </c>
      <c r="G25" s="73" t="s">
        <v>7</v>
      </c>
      <c r="H25" s="73" t="s">
        <v>188</v>
      </c>
      <c r="I25" s="73" t="s">
        <v>276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275</v>
      </c>
      <c r="E26" s="74">
        <v>45357.668217592596</v>
      </c>
      <c r="F26" t="b">
        <v>1</v>
      </c>
      <c r="G26" s="73" t="s">
        <v>157</v>
      </c>
      <c r="H26" s="73" t="s">
        <v>188</v>
      </c>
      <c r="I26" s="73" t="s">
        <v>276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275</v>
      </c>
      <c r="E27" s="74">
        <v>45357.668217592596</v>
      </c>
      <c r="F27" t="b">
        <v>1</v>
      </c>
      <c r="G27" s="73" t="s">
        <v>124</v>
      </c>
      <c r="H27" s="73" t="s">
        <v>188</v>
      </c>
      <c r="I27" s="73" t="s">
        <v>276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275</v>
      </c>
      <c r="E28" s="74">
        <v>45357.668217592596</v>
      </c>
      <c r="F28" t="b">
        <v>1</v>
      </c>
      <c r="G28" s="73" t="s">
        <v>163</v>
      </c>
      <c r="H28" s="73" t="s">
        <v>188</v>
      </c>
      <c r="I28" s="73" t="s">
        <v>276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275</v>
      </c>
      <c r="E29" s="74">
        <v>45357.668217592596</v>
      </c>
      <c r="F29" t="b">
        <v>1</v>
      </c>
      <c r="G29" s="73" t="s">
        <v>125</v>
      </c>
      <c r="H29" s="73" t="s">
        <v>188</v>
      </c>
      <c r="I29" s="73" t="s">
        <v>276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275</v>
      </c>
      <c r="E30" s="74">
        <v>45357.668217592596</v>
      </c>
      <c r="F30" t="b">
        <v>1</v>
      </c>
      <c r="G30" s="73" t="s">
        <v>164</v>
      </c>
      <c r="H30" s="73" t="s">
        <v>188</v>
      </c>
      <c r="I30" s="73" t="s">
        <v>276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275</v>
      </c>
      <c r="D31">
        <v>5.31</v>
      </c>
      <c r="E31" s="74">
        <v>45357.668217592596</v>
      </c>
      <c r="F31" t="b">
        <v>1</v>
      </c>
      <c r="G31" s="73" t="s">
        <v>8</v>
      </c>
      <c r="H31" s="73" t="s">
        <v>188</v>
      </c>
      <c r="I31" s="73" t="s">
        <v>276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275</v>
      </c>
      <c r="E32" s="74">
        <v>45357.668217592596</v>
      </c>
      <c r="F32" t="b">
        <v>1</v>
      </c>
      <c r="G32" s="73" t="s">
        <v>159</v>
      </c>
      <c r="H32" s="73" t="s">
        <v>188</v>
      </c>
      <c r="I32" s="73" t="s">
        <v>276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275</v>
      </c>
      <c r="D33">
        <v>2757.7020000000002</v>
      </c>
      <c r="E33" s="74">
        <v>45357.668217592596</v>
      </c>
      <c r="F33" t="b">
        <v>1</v>
      </c>
      <c r="G33" s="73" t="s">
        <v>13</v>
      </c>
      <c r="H33" s="73" t="s">
        <v>188</v>
      </c>
      <c r="I33" s="73" t="s">
        <v>276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275</v>
      </c>
      <c r="D34">
        <v>1694</v>
      </c>
      <c r="E34" s="74">
        <v>45357.668217592596</v>
      </c>
      <c r="F34" t="b">
        <v>1</v>
      </c>
      <c r="G34" s="73" t="s">
        <v>14</v>
      </c>
      <c r="H34" s="73" t="s">
        <v>188</v>
      </c>
      <c r="I34" s="73" t="s">
        <v>276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275</v>
      </c>
      <c r="D35">
        <v>4523.3099999999995</v>
      </c>
      <c r="E35" s="74">
        <v>45357.668217592596</v>
      </c>
      <c r="F35" t="b">
        <v>1</v>
      </c>
      <c r="G35" s="73" t="s">
        <v>15</v>
      </c>
      <c r="H35" s="73" t="s">
        <v>188</v>
      </c>
      <c r="I35" s="73" t="s">
        <v>276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277</v>
      </c>
      <c r="C36" t="s">
        <v>275</v>
      </c>
      <c r="E36" s="74">
        <v>45357.668217592596</v>
      </c>
      <c r="F36" t="b">
        <v>1</v>
      </c>
      <c r="G36" s="73" t="s">
        <v>241</v>
      </c>
      <c r="H36" s="73" t="s">
        <v>188</v>
      </c>
      <c r="I36" s="73" t="s">
        <v>276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278</v>
      </c>
      <c r="C37" t="s">
        <v>275</v>
      </c>
      <c r="E37" s="74">
        <v>45357.668217592596</v>
      </c>
      <c r="F37" t="b">
        <v>1</v>
      </c>
      <c r="G37" s="73" t="s">
        <v>242</v>
      </c>
      <c r="H37" s="73" t="s">
        <v>188</v>
      </c>
      <c r="I37" s="73" t="s">
        <v>276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223</v>
      </c>
      <c r="C38" t="s">
        <v>275</v>
      </c>
      <c r="D38">
        <v>1360.3000000000002</v>
      </c>
      <c r="E38" s="74">
        <v>45357.668217592596</v>
      </c>
      <c r="F38" t="b">
        <v>1</v>
      </c>
      <c r="G38" s="73" t="s">
        <v>16</v>
      </c>
      <c r="H38" s="73" t="s">
        <v>188</v>
      </c>
      <c r="I38" s="73" t="s">
        <v>276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224</v>
      </c>
      <c r="C39" t="s">
        <v>275</v>
      </c>
      <c r="E39" s="74">
        <v>45357.668229166666</v>
      </c>
      <c r="F39" t="b">
        <v>1</v>
      </c>
      <c r="G39" s="73" t="s">
        <v>263</v>
      </c>
      <c r="H39" s="73" t="s">
        <v>188</v>
      </c>
      <c r="I39" s="73" t="s">
        <v>276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225</v>
      </c>
      <c r="C40" t="s">
        <v>275</v>
      </c>
      <c r="E40" s="74">
        <v>45357.668229166666</v>
      </c>
      <c r="F40" t="b">
        <v>1</v>
      </c>
      <c r="G40" s="73" t="s">
        <v>266</v>
      </c>
      <c r="H40" s="73" t="s">
        <v>188</v>
      </c>
      <c r="I40" s="73" t="s">
        <v>276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267</v>
      </c>
      <c r="C41" t="s">
        <v>275</v>
      </c>
      <c r="D41">
        <v>7577.61</v>
      </c>
      <c r="E41" s="74">
        <v>45357.668229166666</v>
      </c>
      <c r="F41" t="b">
        <v>1</v>
      </c>
      <c r="G41" s="73" t="s">
        <v>17</v>
      </c>
      <c r="H41" s="73" t="s">
        <v>188</v>
      </c>
      <c r="I41" s="73" t="s">
        <v>276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268</v>
      </c>
      <c r="C42" t="s">
        <v>275</v>
      </c>
      <c r="D42">
        <v>23131.487499999999</v>
      </c>
      <c r="E42" s="74">
        <v>45357.668229166666</v>
      </c>
      <c r="F42" t="b">
        <v>1</v>
      </c>
      <c r="G42" s="73" t="s">
        <v>18</v>
      </c>
      <c r="H42" s="73" t="s">
        <v>188</v>
      </c>
      <c r="I42" s="73" t="s">
        <v>276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279</v>
      </c>
      <c r="C43" t="s">
        <v>275</v>
      </c>
      <c r="E43" s="74">
        <v>45357.668229166666</v>
      </c>
      <c r="F43" t="b">
        <v>1</v>
      </c>
      <c r="G43" s="73" t="s">
        <v>245</v>
      </c>
      <c r="H43" s="73" t="s">
        <v>188</v>
      </c>
      <c r="I43" s="73" t="s">
        <v>276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280</v>
      </c>
      <c r="C44" t="s">
        <v>275</v>
      </c>
      <c r="E44" s="74">
        <v>45357.668229166666</v>
      </c>
      <c r="F44" t="b">
        <v>1</v>
      </c>
      <c r="G44" s="73" t="s">
        <v>246</v>
      </c>
      <c r="H44" s="73" t="s">
        <v>188</v>
      </c>
      <c r="I44" s="73" t="s">
        <v>276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281</v>
      </c>
      <c r="C45" t="s">
        <v>275</v>
      </c>
      <c r="E45" s="74">
        <v>45357.668229166666</v>
      </c>
      <c r="F45" t="b">
        <v>1</v>
      </c>
      <c r="G45" s="73" t="s">
        <v>247</v>
      </c>
      <c r="H45" s="73" t="s">
        <v>188</v>
      </c>
      <c r="I45" s="73" t="s">
        <v>276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282</v>
      </c>
      <c r="C46" t="s">
        <v>275</v>
      </c>
      <c r="E46" s="74">
        <v>45357.668229166666</v>
      </c>
      <c r="F46" t="b">
        <v>1</v>
      </c>
      <c r="G46" s="73" t="s">
        <v>248</v>
      </c>
      <c r="H46" s="73" t="s">
        <v>188</v>
      </c>
      <c r="I46" s="73" t="s">
        <v>276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283</v>
      </c>
      <c r="C47" t="s">
        <v>275</v>
      </c>
      <c r="E47" s="74">
        <v>45357.668229166666</v>
      </c>
      <c r="F47" t="b">
        <v>1</v>
      </c>
      <c r="G47" s="73" t="s">
        <v>249</v>
      </c>
      <c r="H47" s="73" t="s">
        <v>188</v>
      </c>
      <c r="I47" s="73" t="s">
        <v>276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226</v>
      </c>
      <c r="C48" t="s">
        <v>275</v>
      </c>
      <c r="D48">
        <v>2244.9699999999998</v>
      </c>
      <c r="E48" s="74">
        <v>45357.668229166666</v>
      </c>
      <c r="F48" t="b">
        <v>1</v>
      </c>
      <c r="G48" s="73" t="s">
        <v>19</v>
      </c>
      <c r="H48" s="73" t="s">
        <v>188</v>
      </c>
      <c r="I48" s="73" t="s">
        <v>276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227</v>
      </c>
      <c r="C49" t="s">
        <v>275</v>
      </c>
      <c r="D49">
        <v>3330.57</v>
      </c>
      <c r="E49" s="74">
        <v>45357.668229166666</v>
      </c>
      <c r="F49" t="b">
        <v>1</v>
      </c>
      <c r="G49" s="73" t="s">
        <v>20</v>
      </c>
      <c r="H49" s="73" t="s">
        <v>188</v>
      </c>
      <c r="I49" s="73" t="s">
        <v>276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228</v>
      </c>
      <c r="C50" t="s">
        <v>275</v>
      </c>
      <c r="D50">
        <v>110.16</v>
      </c>
      <c r="E50" s="74">
        <v>45357.668229166666</v>
      </c>
      <c r="F50" t="b">
        <v>1</v>
      </c>
      <c r="G50" s="73" t="s">
        <v>21</v>
      </c>
      <c r="H50" s="73" t="s">
        <v>188</v>
      </c>
      <c r="I50" s="73" t="s">
        <v>276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229</v>
      </c>
      <c r="C51" t="s">
        <v>275</v>
      </c>
      <c r="D51">
        <v>3111.66</v>
      </c>
      <c r="E51" s="74">
        <v>45357.668229166666</v>
      </c>
      <c r="F51" t="b">
        <v>1</v>
      </c>
      <c r="G51" s="73" t="s">
        <v>22</v>
      </c>
      <c r="H51" s="73" t="s">
        <v>188</v>
      </c>
      <c r="I51" s="73" t="s">
        <v>276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230</v>
      </c>
      <c r="C52" t="s">
        <v>275</v>
      </c>
      <c r="D52">
        <v>8.4700000000000006</v>
      </c>
      <c r="E52" s="74">
        <v>45357.668229166666</v>
      </c>
      <c r="F52" t="b">
        <v>1</v>
      </c>
      <c r="G52" s="73" t="s">
        <v>23</v>
      </c>
      <c r="H52" s="73" t="s">
        <v>188</v>
      </c>
      <c r="I52" s="73" t="s">
        <v>276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231</v>
      </c>
      <c r="C53" t="s">
        <v>275</v>
      </c>
      <c r="D53">
        <v>33274.667500000003</v>
      </c>
      <c r="E53" s="74">
        <v>45357.668229166666</v>
      </c>
      <c r="F53" t="b">
        <v>1</v>
      </c>
      <c r="G53" s="73" t="s">
        <v>24</v>
      </c>
      <c r="H53" s="73" t="s">
        <v>188</v>
      </c>
      <c r="I53" s="73" t="s">
        <v>276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232</v>
      </c>
      <c r="C54" t="s">
        <v>275</v>
      </c>
      <c r="D54">
        <v>3263.92</v>
      </c>
      <c r="E54" s="74">
        <v>45357.668229166666</v>
      </c>
      <c r="F54" t="b">
        <v>1</v>
      </c>
      <c r="G54" s="73" t="s">
        <v>25</v>
      </c>
      <c r="H54" s="73" t="s">
        <v>188</v>
      </c>
      <c r="I54" s="73" t="s">
        <v>276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233</v>
      </c>
      <c r="C55" t="s">
        <v>275</v>
      </c>
      <c r="D55">
        <v>6603.07</v>
      </c>
      <c r="E55" s="74">
        <v>45357.668229166666</v>
      </c>
      <c r="F55" t="b">
        <v>1</v>
      </c>
      <c r="G55" s="73" t="s">
        <v>26</v>
      </c>
      <c r="H55" s="73" t="s">
        <v>188</v>
      </c>
      <c r="I55" s="73" t="s">
        <v>276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251</v>
      </c>
      <c r="C56" t="s">
        <v>275</v>
      </c>
      <c r="D56">
        <v>1040.99</v>
      </c>
      <c r="E56" s="74">
        <v>45357.668229166666</v>
      </c>
      <c r="F56" t="b">
        <v>1</v>
      </c>
      <c r="G56" s="73" t="s">
        <v>27</v>
      </c>
      <c r="H56" s="73" t="s">
        <v>188</v>
      </c>
      <c r="I56" s="73" t="s">
        <v>276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234</v>
      </c>
      <c r="C57" t="s">
        <v>275</v>
      </c>
      <c r="D57">
        <v>4253.96</v>
      </c>
      <c r="E57" s="74">
        <v>45357.668229166666</v>
      </c>
      <c r="F57" t="b">
        <v>1</v>
      </c>
      <c r="G57" s="73" t="s">
        <v>28</v>
      </c>
      <c r="H57" s="73" t="s">
        <v>188</v>
      </c>
      <c r="I57" s="73" t="s">
        <v>276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235</v>
      </c>
      <c r="C58" t="s">
        <v>275</v>
      </c>
      <c r="D58">
        <v>352.74</v>
      </c>
      <c r="E58" s="74">
        <v>45357.668229166666</v>
      </c>
      <c r="F58" t="b">
        <v>1</v>
      </c>
      <c r="G58" s="73" t="s">
        <v>29</v>
      </c>
      <c r="H58" s="73" t="s">
        <v>188</v>
      </c>
      <c r="I58" s="73" t="s">
        <v>276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236</v>
      </c>
      <c r="C59" t="s">
        <v>275</v>
      </c>
      <c r="D59">
        <v>8243.9500000000007</v>
      </c>
      <c r="E59" s="74">
        <v>45357.668229166666</v>
      </c>
      <c r="F59" t="b">
        <v>1</v>
      </c>
      <c r="G59" s="73" t="s">
        <v>30</v>
      </c>
      <c r="H59" s="73" t="s">
        <v>188</v>
      </c>
      <c r="I59" s="73" t="s">
        <v>276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237</v>
      </c>
      <c r="C60" t="s">
        <v>275</v>
      </c>
      <c r="D60">
        <v>3443.76</v>
      </c>
      <c r="E60" s="74">
        <v>45357.668229166666</v>
      </c>
      <c r="F60" t="b">
        <v>1</v>
      </c>
      <c r="G60" s="73" t="s">
        <v>31</v>
      </c>
      <c r="H60" s="73" t="s">
        <v>188</v>
      </c>
      <c r="I60" s="73" t="s">
        <v>276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238</v>
      </c>
      <c r="C61" t="s">
        <v>275</v>
      </c>
      <c r="D61">
        <v>408.65</v>
      </c>
      <c r="E61" s="74">
        <v>45357.668229166666</v>
      </c>
      <c r="F61" t="b">
        <v>1</v>
      </c>
      <c r="G61" s="73" t="s">
        <v>32</v>
      </c>
      <c r="H61" s="73" t="s">
        <v>188</v>
      </c>
      <c r="I61" s="73" t="s">
        <v>276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239</v>
      </c>
      <c r="C62" t="s">
        <v>275</v>
      </c>
      <c r="D62">
        <v>2312.86</v>
      </c>
      <c r="E62" s="74">
        <v>45357.668229166666</v>
      </c>
      <c r="F62" t="b">
        <v>1</v>
      </c>
      <c r="G62" s="73" t="s">
        <v>33</v>
      </c>
      <c r="H62" s="73" t="s">
        <v>188</v>
      </c>
      <c r="I62" s="73" t="s">
        <v>276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269</v>
      </c>
      <c r="C63" t="s">
        <v>275</v>
      </c>
      <c r="D63">
        <v>161.41</v>
      </c>
      <c r="E63" s="74">
        <v>45357.668229166666</v>
      </c>
      <c r="F63" t="b">
        <v>1</v>
      </c>
      <c r="G63" s="73" t="s">
        <v>34</v>
      </c>
      <c r="H63" s="73" t="s">
        <v>188</v>
      </c>
      <c r="I63" s="73" t="s">
        <v>276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240</v>
      </c>
      <c r="C64" t="s">
        <v>275</v>
      </c>
      <c r="D64">
        <v>58411.4375</v>
      </c>
      <c r="E64" s="74">
        <v>45357.668240740742</v>
      </c>
      <c r="F64" t="b">
        <v>1</v>
      </c>
      <c r="G64" s="73" t="s">
        <v>35</v>
      </c>
      <c r="H64" s="73" t="s">
        <v>188</v>
      </c>
      <c r="I64" s="73" t="s">
        <v>276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252</v>
      </c>
      <c r="C65" t="s">
        <v>275</v>
      </c>
      <c r="D65">
        <v>4.92</v>
      </c>
      <c r="E65" s="74">
        <v>45357.668240740742</v>
      </c>
      <c r="F65" t="b">
        <v>1</v>
      </c>
      <c r="G65" s="73" t="s">
        <v>9</v>
      </c>
      <c r="H65" s="73" t="s">
        <v>188</v>
      </c>
      <c r="I65" s="73" t="s">
        <v>276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253</v>
      </c>
      <c r="C66" t="s">
        <v>275</v>
      </c>
      <c r="E66" s="74">
        <v>45357.668240740742</v>
      </c>
      <c r="F66" t="b">
        <v>1</v>
      </c>
      <c r="G66" s="73" t="s">
        <v>153</v>
      </c>
      <c r="H66" s="73" t="s">
        <v>188</v>
      </c>
      <c r="I66" s="73" t="s">
        <v>276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254</v>
      </c>
      <c r="C67" t="s">
        <v>275</v>
      </c>
      <c r="D67">
        <v>5.52</v>
      </c>
      <c r="E67" s="74">
        <v>45357.668240740742</v>
      </c>
      <c r="F67" t="b">
        <v>1</v>
      </c>
      <c r="G67" s="73" t="s">
        <v>10</v>
      </c>
      <c r="H67" s="73" t="s">
        <v>188</v>
      </c>
      <c r="I67" s="73" t="s">
        <v>276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255</v>
      </c>
      <c r="C68" t="s">
        <v>275</v>
      </c>
      <c r="E68" s="74">
        <v>45357.668240740742</v>
      </c>
      <c r="F68" t="b">
        <v>1</v>
      </c>
      <c r="G68" s="73" t="s">
        <v>154</v>
      </c>
      <c r="H68" s="73" t="s">
        <v>188</v>
      </c>
      <c r="I68" s="73" t="s">
        <v>276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256</v>
      </c>
      <c r="C69" t="s">
        <v>275</v>
      </c>
      <c r="D69">
        <v>6.24</v>
      </c>
      <c r="E69" s="74">
        <v>45357.668240740742</v>
      </c>
      <c r="F69" t="b">
        <v>1</v>
      </c>
      <c r="G69" s="73" t="s">
        <v>11</v>
      </c>
      <c r="H69" s="73" t="s">
        <v>188</v>
      </c>
      <c r="I69" s="73" t="s">
        <v>276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257</v>
      </c>
      <c r="C70" t="s">
        <v>275</v>
      </c>
      <c r="E70" s="74">
        <v>45357.668240740742</v>
      </c>
      <c r="F70" t="b">
        <v>1</v>
      </c>
      <c r="G70" s="73" t="s">
        <v>152</v>
      </c>
      <c r="H70" s="73" t="s">
        <v>188</v>
      </c>
      <c r="I70" s="73" t="s">
        <v>276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270</v>
      </c>
      <c r="C71" t="s">
        <v>275</v>
      </c>
      <c r="D71">
        <v>6.36</v>
      </c>
      <c r="E71" s="74">
        <v>45357.668240740742</v>
      </c>
      <c r="F71" t="b">
        <v>1</v>
      </c>
      <c r="G71" s="73" t="s">
        <v>12</v>
      </c>
      <c r="H71" s="73" t="s">
        <v>188</v>
      </c>
      <c r="I71" s="73" t="s">
        <v>276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271</v>
      </c>
      <c r="C72" t="s">
        <v>275</v>
      </c>
      <c r="E72" s="74">
        <v>45357.668240740742</v>
      </c>
      <c r="F72" t="b">
        <v>1</v>
      </c>
      <c r="G72" s="73" t="s">
        <v>155</v>
      </c>
      <c r="H72" s="73" t="s">
        <v>188</v>
      </c>
      <c r="I72" s="73" t="s">
        <v>276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2024-03-06T19:05:13Z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