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621404B9-F656-4C87-92DC-B3AB75DFF31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1" i="163" l="1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AT32" i="1"/>
  <c r="BS8" i="1"/>
  <c r="BJ8" i="1"/>
  <c r="BB8" i="1"/>
  <c r="AO8" i="1"/>
  <c r="AE8" i="1"/>
  <c r="O8" i="1"/>
  <c r="G8" i="1"/>
  <c r="AS32" i="1"/>
  <c r="BR8" i="1"/>
  <c r="BI8" i="1"/>
  <c r="BA8" i="1"/>
  <c r="AN8" i="1"/>
  <c r="AD8" i="1"/>
  <c r="V8" i="1"/>
  <c r="N8" i="1"/>
  <c r="F8" i="1"/>
  <c r="AR32" i="1"/>
  <c r="BQ8" i="1"/>
  <c r="BH8" i="1"/>
  <c r="AZ8" i="1"/>
  <c r="AM8" i="1"/>
  <c r="AC8" i="1"/>
  <c r="U8" i="1"/>
  <c r="M8" i="1"/>
  <c r="E8" i="1"/>
  <c r="AQ32" i="1"/>
  <c r="BP8" i="1"/>
  <c r="BG8" i="1"/>
  <c r="AY8" i="1"/>
  <c r="AL8" i="1"/>
  <c r="AB8" i="1"/>
  <c r="T8" i="1"/>
  <c r="L8" i="1"/>
  <c r="D8" i="1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BU8" i="1"/>
  <c r="BL8" i="1"/>
  <c r="BD8" i="1"/>
  <c r="AV8" i="1"/>
  <c r="AG8" i="1"/>
  <c r="Y8" i="1"/>
  <c r="Q8" i="1"/>
  <c r="I8" i="1"/>
  <c r="AU32" i="1"/>
  <c r="BT8" i="1"/>
  <c r="BK8" i="1"/>
  <c r="BC8" i="1"/>
  <c r="AP8" i="1"/>
  <c r="AF8" i="1"/>
  <c r="X8" i="1"/>
  <c r="P8" i="1"/>
  <c r="H8" i="1"/>
  <c r="W8" i="1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<sst xmlns="http://schemas.openxmlformats.org/spreadsheetml/2006/main" count="815" uniqueCount="287">
  <si>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</si>
  <si>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</si>
  <si>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</si>
  <si>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</si>
  <si>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</si>
  <si>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</si>
  <si>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</si>
  <si>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</si>
  <si>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</si>
  <si>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</si>
  <si>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</si>
  <si>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</si>
  <si>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</si>
  <si>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</si>
  <si>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</si>
  <si>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</si>
  <si>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</si>
  <si>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</si>
  <si>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</si>
  <si>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</si>
  <si>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</si>
  <si>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</si>
  <si>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</si>
  <si>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</si>
  <si>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</si>
  <si>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</si>
  <si>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</si>
  <si>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</si>
  <si>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</si>
  <si>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</si>
  <si>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</si>
  <si>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</si>
  <si>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</si>
  <si>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</si>
  <si>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</si>
  <si>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</si>
  <si>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</si>
  <si>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</si>
  <si>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</si>
  <si>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</si>
  <si>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</si>
  <si>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</si>
  <si>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</si>
  <si>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</si>
  <si>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</si>
  <si>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</si>
  <si>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</si>
  <si>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</si>
  <si>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</si>
  <si>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</si>
  <si>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</si>
  <si>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</si>
  <si>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</si>
  <si>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</si>
  <si>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</si>
  <si>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</si>
  <si>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</si>
  <si>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</si>
  <si>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</si>
  <si>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</si>
  <si>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</si>
  <si>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</si>
  <si>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</si>
  <si>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</si>
  <si>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</si>
  <si>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</si>
  <si>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</si>
  <si>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</si>
  <si>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</si>
  <si>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</si>
  <si>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</si>
  <si>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</si>
  <si>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</si>
  <si>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</si>
  <si>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</si>
  <si>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</si>
  <si>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</si>
  <si>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</si>
  <si>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</si>
  <si>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</si>
  <si>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</si>
  <si>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</si>
  <si>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</si>
  <si>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</si>
  <si>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</si>
  <si>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</si>
  <si>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</si>
  <si>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</si>
  <si>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</si>
  <si>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</si>
  <si>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</si>
  <si>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</si>
  <si>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</si>
  <si>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</si>
  <si>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</si>
  <si>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</si>
  <si>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</si>
  <si>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</si>
  <si>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</si>
  <si>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</si>
  <si>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</si>
  <si>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</si>
  <si>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</si>
  <si>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</si>
  <si>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</si>
  <si>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</si>
  <si>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</si>
  <si>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</si>
  <si>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</si>
  <si>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</si>
  <si>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</si>
  <si>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</si>
  <si>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</si>
  <si>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</si>
  <si>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</si>
  <si>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</si>
  <si>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</si>
  <si>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</si>
  <si>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</si>
  <si>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</si>
  <si>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</si>
  <si>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</si>
  <si>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</si>
  <si>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</si>
  <si>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</si>
  <si>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</si>
  <si>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</si>
  <si>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</si>
  <si>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</si>
  <si>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</si>
  <si>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</si>
  <si>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</si>
  <si>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</si>
  <si>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</si>
  <si>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</si>
  <si>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</si>
  <si>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</si>
  <si>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</si>
  <si>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</si>
  <si>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</si>
  <si>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</si>
  <si>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</si>
  <si>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</si>
  <si>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</si>
  <si>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</si>
  <si>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</si>
  <si>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</si>
  <si>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</si>
  <si>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</si>
  <si>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</si>
  <si>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</si>
  <si>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</si>
  <si>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</si>
  <si>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</si>
  <si>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</si>
  <si>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</si>
  <si>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</si>
  <si>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</si>
  <si>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</si>
  <si>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</si>
  <si>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</si>
  <si>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</si>
  <si>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</si>
  <si>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</si>
  <si>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</si>
  <si>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</si>
  <si>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</si>
  <si>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</si>
  <si>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</si>
  <si>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</si>
  <si>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</si>
  <si>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</si>
  <si>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</si>
  <si>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</si>
  <si>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</si>
  <si>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</si>
  <si>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</si>
  <si>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</si>
  <si>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</si>
  <si>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</si>
  <si>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</si>
  <si>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</si>
  <si>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</si>
  <si>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</si>
  <si>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</si>
  <si>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</si>
  <si>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</si>
  <si>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</si>
  <si>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</si>
  <si>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</si>
  <si>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</si>
  <si>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</si>
  <si>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</si>
  <si>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</si>
  <si>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</si>
  <si>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</si>
  <si>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</si>
  <si>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</si>
  <si>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</si>
  <si>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</si>
  <si>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</si>
  <si>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</si>
  <si>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</si>
  <si>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</si>
  <si>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</si>
  <si>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</si>
  <si>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</si>
  <si>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</si>
  <si>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</si>
  <si>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</si>
  <si>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</si>
  <si>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</si>
  <si>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</si>
  <si>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</si>
  <si>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</si>
  <si>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</si>
  <si>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</si>
  <si>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</si>
  <si>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</si>
  <si>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</si>
  <si>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</si>
  <si>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</si>
  <si>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</si>
  <si>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</si>
  <si>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</si>
  <si>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</si>
  <si>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</si>
  <si>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</si>
  <si>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</si>
  <si>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</si>
  <si>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</si>
  <si>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</si>
  <si>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</si>
  <si>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</si>
  <si>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</si>
  <si>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</si>
  <si>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</si>
  <si>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</si>
  <si>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</si>
  <si>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</si>
  <si>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</si>
  <si>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</si>
  <si>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</si>
  <si>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</si>
  <si>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</si>
  <si>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</si>
  <si>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</si>
  <si>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</si>
  <si>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</si>
  <si>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</si>
  <si>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</si>
  <si>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</si>
  <si>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</si>
  <si>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</si>
  <si>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</si>
  <si>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</si>
  <si>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</si>
  <si>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</si>
  <si>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</si>
  <si>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</si>
  <si>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</si>
  <si>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</si>
  <si>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</si>
  <si>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</si>
  <si>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</si>
  <si>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</si>
  <si>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</si>
  <si>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</si>
  <si>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</si>
  <si>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</si>
  <si>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</si>
  <si>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</si>
  <si>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</si>
  <si>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</si>
  <si>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</si>
  <si>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</si>
  <si>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</si>
  <si>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</si>
  <si>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</si>
  <si>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</si>
  <si>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</si>
  <si>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</si>
  <si>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</si>
  <si>
    <t>Depósitos a plazo (DAP)</t>
  </si>
  <si>
    <t>DAP menor a 1 año</t>
  </si>
  <si>
    <t>DAP mayor a 1 año</t>
  </si>
  <si>
    <t>Tablas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</si>
</sst>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28" fillId="0" borderId="10" xfId="0" applyNumberFormat="1" applyFont="1" applyBorder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original'!$O$8:$O$1993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original'!$K$8:$K$1993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original'!$M$8:$M$1993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original'!$I$8:$I$1993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original'!$G$8:$G$1993</c:f>
              <c:numCache>
                <c:formatCode>0.0</c:formatCode>
                <c:ptCount val="19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4.1271483683019827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9.9828675414839682E-2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0.78487895906600424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-2.0555532789106894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-9.7539081802545696E-2</c:v>
                </c:pt>
                <c:pt idx="201">
                  <c:v>-7.5088530856266461E-2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5.233863665613228</c:v>
                </c:pt>
                <c:pt idx="201">
                  <c:v>5.5636983258777377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2.1845272882748472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0.19692319872443401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2.8643537027953236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7.1478613457897069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7.6131491309411814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-0.59536017113168782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4.0128214938766575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3.0513513950311903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11.352575075320019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original'!$J$8:$J$1993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original'!$L$8:$L$1993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original'!$P$8:$P$1993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original'!$N$8:$N$1993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original'!$H$8:$H$1993</c:f>
              <c:numCache>
                <c:formatCode>0.0</c:formatCode>
                <c:ptCount val="19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original'!$X$8:$X$1993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original'!$T$8:$T$1993</c:f>
              <c:numCache>
                <c:formatCode>0.0</c:formatCode>
                <c:ptCount val="19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original'!$V$8:$V$1993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original'!$R$8:$R$1993</c:f>
              <c:numCache>
                <c:formatCode>0.0</c:formatCode>
                <c:ptCount val="19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original'!$AB$8:$AB$1993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original'!$AD$8:$AD$1993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original'!$Z$8:$Z$1993</c:f>
              <c:numCache>
                <c:formatCode>0.0</c:formatCode>
                <c:ptCount val="19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original'!$AF$8:$AF$1993</c:f>
              <c:numCache>
                <c:formatCode>0.0</c:formatCode>
                <c:ptCount val="19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original'!$BO$8:$BO$1993</c:f>
              <c:numCache>
                <c:formatCode>0.0</c:formatCode>
                <c:ptCount val="19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original'!$BN$8:$BN$1993</c:f>
              <c:numCache>
                <c:formatCode>0.0</c:formatCode>
                <c:ptCount val="19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original'!$BQ$8:$BQ$1993</c:f>
              <c:numCache>
                <c:formatCode>0.0</c:formatCode>
                <c:ptCount val="19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original'!$BP$8:$BP$1993</c:f>
              <c:numCache>
                <c:formatCode>0.0</c:formatCode>
                <c:ptCount val="19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original'!$Q$8:$Q$1993</c:f>
              <c:numCache>
                <c:formatCode>0.0</c:formatCode>
                <c:ptCount val="19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original'!$W$8:$W$1993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original'!$S$8:$S$1993</c:f>
              <c:numCache>
                <c:formatCode>0.0</c:formatCode>
                <c:ptCount val="19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original'!$U$8:$U$1993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original'!$BS$8:$BS$1993</c:f>
              <c:numCache>
                <c:formatCode>0.0</c:formatCode>
                <c:ptCount val="19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original'!$BR$8:$BR$1993</c:f>
              <c:numCache>
                <c:formatCode>0.0</c:formatCode>
                <c:ptCount val="19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original'!$BU$8:$BU$1993</c:f>
              <c:numCache>
                <c:formatCode>0.0</c:formatCode>
                <c:ptCount val="19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original'!$BT$8:$BT$1993</c:f>
              <c:numCache>
                <c:formatCode>0.0</c:formatCode>
                <c:ptCount val="19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7.1478613457897069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5.233863665613228</c:v>
                </c:pt>
                <c:pt idx="213">
                  <c:v>5.5636983258777377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original'!$Y$8:$Y$1993</c:f>
              <c:numCache>
                <c:formatCode>0.0</c:formatCode>
                <c:ptCount val="19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original'!$AC$8:$AC$1993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original'!$AA$8:$AA$1993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</c:numCache>
            </c:numRef>
          </c:cat>
          <c:val>
            <c:numRef>
              <c:f>'Base original'!$AE$8:$AE$1993</c:f>
              <c:numCache>
                <c:formatCode>0.0</c:formatCode>
                <c:ptCount val="19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0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4.0128214938766575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0.81364695283924959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-0.59536017113168782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-7.0046710975844917E-2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11.352575075320019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-3.6282690772411286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7.6131491309411814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0.68100098634775463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231"/>
          <c:min val="4450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00621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841344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834994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pulator"/>
    </sheetNames>
    <definedNames>
      <definedName name="FAMEData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22"/>
  <sheetViews>
    <sheetView showGridLines="0" tabSelected="1" zoomScale="85" zoomScaleNormal="85" workbookViewId="0">
      <pane xSplit="1" ySplit="7" topLeftCell="B208" activePane="bottomRight" state="frozen"/>
      <selection pane="topRight" activeCell="B1" sqref="B1"/>
      <selection pane="bottomLeft" activeCell="A8" sqref="A8"/>
      <selection pane="bottomRight" activeCell="A222" sqref="A222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4" t="s">
        <v>126</v>
      </c>
      <c r="C1" s="94"/>
      <c r="D1" s="94"/>
      <c r="E1" s="94"/>
      <c r="F1" s="94"/>
      <c r="G1" s="99" t="s">
        <v>127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100"/>
      <c r="AF1" s="101"/>
      <c r="AG1" s="97" t="s">
        <v>128</v>
      </c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44"/>
      <c r="BN1" s="94" t="s">
        <v>143</v>
      </c>
      <c r="BO1" s="94"/>
      <c r="BP1" s="94"/>
      <c r="BQ1" s="94"/>
      <c r="BR1" s="94"/>
      <c r="BS1" s="94"/>
      <c r="BT1" s="94"/>
      <c r="BU1" s="94"/>
    </row>
    <row r="2" spans="1:76" s="3" customFormat="1" ht="18.75" customHeight="1" x14ac:dyDescent="0.25">
      <c r="A2" s="2"/>
      <c r="B2" s="98" t="s">
        <v>44</v>
      </c>
      <c r="C2" s="98"/>
      <c r="D2" s="98"/>
      <c r="E2" s="98"/>
      <c r="F2" s="98"/>
      <c r="G2" s="102" t="s">
        <v>89</v>
      </c>
      <c r="H2" s="103"/>
      <c r="I2" s="98"/>
      <c r="J2" s="98"/>
      <c r="K2" s="98"/>
      <c r="L2" s="98"/>
      <c r="M2" s="98"/>
      <c r="N2" s="98"/>
      <c r="O2" s="98"/>
      <c r="P2" s="98"/>
      <c r="Q2" s="83" t="s">
        <v>134</v>
      </c>
      <c r="R2" s="98"/>
      <c r="S2" s="98"/>
      <c r="T2" s="98"/>
      <c r="U2" s="98"/>
      <c r="V2" s="98"/>
      <c r="W2" s="98"/>
      <c r="X2" s="84"/>
      <c r="Y2" s="102" t="s">
        <v>133</v>
      </c>
      <c r="Z2" s="103"/>
      <c r="AA2" s="98"/>
      <c r="AB2" s="98"/>
      <c r="AC2" s="98"/>
      <c r="AD2" s="98"/>
      <c r="AE2" s="83" t="s">
        <v>92</v>
      </c>
      <c r="AF2" s="84"/>
      <c r="AG2" s="98" t="s">
        <v>37</v>
      </c>
      <c r="AH2" s="98"/>
      <c r="AI2" s="98"/>
      <c r="AJ2" s="98"/>
      <c r="AK2" s="98"/>
      <c r="AL2" s="98"/>
      <c r="AM2" s="98"/>
      <c r="AN2" s="98"/>
      <c r="AO2" s="84"/>
      <c r="AP2" s="83" t="s">
        <v>38</v>
      </c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84"/>
      <c r="BB2" s="83" t="s">
        <v>41</v>
      </c>
      <c r="BC2" s="98"/>
      <c r="BD2" s="98"/>
      <c r="BE2" s="98"/>
      <c r="BF2" s="98"/>
      <c r="BG2" s="98"/>
      <c r="BH2" s="98"/>
      <c r="BI2" s="98"/>
      <c r="BJ2" s="98"/>
      <c r="BK2" s="98"/>
      <c r="BL2" s="84"/>
      <c r="BM2" s="45"/>
      <c r="BN2" s="95" t="s">
        <v>68</v>
      </c>
      <c r="BO2" s="96"/>
      <c r="BP2" s="95" t="s">
        <v>69</v>
      </c>
      <c r="BQ2" s="96"/>
      <c r="BR2" s="95" t="s">
        <v>70</v>
      </c>
      <c r="BS2" s="96"/>
      <c r="BT2" s="95" t="s">
        <v>71</v>
      </c>
      <c r="BU2" s="96"/>
    </row>
    <row r="3" spans="1:76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79" t="s">
        <v>129</v>
      </c>
      <c r="H3" s="80"/>
      <c r="I3" s="79" t="s">
        <v>135</v>
      </c>
      <c r="J3" s="85"/>
      <c r="K3" s="85" t="s">
        <v>136</v>
      </c>
      <c r="L3" s="85"/>
      <c r="M3" s="85" t="s">
        <v>137</v>
      </c>
      <c r="N3" s="85"/>
      <c r="O3" s="85" t="s">
        <v>138</v>
      </c>
      <c r="P3" s="80"/>
      <c r="Q3" s="81" t="s">
        <v>96</v>
      </c>
      <c r="R3" s="82"/>
      <c r="S3" s="79" t="s">
        <v>139</v>
      </c>
      <c r="T3" s="85"/>
      <c r="U3" s="85" t="s">
        <v>137</v>
      </c>
      <c r="V3" s="85"/>
      <c r="W3" s="85" t="s">
        <v>138</v>
      </c>
      <c r="X3" s="80"/>
      <c r="Y3" s="79" t="s">
        <v>132</v>
      </c>
      <c r="Z3" s="80"/>
      <c r="AA3" s="79" t="s">
        <v>140</v>
      </c>
      <c r="AB3" s="85"/>
      <c r="AC3" s="85" t="s">
        <v>141</v>
      </c>
      <c r="AD3" s="8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264</v>
      </c>
      <c r="AK3" s="36" t="s">
        <v>265</v>
      </c>
      <c r="AL3" s="36" t="s">
        <v>49</v>
      </c>
      <c r="AM3" s="36" t="s">
        <v>270</v>
      </c>
      <c r="AN3" s="36" t="s">
        <v>271</v>
      </c>
      <c r="AO3" s="37" t="s">
        <v>37</v>
      </c>
      <c r="AP3" s="38" t="s">
        <v>243</v>
      </c>
      <c r="AQ3" s="36" t="s">
        <v>283</v>
      </c>
      <c r="AR3" s="36" t="s">
        <v>284</v>
      </c>
      <c r="AS3" s="36" t="s">
        <v>285</v>
      </c>
      <c r="AT3" s="36" t="s">
        <v>266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6" s="3" customFormat="1" ht="15" customHeight="1" x14ac:dyDescent="0.25">
      <c r="A5" s="2"/>
      <c r="B5" s="86" t="s">
        <v>111</v>
      </c>
      <c r="C5" s="87"/>
      <c r="D5" s="87"/>
      <c r="E5" s="87"/>
      <c r="F5" s="88"/>
      <c r="G5" s="86" t="s">
        <v>142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86" t="s">
        <v>111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8"/>
      <c r="BN5" s="86" t="s">
        <v>112</v>
      </c>
      <c r="BO5" s="87"/>
      <c r="BP5" s="87"/>
      <c r="BQ5" s="87"/>
      <c r="BR5" s="87"/>
      <c r="BS5" s="87"/>
      <c r="BT5" s="87"/>
      <c r="BU5" s="88"/>
    </row>
    <row r="6" spans="1:76" s="3" customFormat="1" ht="15" customHeight="1" x14ac:dyDescent="0.25">
      <c r="A6" s="2"/>
      <c r="B6" s="89" t="s">
        <v>267</v>
      </c>
      <c r="C6" s="90"/>
      <c r="D6" s="90"/>
      <c r="E6" s="90"/>
      <c r="F6" s="91"/>
      <c r="G6" s="92" t="s">
        <v>98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89" t="s">
        <v>98</v>
      </c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1"/>
      <c r="BN6" s="89" t="s">
        <v>98</v>
      </c>
      <c r="BO6" s="90"/>
      <c r="BP6" s="90"/>
      <c r="BQ6" s="90"/>
      <c r="BR6" s="90"/>
      <c r="BS6" s="90"/>
      <c r="BT6" s="90"/>
      <c r="BU6" s="91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269</v>
      </c>
      <c r="AN7" s="6" t="s">
        <v>272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6" s="4" customFormat="1" x14ac:dyDescent="0.25">
      <c r="A8" s="18">
        <v>38718</v>
      </c>
      <c r="B8" s="47" t="e">
        <f ca="1">[1]!FAMEData(B7, "2006", "2023", 0,"Monthly", "Down", "No Heading", "Normal")</f>
        <v>#NAME?</v>
      </c>
      <c r="C8" s="47" t="e">
        <f ca="1">[1]!FAMEData(C7, "2006", "2023", 0,"Monthly", "Down", "No Heading", "Normal")</f>
        <v>#NAME?</v>
      </c>
      <c r="D8" s="47" t="e">
        <f ca="1">[1]!FAMEData(D7, "2006", "2023", 0,"Monthly", "Down", "No Heading", "Normal")</f>
        <v>#NAME?</v>
      </c>
      <c r="E8" s="48" t="e">
        <f ca="1">[1]!FAMEData(E7, "2006", "2023", 0,"Monthly", "Down", "No Heading", "Normal")</f>
        <v>#NAME?</v>
      </c>
      <c r="F8" s="47" t="e">
        <f ca="1">[1]!FAMEData(F7, "2006", "2023", 0,"Monthly", "Down", "No Heading", "Normal")</f>
        <v>#NAME?</v>
      </c>
      <c r="G8" s="13" t="e">
        <f ca="1">[1]!FAMEData(G7, "2006", "2023", 0,"Monthly", "Down", "No Heading", "Normal")</f>
        <v>#NAME?</v>
      </c>
      <c r="H8" s="8" t="e">
        <f ca="1">[1]!FAMEData(H7, "2006", "2023", 0,"Monthly", "Down", "No Heading", "Normal")</f>
        <v>#NAME?</v>
      </c>
      <c r="I8" s="5" t="e">
        <f ca="1">[1]!FAMEData(I7, "2006", "2023", 0,"Monthly", "Down", "No Heading", "Normal")</f>
        <v>#NAME?</v>
      </c>
      <c r="J8" s="5" t="e">
        <f ca="1">[1]!FAMEData(J7, "2006", "2023", 0,"Monthly", "Down", "No Heading", "Normal")</f>
        <v>#NAME?</v>
      </c>
      <c r="K8" s="5" t="e">
        <f ca="1">[1]!FAMEData(K7, "2006", "2023", 0,"Monthly", "Down", "No Heading", "Normal")</f>
        <v>#NAME?</v>
      </c>
      <c r="L8" s="5" t="e">
        <f ca="1">[1]!FAMEData(L7, "2006", "2023", 0,"Monthly", "Down", "No Heading", "Normal")</f>
        <v>#NAME?</v>
      </c>
      <c r="M8" s="47" t="e">
        <f ca="1">[1]!FAMEData(M7, "2006", "2023", 0,"Monthly", "Down", "No Heading", "Normal")</f>
        <v>#NAME?</v>
      </c>
      <c r="N8" s="47" t="e">
        <f ca="1">[1]!FAMEData(N7, "2006", "2023", 0,"Monthly", "Down", "No Heading", "Normal")</f>
        <v>#NAME?</v>
      </c>
      <c r="O8" s="47" t="e">
        <f ca="1">[1]!FAMEData(O7, "2006", "2023", 0,"Monthly", "Down", "No Heading", "Normal")</f>
        <v>#NAME?</v>
      </c>
      <c r="P8" s="47" t="e">
        <f ca="1">[1]!FAMEData(P7, "2006", "2023", 0,"Monthly", "Down", "No Heading", "Normal")</f>
        <v>#NAME?</v>
      </c>
      <c r="Q8" s="13" t="e">
        <f ca="1">[1]!FAMEData(Q7, "2006", "2023", 0,"Monthly", "Down", "No Heading", "Normal")</f>
        <v>#NAME?</v>
      </c>
      <c r="R8" s="8" t="e">
        <f ca="1">[1]!FAMEData(R7, "2006", "2023", 0,"Monthly", "Down", "No Heading", "Normal")</f>
        <v>#NAME?</v>
      </c>
      <c r="S8" s="5" t="e">
        <f ca="1">[1]!FAMEData(S7, "2006", "2023", 0,"Monthly", "Down", "No Heading", "Normal")</f>
        <v>#NAME?</v>
      </c>
      <c r="T8" s="5" t="e">
        <f ca="1">[1]!FAMEData(T7, "2006", "2023", 0,"Monthly", "Down", "No Heading", "Normal")</f>
        <v>#NAME?</v>
      </c>
      <c r="U8" s="47" t="e">
        <f ca="1">[1]!FAMEData(U7, "2006", "2023", 0,"Monthly", "Down", "No Heading", "Normal")</f>
        <v>#NAME?</v>
      </c>
      <c r="V8" s="47" t="e">
        <f ca="1">[1]!FAMEData(V7, "2006", "2023", 0,"Monthly", "Down", "No Heading", "Normal")</f>
        <v>#NAME?</v>
      </c>
      <c r="W8" s="47" t="e">
        <f ca="1">[1]!FAMEData(W7, "2006", "2023", 0,"Monthly", "Down", "No Heading", "Normal")</f>
        <v>#NAME?</v>
      </c>
      <c r="X8" s="47" t="e">
        <f ca="1">[1]!FAMEData(X7, "2006", "2023", 0,"Monthly", "Down", "No Heading", "Normal")</f>
        <v>#NAME?</v>
      </c>
      <c r="Y8" s="13" t="e">
        <f ca="1">[1]!FAMEData(Y7, "2006", "2023", 0,"Monthly", "Down", "No Heading", "Normal")</f>
        <v>#NAME?</v>
      </c>
      <c r="Z8" s="8" t="e">
        <f ca="1">[1]!FAMEData(Z7, "2006", "2023", 0,"Monthly", "Down", "No Heading", "Normal")</f>
        <v>#NAME?</v>
      </c>
      <c r="AA8" s="47" t="e">
        <f ca="1">[1]!FAMEData(AA7, "2006", "2023", 0,"Monthly", "Down", "No Heading", "Normal")</f>
        <v>#NAME?</v>
      </c>
      <c r="AB8" s="47" t="e">
        <f ca="1">[1]!FAMEData(AB7, "2006", "2023", 0,"Monthly", "Down", "No Heading", "Normal")</f>
        <v>#NAME?</v>
      </c>
      <c r="AC8" s="47" t="e">
        <f ca="1">[1]!FAMEData(AC7, "2006", "2023", 0,"Monthly", "Down", "No Heading", "Normal")</f>
        <v>#NAME?</v>
      </c>
      <c r="AD8" s="47" t="e">
        <f ca="1">[1]!FAMEData(AD7, "2006", "2023", 0,"Monthly", "Down", "No Heading", "Normal")</f>
        <v>#NAME?</v>
      </c>
      <c r="AE8" s="13" t="e">
        <f ca="1">[1]!FAMEData(AE7, "2006", "2023", 0,"Monthly", "Down", "No Heading", "Normal")</f>
        <v>#NAME?</v>
      </c>
      <c r="AF8" s="8" t="e">
        <f ca="1">[1]!FAMEData(AF7, "2006", "2023", 0,"Monthly", "Down", "No Heading", "Normal")</f>
        <v>#NAME?</v>
      </c>
      <c r="AG8" s="47" t="e">
        <f ca="1">[1]!FAMEData(AG7, "2006", "2023", 0,"Monthly", "Down", "No Heading", "Normal")</f>
        <v>#NAME?</v>
      </c>
      <c r="AH8" s="47" t="e">
        <f ca="1">[1]!FAMEData(AH7, "2006", "2023", 0,"Monthly", "Down", "No Heading", "Normal")</f>
        <v>#NAME?</v>
      </c>
      <c r="AI8" s="47" t="e">
        <f ca="1">[1]!FAMEData(AI7, "2006", "2023", 0,"Monthly", "Down", "No Heading", "Normal")</f>
        <v>#NAME?</v>
      </c>
      <c r="AJ8" s="47"/>
      <c r="AK8" s="47"/>
      <c r="AL8" s="47" t="e">
        <f ca="1">[1]!FAMEData(AL7, "2006", "2023", 0,"Monthly", "Down", "No Heading", "Normal")</f>
        <v>#NAME?</v>
      </c>
      <c r="AM8" s="47" t="e">
        <f ca="1">[1]!FAMEData(AM7, "2006", "2023", 0,"Monthly", "Down", "No Heading", "Normal")</f>
        <v>#NAME?</v>
      </c>
      <c r="AN8" s="47" t="e">
        <f ca="1">[1]!FAMEData(AN7, "2006", "2023", 0,"Monthly", "Down", "No Heading", "Normal")</f>
        <v>#NAME?</v>
      </c>
      <c r="AO8" s="48" t="e">
        <f ca="1">[1]!FAMEData(AO7, "2006", "2023", 0,"Monthly", "Down", "No Heading", "Normal")</f>
        <v>#NAME?</v>
      </c>
      <c r="AP8" s="47" t="e">
        <f ca="1">[1]!FAMEData(AP7, "2006", "2023", 0,"Monthly", "Down", "No Heading", "Normal")</f>
        <v>#NAME?</v>
      </c>
      <c r="AQ8" s="47"/>
      <c r="AR8" s="47"/>
      <c r="AS8" s="47"/>
      <c r="AT8" s="47"/>
      <c r="AU8" s="47"/>
      <c r="AV8" s="47" t="e">
        <f ca="1">[1]!FAMEData(AV7, "2006", "2023", 0,"Monthly", "Down", "No Heading", "Normal")</f>
        <v>#NAME?</v>
      </c>
      <c r="AW8" s="47" t="e">
        <f ca="1">[1]!FAMEData(AW7, "2006", "2023", 0,"Monthly", "Down", "No Heading", "Normal")</f>
        <v>#NAME?</v>
      </c>
      <c r="AX8" s="47" t="e">
        <f ca="1">[1]!FAMEData(AX7, "2006", "2023", 0,"Monthly", "Down", "No Heading", "Normal")</f>
        <v>#NAME?</v>
      </c>
      <c r="AY8" s="47" t="e">
        <f ca="1">[1]!FAMEData(AY7, "2006", "2023", 0,"Monthly", "Down", "No Heading", "Normal")</f>
        <v>#NAME?</v>
      </c>
      <c r="AZ8" s="47" t="e">
        <f ca="1">[1]!FAMEData(AZ7, "2006", "2023", 0,"Monthly", "Down", "No Heading", "Normal")</f>
        <v>#NAME?</v>
      </c>
      <c r="BA8" s="48" t="e">
        <f ca="1">[1]!FAMEData(BA7, "2006", "2023", 0,"Monthly", "Down", "No Heading", "Normal")</f>
        <v>#NAME?</v>
      </c>
      <c r="BB8" s="47" t="e">
        <f ca="1">[1]!FAMEData(BB7, "2006", "2023", 0,"Monthly", "Down", "No Heading", "Normal")</f>
        <v>#NAME?</v>
      </c>
      <c r="BC8" s="47" t="e">
        <f ca="1">[1]!FAMEData(BC7, "2006", "2023", 0,"Monthly", "Down", "No Heading", "Normal")</f>
        <v>#NAME?</v>
      </c>
      <c r="BD8" s="47" t="e">
        <f ca="1">[1]!FAMEData(BD7, "2006", "2023", 0,"Monthly", "Down", "No Heading", "Normal")</f>
        <v>#NAME?</v>
      </c>
      <c r="BE8" s="47" t="e">
        <f ca="1">[1]!FAMEData(BE7, "2006", "2023", 0,"Monthly", "Down", "No Heading", "Normal")</f>
        <v>#NAME?</v>
      </c>
      <c r="BF8" s="47" t="e">
        <f ca="1">[1]!FAMEData(BF7, "2006", "2023", 0,"Monthly", "Down", "No Heading", "Normal")</f>
        <v>#NAME?</v>
      </c>
      <c r="BG8" s="47" t="e">
        <f ca="1">[1]!FAMEData(BG7, "2006", "2023", 0,"Monthly", "Down", "No Heading", "Normal")</f>
        <v>#NAME?</v>
      </c>
      <c r="BH8" s="47" t="e">
        <f ca="1">[1]!FAMEData(BH7, "2006", "2023", 0,"Monthly", "Down", "No Heading", "Normal")</f>
        <v>#NAME?</v>
      </c>
      <c r="BI8" s="47" t="e">
        <f ca="1">[1]!FAMEData(BI7, "2006", "2023", 0,"Monthly", "Down", "No Heading", "Normal")</f>
        <v>#NAME?</v>
      </c>
      <c r="BJ8" s="47" t="e">
        <f ca="1">[1]!FAMEData(BJ7, "2006", "2023", 0,"Monthly", "Down", "No Heading", "Normal")</f>
        <v>#NAME?</v>
      </c>
      <c r="BK8" s="47" t="e">
        <f ca="1">[1]!FAMEData(BK7, "2006", "2023", 0,"Monthly", "Down", "No Heading", "Normal")</f>
        <v>#NAME?</v>
      </c>
      <c r="BL8" s="48" t="e">
        <f ca="1">[1]!FAMEData(BL7, "2006", "2023", 0,"Monthly", "Down", "No Heading", "Normal")</f>
        <v>#NAME?</v>
      </c>
      <c r="BM8" s="5"/>
      <c r="BN8" s="13" t="e">
        <f ca="1">[1]!FAMEData(BN7, "2006", "2023", 0,"Monthly", "Down", "No Heading", "Normal")</f>
        <v>#NAME?</v>
      </c>
      <c r="BO8" s="5" t="e">
        <f ca="1">[1]!FAMEData(BO7, "2006", "2023", 0,"Monthly", "Down", "No Heading", "Normal")</f>
        <v>#NAME?</v>
      </c>
      <c r="BP8" s="13" t="e">
        <f ca="1">[1]!FAMEData(BP7, "2006", "2023", 0,"Monthly", "Down", "No Heading", "Normal")</f>
        <v>#NAME?</v>
      </c>
      <c r="BQ8" s="5" t="e">
        <f ca="1">[1]!FAMEData(BQ7, "2006", "2023", 0,"Monthly", "Down", "No Heading", "Normal")</f>
        <v>#NAME?</v>
      </c>
      <c r="BR8" s="13" t="e">
        <f ca="1">[1]!FAMEData(BR7, "2006", "2023", 0,"Monthly", "Down", "No Heading", "Normal")</f>
        <v>#NAME?</v>
      </c>
      <c r="BS8" s="5" t="e">
        <f ca="1">[1]!FAMEData(BS7, "2006", "2023", 0,"Monthly", "Down", "No Heading", "Normal")</f>
        <v>#NAME?</v>
      </c>
      <c r="BT8" s="13" t="e">
        <f ca="1">[1]!FAMEData(BT7, "2006", "2023", 0,"Monthly", "Down", "No Heading", "Normal")</f>
        <v>#NAME?</v>
      </c>
      <c r="BU8" s="8" t="e">
        <f ca="1">[1]!FAMEData(BU7, "2006", "2023", 0,"Monthly", "Down", "No Heading", "Normal")</f>
        <v>#NAME?</v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 t="e">
        <f ca="1">[1]!FAMEData(AJ7, "2008", "2023", 0,"Monthly", "Down", "No Heading", "Normal")</f>
        <v>#NAME?</v>
      </c>
      <c r="AK32" s="47" t="e">
        <f ca="1">[1]!FAMEData(AK7, "2008", "2023", 0,"Monthly", "Down", "No Heading", "Normal")</f>
        <v>#NAME?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 t="e">
        <f ca="1">[1]!FAMEData(AQ7, "2008", "2023", 0,"Monthly", "Down", "No Heading", "Normal")</f>
        <v>#NAME?</v>
      </c>
      <c r="AR32" s="47" t="e">
        <f ca="1">[1]!FAMEData(AR7, "2008", "2023", 0,"Monthly", "Down", "No Heading", "Normal")</f>
        <v>#NAME?</v>
      </c>
      <c r="AS32" s="47" t="e">
        <f ca="1">[1]!FAMEData(AS7, "2008", "2023", 0,"Monthly", "Down", "No Heading", "Normal")</f>
        <v>#NAME?</v>
      </c>
      <c r="AT32" s="47" t="e">
        <f ca="1">[1]!FAMEData(AT7, "2008", "2023", 0,"Monthly", "Down", "No Heading", "Normal")</f>
        <v>#NAME?</v>
      </c>
      <c r="AU32" s="47" t="e">
        <f ca="1">[1]!FAMEData(AU7, "2008", "2023", 0,"Monthly", "Down", "No Heading", "Normal")</f>
        <v>#NAME?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78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2324.5042165</v>
      </c>
      <c r="BJ221" s="47">
        <v>28330.683805983223</v>
      </c>
      <c r="BK221" s="47">
        <v>961.66165944747945</v>
      </c>
      <c r="BL221" s="48">
        <v>329708.4174797897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123898.16839460999</v>
      </c>
      <c r="C222" s="47">
        <v>20101.256864477</v>
      </c>
      <c r="D222" s="47">
        <v>79668.346338646006</v>
      </c>
      <c r="E222" s="48">
        <v>13176.038260117</v>
      </c>
      <c r="F222" s="47">
        <v>236843.80985785002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112519.53511746728</v>
      </c>
      <c r="AQ222" s="47">
        <v>71940.335335293697</v>
      </c>
      <c r="AR222" s="47">
        <v>61306.911466000398</v>
      </c>
      <c r="AS222" s="47">
        <v>10633.4238692933</v>
      </c>
      <c r="AT222" s="47">
        <v>39463.798032140003</v>
      </c>
      <c r="AU222" s="47">
        <v>1115.4017500335699</v>
      </c>
      <c r="AV222" s="47">
        <v>10327.0756869126</v>
      </c>
      <c r="AW222" s="47">
        <v>30879.545428550955</v>
      </c>
      <c r="AX222" s="47">
        <v>2014.0587412588709</v>
      </c>
      <c r="AY222" s="47">
        <v>15801.219229026594</v>
      </c>
      <c r="AZ222" s="47">
        <v>114.50822921360441</v>
      </c>
      <c r="BA222" s="48">
        <v>194015.44891418403</v>
      </c>
      <c r="BB222" s="47">
        <v>30840.599501612702</v>
      </c>
      <c r="BC222" s="47">
        <v>21226.955267343099</v>
      </c>
      <c r="BD222" s="47">
        <v>51549.931924113102</v>
      </c>
      <c r="BE222" s="47">
        <v>83.936230076095299</v>
      </c>
      <c r="BF222" s="47">
        <v>522.48136436387381</v>
      </c>
      <c r="BG222" s="47">
        <v>37719.475943030615</v>
      </c>
      <c r="BH222" s="47">
        <v>21508.40610265033</v>
      </c>
      <c r="BI222" s="47">
        <v>2362.9805655</v>
      </c>
      <c r="BJ222" s="47">
        <v>27796.277495922634</v>
      </c>
      <c r="BK222" s="47">
        <v>984.05390021446647</v>
      </c>
      <c r="BL222" s="48">
        <v>331049.88441673672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1"/>
  <sheetViews>
    <sheetView showGridLines="0" zoomScale="85" zoomScaleNormal="85" workbookViewId="0">
      <pane ySplit="5" topLeftCell="A195" activePane="bottomLeft" state="frozen"/>
      <selection pane="bottomLeft" activeCell="A221" sqref="A221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4" t="s">
        <v>63</v>
      </c>
      <c r="C1" s="94"/>
      <c r="D1" s="94"/>
      <c r="E1" s="94"/>
      <c r="F1" s="104"/>
      <c r="G1" s="52"/>
      <c r="H1" s="94" t="s">
        <v>64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104"/>
      <c r="T1" s="105" t="s">
        <v>108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7"/>
    </row>
    <row r="2" spans="1:59" s="3" customFormat="1" ht="15.75" customHeight="1" x14ac:dyDescent="0.25">
      <c r="A2" s="2"/>
      <c r="B2" s="98" t="s">
        <v>44</v>
      </c>
      <c r="C2" s="98"/>
      <c r="D2" s="98"/>
      <c r="E2" s="98"/>
      <c r="F2" s="98"/>
      <c r="G2" s="83" t="s">
        <v>144</v>
      </c>
      <c r="H2" s="103"/>
      <c r="I2" s="103"/>
      <c r="J2" s="103"/>
      <c r="K2" s="108"/>
      <c r="L2" s="83" t="s">
        <v>145</v>
      </c>
      <c r="M2" s="98"/>
      <c r="N2" s="98"/>
      <c r="O2" s="84"/>
      <c r="P2" s="83" t="s">
        <v>146</v>
      </c>
      <c r="Q2" s="98"/>
      <c r="R2" s="84"/>
      <c r="S2" s="57" t="s">
        <v>147</v>
      </c>
      <c r="T2" s="102" t="s">
        <v>37</v>
      </c>
      <c r="U2" s="103"/>
      <c r="V2" s="103"/>
      <c r="W2" s="103"/>
      <c r="X2" s="103"/>
      <c r="Y2" s="103"/>
      <c r="Z2" s="103"/>
      <c r="AA2" s="108"/>
      <c r="AB2" s="102" t="s">
        <v>38</v>
      </c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8"/>
      <c r="AQ2" s="102" t="s">
        <v>41</v>
      </c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8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264</v>
      </c>
      <c r="W3" s="42" t="s">
        <v>265</v>
      </c>
      <c r="X3" s="42" t="s">
        <v>100</v>
      </c>
      <c r="Y3" s="42" t="s">
        <v>270</v>
      </c>
      <c r="Z3" s="42" t="s">
        <v>271</v>
      </c>
      <c r="AA3" s="43" t="s">
        <v>37</v>
      </c>
      <c r="AB3" s="38" t="s">
        <v>37</v>
      </c>
      <c r="AC3" s="36" t="s">
        <v>243</v>
      </c>
      <c r="AD3" s="36" t="s">
        <v>283</v>
      </c>
      <c r="AE3" s="36" t="s">
        <v>284</v>
      </c>
      <c r="AF3" s="36" t="s">
        <v>285</v>
      </c>
      <c r="AG3" s="36" t="s">
        <v>266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3" t="s">
        <v>107</v>
      </c>
      <c r="C4" s="114"/>
      <c r="D4" s="114"/>
      <c r="E4" s="114"/>
      <c r="F4" s="114"/>
      <c r="G4" s="113" t="s">
        <v>151</v>
      </c>
      <c r="H4" s="87"/>
      <c r="I4" s="87"/>
      <c r="J4" s="87"/>
      <c r="K4" s="87"/>
      <c r="L4" s="114"/>
      <c r="M4" s="114"/>
      <c r="N4" s="114"/>
      <c r="O4" s="114"/>
      <c r="P4" s="114"/>
      <c r="Q4" s="114"/>
      <c r="R4" s="114"/>
      <c r="S4" s="115"/>
      <c r="T4" s="113" t="s">
        <v>114</v>
      </c>
      <c r="U4" s="114"/>
      <c r="V4" s="114"/>
      <c r="W4" s="114"/>
      <c r="X4" s="114"/>
      <c r="Y4" s="114"/>
      <c r="Z4" s="114"/>
      <c r="AA4" s="53" t="s">
        <v>107</v>
      </c>
      <c r="AB4" s="86" t="s">
        <v>114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53" t="s">
        <v>107</v>
      </c>
      <c r="AQ4" s="87" t="s">
        <v>115</v>
      </c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53" t="s">
        <v>107</v>
      </c>
    </row>
    <row r="5" spans="1:59" ht="15" customHeight="1" x14ac:dyDescent="0.25">
      <c r="A5" s="2"/>
      <c r="B5" s="89" t="s">
        <v>267</v>
      </c>
      <c r="C5" s="90"/>
      <c r="D5" s="90"/>
      <c r="E5" s="90"/>
      <c r="F5" s="90"/>
      <c r="G5" s="109" t="s">
        <v>98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110" t="s">
        <v>98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2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 t="e">
        <f ca="1">+'Base original'!G8</f>
        <v>#NAME?</v>
      </c>
      <c r="H7" s="5"/>
      <c r="I7" s="5"/>
      <c r="J7" s="5"/>
      <c r="K7" s="8"/>
      <c r="L7" s="8" t="e">
        <f ca="1">+'Base original'!Q8</f>
        <v>#NAME?</v>
      </c>
      <c r="M7" s="5"/>
      <c r="N7" s="5"/>
      <c r="O7" s="8"/>
      <c r="P7" s="8" t="e">
        <f ca="1">+'Base original'!Y8</f>
        <v>#NAME?</v>
      </c>
      <c r="Q7" s="5"/>
      <c r="R7" s="8"/>
      <c r="S7" s="9" t="e">
        <f ca="1">+'Base original'!AE8</f>
        <v>#NAME?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 t="e">
        <f ca="1">+'Base original'!B20/'Base original'!B8*100-100</f>
        <v>#NAME?</v>
      </c>
      <c r="C19" s="5" t="e">
        <f ca="1">+'Base original'!C20/'Base original'!C8*100-100</f>
        <v>#NAME?</v>
      </c>
      <c r="D19" s="5" t="e">
        <f ca="1">+'Base original'!D20/'Base original'!D8*100-100</f>
        <v>#NAME?</v>
      </c>
      <c r="E19" s="5" t="e">
        <f ca="1">+'Base original'!E20/'Base original'!E8*100-100</f>
        <v>#NAME?</v>
      </c>
      <c r="F19" s="8" t="e">
        <f ca="1">+'Base original'!F20/'Base original'!F8*100-100</f>
        <v>#NAME?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 t="e">
        <f ca="1">+('Base original'!AH20/'Base original'!AH8*100-100)*'Base original'!AH8/'Base original'!$AO8</f>
        <v>#NAME?</v>
      </c>
      <c r="U19" s="5" t="e">
        <f ca="1">+('Base original'!AI20/'Base original'!AI8*100-100)*'Base original'!AI8/'Base original'!$AO8</f>
        <v>#NAME?</v>
      </c>
      <c r="V19" s="5"/>
      <c r="W19" s="5"/>
      <c r="X19" s="5" t="e">
        <f ca="1">+('Base original'!AL20/'Base original'!AL8*100-100)*'Base original'!AL8/'Base original'!$AO8</f>
        <v>#NAME?</v>
      </c>
      <c r="Y19" s="5"/>
      <c r="Z19" s="5"/>
      <c r="AA19" s="8" t="e">
        <f ca="1">+('Base original'!AO20/'Base original'!AO8*100-100)*'Base original'!AO8/'Base original'!$AO8</f>
        <v>#NAME?</v>
      </c>
      <c r="AB19" s="5" t="e">
        <f ca="1">+('Base original'!AO20/'Base original'!AO8*100-100)*'Base original'!AO8/'Base original'!$BA8</f>
        <v>#NAME?</v>
      </c>
      <c r="AC19" s="5" t="e">
        <f ca="1">+('Base original'!AP20/'Base original'!AP8*100-100)*'Base original'!AP8/'Base original'!$BA8</f>
        <v>#NAME?</v>
      </c>
      <c r="AD19" s="5"/>
      <c r="AE19" s="5"/>
      <c r="AF19" s="5"/>
      <c r="AG19" s="5"/>
      <c r="AH19" s="5"/>
      <c r="AI19" s="5" t="e">
        <f ca="1">+('Base original'!AV20/'Base original'!AV8*100-100)*'Base original'!AV8/'Base original'!$BA8</f>
        <v>#NAME?</v>
      </c>
      <c r="AJ19" s="5" t="e">
        <f ca="1">+('Base original'!AW20/'Base original'!AW8*100-100)*'Base original'!AW8/'Base original'!$BA8</f>
        <v>#NAME?</v>
      </c>
      <c r="AK19" s="5" t="e">
        <f ca="1">+('Base original'!AX20/'Base original'!AX8*100-100)*'Base original'!AX8/'Base original'!$BA8</f>
        <v>#NAME?</v>
      </c>
      <c r="AL19" s="5" t="e">
        <f ca="1">+('Base original'!AY20/'Base original'!AY8*100-100)*'Base original'!AY8/'Base original'!$BA8</f>
        <v>#NAME?</v>
      </c>
      <c r="AM19" s="5" t="e">
        <f ca="1">+('Base original'!AZ20/'Base original'!AZ8*100-100)*'Base original'!AZ8/'Base original'!$BA8</f>
        <v>#NAME?</v>
      </c>
      <c r="AN19" s="5" t="e">
        <f ca="1">+(('Base original'!AW20-'Base original'!AY20)/('Base original'!AW8-'Base original'!AY8)*100-100)*(('Base original'!AW8-'Base original'!AY8)/'Base original'!BA8)</f>
        <v>#NAME?</v>
      </c>
      <c r="AO19" s="5" t="e">
        <f ca="1">+(('Base original'!AX20-'Base original'!AZ20)/('Base original'!AX8-'Base original'!AZ8)*100-100)*(('Base original'!AX8-'Base original'!AZ8)/'Base original'!BA8)</f>
        <v>#NAME?</v>
      </c>
      <c r="AP19" s="8" t="e">
        <f ca="1">+('Base original'!BA20/'Base original'!BA8*100-100)*'Base original'!BA8/'Base original'!$BA8</f>
        <v>#NAME?</v>
      </c>
      <c r="AQ19" s="5" t="e">
        <f ca="1">+('Base original'!BA20/'Base original'!BA8*100-100)*'Base original'!BA8/'Base original'!$BL8</f>
        <v>#NAME?</v>
      </c>
      <c r="AR19" s="5" t="e">
        <f ca="1">+('Base original'!BB20/'Base original'!BB8*100-100)*'Base original'!BB8/'Base original'!$BL8</f>
        <v>#NAME?</v>
      </c>
      <c r="AS19" s="5" t="e">
        <f ca="1">+('Base original'!BC20/'Base original'!BC8*100-100)*'Base original'!BC8/'Base original'!$BL8</f>
        <v>#NAME?</v>
      </c>
      <c r="AT19" s="5" t="e">
        <f ca="1">+('Base original'!BD20/'Base original'!BD8*100-100)*'Base original'!BD8/'Base original'!$BL8</f>
        <v>#NAME?</v>
      </c>
      <c r="AU19" s="5" t="e">
        <f ca="1">+('Base original'!BE20/'Base original'!BE8*100-100)*'Base original'!BE8/'Base original'!$BL8</f>
        <v>#NAME?</v>
      </c>
      <c r="AV19" s="5" t="e">
        <f ca="1">+('Base original'!BF20/'Base original'!BF8*100-100)*'Base original'!BF8/'Base original'!$BL8</f>
        <v>#NAME?</v>
      </c>
      <c r="AW19" s="5" t="e">
        <f ca="1">+('Base original'!BG20/'Base original'!BG8*100-100)*'Base original'!BG8/'Base original'!$BL8</f>
        <v>#NAME?</v>
      </c>
      <c r="AX19" s="5" t="e">
        <f ca="1">+('Base original'!BH20/'Base original'!BH8*100-100)*'Base original'!BH8/'Base original'!$BL8</f>
        <v>#NAME?</v>
      </c>
      <c r="AY19" s="5" t="e">
        <f ca="1">+('Base original'!BI20/'Base original'!BI8*100-100)*'Base original'!BI8/'Base original'!$BL8</f>
        <v>#NAME?</v>
      </c>
      <c r="AZ19" s="5" t="e">
        <f ca="1">+('Base original'!BJ20/'Base original'!BJ8*100-100)*'Base original'!BJ8/'Base original'!$BL8</f>
        <v>#NAME?</v>
      </c>
      <c r="BA19" s="5" t="e">
        <f ca="1">+('Base original'!BK20/'Base original'!BK8*100-100)*'Base original'!BK8/'Base original'!$BL8</f>
        <v>#NAME?</v>
      </c>
      <c r="BB19" s="5" t="e">
        <f ca="1">+(('Base original'!BH20-'Base original'!BJ20)/('Base original'!BH8-'Base original'!BJ8)*100-100)*('Base original'!BH8-'Base original'!BJ8)/'Base original'!$BL8</f>
        <v>#NAME?</v>
      </c>
      <c r="BC19" s="5" t="e">
        <f ca="1">+(('Base original'!BI20-'Base original'!BK20)/('Base original'!BI8-'Base original'!BK8)*100-100)*('Base original'!BI8-'Base original'!BK8)/'Base original'!$BL8</f>
        <v>#NAME?</v>
      </c>
      <c r="BD19" s="8" t="e">
        <f ca="1">+('Base original'!BL20/'Base original'!BL8*100-100)*'Base original'!BL8/'Base original'!$BL8</f>
        <v>#NAME?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 t="e">
        <f ca="1">+('Base original'!AJ44/'Base original'!AJ32*100-100)*'Base original'!AJ32/'Base original'!$AO32</f>
        <v>#NAME?</v>
      </c>
      <c r="W43" s="5" t="e">
        <f ca="1">+('Base original'!AK44/'Base original'!AK32*100-100)*'Base original'!AK32/'Base original'!$AO32</f>
        <v>#NAME?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 t="e">
        <f ca="1">+('Base original'!AQ44/'Base original'!AQ32*100-100)*'Base original'!AQ32/'Base original'!$BA32</f>
        <v>#NAME?</v>
      </c>
      <c r="AE43" s="5" t="e">
        <f ca="1">+('Base original'!AR44/'Base original'!AR32*100-100)*'Base original'!AR32/'Base original'!$BA32</f>
        <v>#NAME?</v>
      </c>
      <c r="AF43" s="5" t="e">
        <f ca="1">+('Base original'!AS44/'Base original'!AS32*100-100)*'Base original'!AS32/'Base original'!$BA32</f>
        <v>#NAME?</v>
      </c>
      <c r="AG43" s="5" t="e">
        <f ca="1">+('Base original'!AT44/'Base original'!AT32*100-100)*'Base original'!AT32/'Base original'!$BA32</f>
        <v>#NAME?</v>
      </c>
      <c r="AH43" s="5" t="e">
        <f ca="1">+('Base original'!AU44/'Base original'!AU32*100-100)*'Base original'!AU32/'Base original'!$BA32</f>
        <v>#NAME?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-0.18088780745672869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-8.3348725654182956E-2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-9.7539081802545696E-2</v>
      </c>
      <c r="BD220" s="8">
        <f>+('Base original'!BL221/'Base original'!BL209*100-100)*'Base original'!BL209/'Base original'!$BL209</f>
        <v>5.233863665613228</v>
      </c>
    </row>
    <row r="221" spans="1:56" x14ac:dyDescent="0.25">
      <c r="A221" s="17">
        <v>45231</v>
      </c>
      <c r="B221" s="5">
        <f>+'Base original'!B222/'Base original'!B210*100-100</f>
        <v>-0.59536017113168782</v>
      </c>
      <c r="C221" s="5">
        <f>+'Base original'!C222/'Base original'!C210*100-100</f>
        <v>4.0128214938766575</v>
      </c>
      <c r="D221" s="5">
        <f>+'Base original'!D222/'Base original'!D210*100-100</f>
        <v>7.6131491309411814</v>
      </c>
      <c r="E221" s="5">
        <f>+'Base original'!E222/'Base original'!E210*100-100</f>
        <v>11.352575075320019</v>
      </c>
      <c r="F221" s="8">
        <f>+'Base original'!F222/'Base original'!F210*100-100</f>
        <v>3.0513513950311903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6.6317528897378875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2.8643537027953236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4.1187945108607309</v>
      </c>
      <c r="AK221" s="5">
        <f>+('Base original'!AX222/'Base original'!AX210*100-100)*'Base original'!AX210/'Base original'!$BA210</f>
        <v>0.21596872178354276</v>
      </c>
      <c r="AL221" s="5">
        <f>+('Base original'!AY222/'Base original'!AY210*100-100)*'Base original'!AY210/'Base original'!$BA210</f>
        <v>1.9342672225858826</v>
      </c>
      <c r="AM221" s="5">
        <f>+('Base original'!AZ222/'Base original'!AZ210*100-100)*'Base original'!AZ210/'Base original'!$BA210</f>
        <v>1.9045523059108643E-2</v>
      </c>
      <c r="AN221" s="5">
        <f>+(('Base original'!AW222-'Base original'!AY222)/('Base original'!AW210-'Base original'!AY210)*100-100)*(('Base original'!AW210-'Base original'!AY210)/'Base original'!BA210)</f>
        <v>2.1845272882748472</v>
      </c>
      <c r="AO221" s="5">
        <f>+(('Base original'!AX222-'Base original'!AZ222)/('Base original'!AX210-'Base original'!AZ210)*100-100)*(('Base original'!AX210-'Base original'!AZ210)/'Base original'!BA210)</f>
        <v>0.19692319872443401</v>
      </c>
      <c r="AP221" s="8">
        <f>+('Base original'!BA222/'Base original'!BA210*100-100)*'Base original'!BA210/'Base original'!$BA210</f>
        <v>7.1478613457897069</v>
      </c>
      <c r="AQ221" s="5">
        <f>+('Base original'!BA222/'Base original'!BA210*100-100)*'Base original'!BA210/'Base original'!$BL210</f>
        <v>4.1271483683019827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1.3046975425379845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9.9828675414839682E-2</v>
      </c>
      <c r="AW221" s="5">
        <f>+('Base original'!BG222/'Base original'!BG210*100-100)*'Base original'!BG210/'Base original'!$BL210</f>
        <v>0.78487895906600424</v>
      </c>
      <c r="AX221" s="5">
        <f>+('Base original'!BH222/'Base original'!BH210*100-100)*'Base original'!BH210/'Base original'!$BL210</f>
        <v>-0.19562677963236563</v>
      </c>
      <c r="AY221" s="5">
        <f>+('Base original'!BI222/'Base original'!BI210*100-100)*'Base original'!BI210/'Base original'!$BL210</f>
        <v>-0.1542016539458187</v>
      </c>
      <c r="AZ221" s="5">
        <f>+('Base original'!BJ222/'Base original'!BJ210*100-100)*'Base original'!BJ210/'Base original'!$BL210</f>
        <v>1.8599264992783227</v>
      </c>
      <c r="BA221" s="5">
        <f>+('Base original'!BK222/'Base original'!BK210*100-100)*'Base original'!BK210/'Base original'!$BL210</f>
        <v>-7.9113123089552262E-2</v>
      </c>
      <c r="BB221" s="5">
        <f>+(('Base original'!BH222-'Base original'!BJ222)/('Base original'!BH210-'Base original'!BJ210)*100-100)*('Base original'!BH210-'Base original'!BJ210)/'Base original'!$BL210</f>
        <v>-2.0555532789106894</v>
      </c>
      <c r="BC221" s="5">
        <f>+(('Base original'!BI222-'Base original'!BK222)/('Base original'!BI210-'Base original'!BK210)*100-100)*('Base original'!BI210-'Base original'!BK210)/'Base original'!$BL210</f>
        <v>-7.5088530856266461E-2</v>
      </c>
      <c r="BD221" s="8">
        <f>+('Base original'!BL222/'Base original'!BL210*100-100)*'Base original'!BL210/'Base original'!$BL210</f>
        <v>5.5636983258777377</v>
      </c>
    </row>
  </sheetData>
  <mergeCells count="18"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1"/>
  <sheetViews>
    <sheetView showGridLines="0" zoomScale="85" zoomScaleNormal="85" workbookViewId="0">
      <pane xSplit="1" ySplit="5" topLeftCell="B201" activePane="bottomRight" state="frozen"/>
      <selection pane="topRight" activeCell="B1" sqref="B1"/>
      <selection pane="bottomLeft" activeCell="A6" sqref="A6"/>
      <selection pane="bottomRight" activeCell="A221" sqref="A221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4" t="s">
        <v>106</v>
      </c>
      <c r="C1" s="94"/>
      <c r="D1" s="94"/>
      <c r="E1" s="94"/>
      <c r="F1" s="104"/>
    </row>
    <row r="2" spans="1:9" s="3" customFormat="1" ht="21.75" customHeight="1" x14ac:dyDescent="0.25">
      <c r="A2" s="2"/>
      <c r="B2" s="103" t="s">
        <v>44</v>
      </c>
      <c r="C2" s="103"/>
      <c r="D2" s="103"/>
      <c r="E2" s="103"/>
      <c r="F2" s="108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3" t="s">
        <v>109</v>
      </c>
      <c r="C4" s="114"/>
      <c r="D4" s="114"/>
      <c r="E4" s="114"/>
      <c r="F4" s="115"/>
    </row>
    <row r="5" spans="1:9" ht="15" customHeight="1" x14ac:dyDescent="0.25">
      <c r="A5" s="2"/>
      <c r="B5" s="89" t="s">
        <v>267</v>
      </c>
      <c r="C5" s="90"/>
      <c r="D5" s="90"/>
      <c r="E5" s="90"/>
      <c r="F5" s="91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-7.0046710975844917E-2</v>
      </c>
      <c r="C221" s="5">
        <f>('Base original'!C222/'Base original'!C221*100-100)</f>
        <v>0.81364695283924959</v>
      </c>
      <c r="D221" s="5">
        <f>('Base original'!D222/'Base original'!D221*100-100)</f>
        <v>0.68100098634775463</v>
      </c>
      <c r="E221" s="5">
        <f>('Base original'!E222/'Base original'!E221*100-100)</f>
        <v>-3.6282690772411286</v>
      </c>
      <c r="F221" s="9">
        <f>('Base original'!F222/'Base original'!F221*100-100)</f>
        <v>4.9930295216910281E-2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15" zoomScaleNormal="11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87</v>
      </c>
      <c r="G2" s="22" t="s">
        <v>117</v>
      </c>
      <c r="L2" s="22" t="s">
        <v>118</v>
      </c>
    </row>
    <row r="3" spans="1:21" x14ac:dyDescent="0.25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7" t="s">
        <v>268</v>
      </c>
      <c r="H17" s="117"/>
      <c r="I17" s="117"/>
      <c r="J17" s="117"/>
      <c r="L17" s="24" t="s">
        <v>84</v>
      </c>
    </row>
    <row r="18" spans="1:20" ht="24" customHeight="1" x14ac:dyDescent="0.25">
      <c r="B18" s="24"/>
      <c r="G18" s="117"/>
      <c r="H18" s="117"/>
      <c r="I18" s="117"/>
      <c r="J18" s="117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6" t="s">
        <v>88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8" t="s">
        <v>89</v>
      </c>
      <c r="C23" s="118"/>
      <c r="D23" s="118"/>
      <c r="E23" s="118"/>
      <c r="G23" s="118" t="s">
        <v>90</v>
      </c>
      <c r="H23" s="118"/>
      <c r="I23" s="118"/>
      <c r="J23" s="118"/>
      <c r="L23" s="118" t="s">
        <v>91</v>
      </c>
      <c r="M23" s="118"/>
      <c r="N23" s="118"/>
      <c r="O23" s="118"/>
      <c r="Q23" s="118" t="s">
        <v>92</v>
      </c>
      <c r="R23" s="118"/>
      <c r="S23" s="118"/>
      <c r="T23" s="118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8" t="s">
        <v>89</v>
      </c>
      <c r="C40" s="118"/>
      <c r="D40" s="118"/>
      <c r="E40" s="118"/>
      <c r="G40" s="118" t="s">
        <v>90</v>
      </c>
      <c r="H40" s="118"/>
      <c r="I40" s="118"/>
      <c r="J40" s="118"/>
      <c r="L40" s="118" t="s">
        <v>91</v>
      </c>
      <c r="M40" s="118"/>
      <c r="N40" s="118"/>
      <c r="O40" s="118"/>
      <c r="Q40" s="118" t="s">
        <v>92</v>
      </c>
      <c r="R40" s="118"/>
      <c r="S40" s="118"/>
      <c r="T40" s="118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8" t="s">
        <v>89</v>
      </c>
      <c r="E58" s="118"/>
      <c r="F58" s="118"/>
      <c r="G58" s="118"/>
      <c r="I58" s="118" t="s">
        <v>134</v>
      </c>
      <c r="J58" s="118"/>
      <c r="K58" s="118"/>
      <c r="L58" s="118"/>
      <c r="N58" s="118" t="s">
        <v>91</v>
      </c>
      <c r="O58" s="118"/>
      <c r="P58" s="118"/>
      <c r="Q58" s="118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2" t="s">
        <v>174</v>
      </c>
    </row>
    <row r="75" spans="2:20" x14ac:dyDescent="0.25">
      <c r="B75" s="66" t="s">
        <v>175</v>
      </c>
    </row>
    <row r="76" spans="2:20" x14ac:dyDescent="0.25">
      <c r="B76" s="118" t="s">
        <v>93</v>
      </c>
      <c r="C76" s="118"/>
      <c r="D76" s="118"/>
      <c r="E76" s="118"/>
      <c r="G76" s="118" t="s">
        <v>94</v>
      </c>
      <c r="H76" s="118"/>
      <c r="I76" s="118"/>
      <c r="J76" s="118"/>
      <c r="M76" s="71"/>
      <c r="N76" s="71" t="s">
        <v>77</v>
      </c>
      <c r="O76" s="71"/>
      <c r="Q76" s="118" t="s">
        <v>76</v>
      </c>
      <c r="R76" s="118"/>
      <c r="S76" s="118"/>
      <c r="T76" s="118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x14ac:dyDescent="0.25">
      <c r="B94" s="66" t="s">
        <v>176</v>
      </c>
    </row>
    <row r="95" spans="2:20" x14ac:dyDescent="0.25">
      <c r="B95" s="118" t="s">
        <v>42</v>
      </c>
      <c r="C95" s="118"/>
      <c r="D95" s="118"/>
      <c r="E95" s="118"/>
      <c r="G95" s="118" t="s">
        <v>96</v>
      </c>
      <c r="H95" s="118"/>
      <c r="I95" s="118"/>
      <c r="J95" s="118"/>
      <c r="L95" s="118" t="s">
        <v>97</v>
      </c>
      <c r="M95" s="118"/>
      <c r="N95" s="118"/>
      <c r="O95" s="118"/>
      <c r="Q95" s="118" t="s">
        <v>45</v>
      </c>
      <c r="R95" s="118"/>
      <c r="S95" s="118"/>
      <c r="T95" s="118"/>
    </row>
    <row r="110" spans="2:2" x14ac:dyDescent="0.25">
      <c r="B110" s="20" t="s">
        <v>268</v>
      </c>
    </row>
    <row r="113" spans="2:17" ht="16.5" x14ac:dyDescent="0.3">
      <c r="B113" s="65" t="s">
        <v>185</v>
      </c>
    </row>
    <row r="114" spans="2:17" x14ac:dyDescent="0.25">
      <c r="B114" s="66" t="s">
        <v>177</v>
      </c>
    </row>
    <row r="115" spans="2:17" x14ac:dyDescent="0.25">
      <c r="B115" s="118" t="s">
        <v>37</v>
      </c>
      <c r="C115" s="118"/>
      <c r="D115" s="118"/>
      <c r="E115" s="118"/>
      <c r="H115" s="118" t="s">
        <v>38</v>
      </c>
      <c r="I115" s="118"/>
      <c r="J115" s="118"/>
      <c r="K115" s="118"/>
      <c r="N115" s="118" t="s">
        <v>41</v>
      </c>
      <c r="O115" s="118"/>
      <c r="P115" s="118"/>
      <c r="Q115" s="118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286</v>
      </c>
    </row>
    <row r="2" spans="1:14" x14ac:dyDescent="0.25">
      <c r="A2" s="73" t="s">
        <v>186</v>
      </c>
      <c r="B2" t="s">
        <v>187</v>
      </c>
      <c r="C2" t="s">
        <v>280</v>
      </c>
      <c r="D2">
        <v>25877.188999999998</v>
      </c>
      <c r="E2" s="74">
        <v>45265.736631944441</v>
      </c>
      <c r="F2" t="b">
        <v>1</v>
      </c>
      <c r="G2" s="73" t="s">
        <v>0</v>
      </c>
      <c r="H2" s="73" t="s">
        <v>188</v>
      </c>
      <c r="I2" s="73" t="s">
        <v>281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280</v>
      </c>
      <c r="D3">
        <v>5571.0029999999997</v>
      </c>
      <c r="E3" s="74">
        <v>45265.736631944441</v>
      </c>
      <c r="F3" t="b">
        <v>1</v>
      </c>
      <c r="G3" s="73" t="s">
        <v>1</v>
      </c>
      <c r="H3" s="73" t="s">
        <v>188</v>
      </c>
      <c r="I3" s="73" t="s">
        <v>281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280</v>
      </c>
      <c r="D4">
        <v>9317.4879999999994</v>
      </c>
      <c r="E4" s="74">
        <v>45265.736631944441</v>
      </c>
      <c r="F4" t="b">
        <v>1</v>
      </c>
      <c r="G4" s="73" t="s">
        <v>2</v>
      </c>
      <c r="H4" s="73" t="s">
        <v>188</v>
      </c>
      <c r="I4" s="73" t="s">
        <v>281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280</v>
      </c>
      <c r="D5">
        <v>3905.4259999999999</v>
      </c>
      <c r="E5" s="74">
        <v>45265.736631944441</v>
      </c>
      <c r="F5" t="b">
        <v>1</v>
      </c>
      <c r="G5" s="73" t="s">
        <v>3</v>
      </c>
      <c r="H5" s="73" t="s">
        <v>188</v>
      </c>
      <c r="I5" s="73" t="s">
        <v>281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280</v>
      </c>
      <c r="D6">
        <v>44671.106</v>
      </c>
      <c r="E6" s="74">
        <v>45265.736631944441</v>
      </c>
      <c r="F6" t="b">
        <v>1</v>
      </c>
      <c r="G6" s="73" t="s">
        <v>4</v>
      </c>
      <c r="H6" s="73" t="s">
        <v>188</v>
      </c>
      <c r="I6" s="73" t="s">
        <v>281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280</v>
      </c>
      <c r="D7">
        <v>26.840105511345499</v>
      </c>
      <c r="E7" s="74">
        <v>45265.736631944441</v>
      </c>
      <c r="F7" t="b">
        <v>1</v>
      </c>
      <c r="G7" s="73" t="s">
        <v>5</v>
      </c>
      <c r="H7" s="73" t="s">
        <v>188</v>
      </c>
      <c r="I7" s="73" t="s">
        <v>281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280</v>
      </c>
      <c r="E8" s="74">
        <v>45265.736631944441</v>
      </c>
      <c r="F8" t="b">
        <v>1</v>
      </c>
      <c r="G8" s="73" t="s">
        <v>158</v>
      </c>
      <c r="H8" s="73" t="s">
        <v>188</v>
      </c>
      <c r="I8" s="73" t="s">
        <v>281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280</v>
      </c>
      <c r="E9" s="74">
        <v>45265.736631944441</v>
      </c>
      <c r="F9" t="b">
        <v>1</v>
      </c>
      <c r="G9" s="73" t="s">
        <v>171</v>
      </c>
      <c r="H9" s="73" t="s">
        <v>188</v>
      </c>
      <c r="I9" s="73" t="s">
        <v>281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280</v>
      </c>
      <c r="E10" s="74">
        <v>45265.736631944441</v>
      </c>
      <c r="F10" t="b">
        <v>1</v>
      </c>
      <c r="G10" s="73" t="s">
        <v>168</v>
      </c>
      <c r="H10" s="73" t="s">
        <v>188</v>
      </c>
      <c r="I10" s="73" t="s">
        <v>281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280</v>
      </c>
      <c r="E11" s="74">
        <v>45265.736631944441</v>
      </c>
      <c r="F11" t="b">
        <v>1</v>
      </c>
      <c r="G11" s="73" t="s">
        <v>170</v>
      </c>
      <c r="H11" s="73" t="s">
        <v>188</v>
      </c>
      <c r="I11" s="73" t="s">
        <v>281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280</v>
      </c>
      <c r="E12" s="74">
        <v>45265.736631944441</v>
      </c>
      <c r="F12" t="b">
        <v>1</v>
      </c>
      <c r="G12" s="73" t="s">
        <v>167</v>
      </c>
      <c r="H12" s="73" t="s">
        <v>188</v>
      </c>
      <c r="I12" s="73" t="s">
        <v>281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280</v>
      </c>
      <c r="E13" s="74">
        <v>45265.736631944441</v>
      </c>
      <c r="F13" t="b">
        <v>1</v>
      </c>
      <c r="G13" s="73" t="s">
        <v>120</v>
      </c>
      <c r="H13" s="73" t="s">
        <v>188</v>
      </c>
      <c r="I13" s="73" t="s">
        <v>281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280</v>
      </c>
      <c r="E14" s="74">
        <v>45265.736631944441</v>
      </c>
      <c r="F14" t="b">
        <v>1</v>
      </c>
      <c r="G14" s="73" t="s">
        <v>165</v>
      </c>
      <c r="H14" s="73" t="s">
        <v>188</v>
      </c>
      <c r="I14" s="73" t="s">
        <v>281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280</v>
      </c>
      <c r="E15" s="74">
        <v>45265.736631944441</v>
      </c>
      <c r="F15" t="b">
        <v>1</v>
      </c>
      <c r="G15" s="73" t="s">
        <v>121</v>
      </c>
      <c r="H15" s="73" t="s">
        <v>188</v>
      </c>
      <c r="I15" s="73" t="s">
        <v>281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280</v>
      </c>
      <c r="E16" s="74">
        <v>45265.736631944441</v>
      </c>
      <c r="F16" t="b">
        <v>1</v>
      </c>
      <c r="G16" s="73" t="s">
        <v>166</v>
      </c>
      <c r="H16" s="73" t="s">
        <v>188</v>
      </c>
      <c r="I16" s="73" t="s">
        <v>281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280</v>
      </c>
      <c r="D17">
        <v>10.2731725726366</v>
      </c>
      <c r="E17" s="74">
        <v>45265.736631944441</v>
      </c>
      <c r="F17" t="b">
        <v>1</v>
      </c>
      <c r="G17" s="73" t="s">
        <v>6</v>
      </c>
      <c r="H17" s="73" t="s">
        <v>188</v>
      </c>
      <c r="I17" s="73" t="s">
        <v>281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280</v>
      </c>
      <c r="E18" s="74">
        <v>45265.736631944441</v>
      </c>
      <c r="F18" t="b">
        <v>1</v>
      </c>
      <c r="G18" s="73" t="s">
        <v>156</v>
      </c>
      <c r="H18" s="73" t="s">
        <v>188</v>
      </c>
      <c r="I18" s="73" t="s">
        <v>281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280</v>
      </c>
      <c r="E19" s="74">
        <v>45265.736631944441</v>
      </c>
      <c r="F19" t="b">
        <v>1</v>
      </c>
      <c r="G19" s="73" t="s">
        <v>169</v>
      </c>
      <c r="H19" s="73" t="s">
        <v>188</v>
      </c>
      <c r="I19" s="73" t="s">
        <v>281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280</v>
      </c>
      <c r="E20" s="74">
        <v>45265.736643518518</v>
      </c>
      <c r="F20" t="b">
        <v>1</v>
      </c>
      <c r="G20" s="73" t="s">
        <v>162</v>
      </c>
      <c r="H20" s="73" t="s">
        <v>188</v>
      </c>
      <c r="I20" s="73" t="s">
        <v>281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280</v>
      </c>
      <c r="E21" s="74">
        <v>45265.736643518518</v>
      </c>
      <c r="F21" t="b">
        <v>1</v>
      </c>
      <c r="G21" s="73" t="s">
        <v>122</v>
      </c>
      <c r="H21" s="73" t="s">
        <v>188</v>
      </c>
      <c r="I21" s="73" t="s">
        <v>281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280</v>
      </c>
      <c r="E22" s="74">
        <v>45265.736643518518</v>
      </c>
      <c r="F22" t="b">
        <v>1</v>
      </c>
      <c r="G22" s="73" t="s">
        <v>160</v>
      </c>
      <c r="H22" s="73" t="s">
        <v>188</v>
      </c>
      <c r="I22" s="73" t="s">
        <v>281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280</v>
      </c>
      <c r="E23" s="74">
        <v>45265.736643518518</v>
      </c>
      <c r="F23" t="b">
        <v>1</v>
      </c>
      <c r="G23" s="73" t="s">
        <v>123</v>
      </c>
      <c r="H23" s="73" t="s">
        <v>188</v>
      </c>
      <c r="I23" s="73" t="s">
        <v>281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280</v>
      </c>
      <c r="E24" s="74">
        <v>45265.736643518518</v>
      </c>
      <c r="F24" t="b">
        <v>1</v>
      </c>
      <c r="G24" s="73" t="s">
        <v>161</v>
      </c>
      <c r="H24" s="73" t="s">
        <v>188</v>
      </c>
      <c r="I24" s="73" t="s">
        <v>281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280</v>
      </c>
      <c r="D25">
        <v>5.28923438819597</v>
      </c>
      <c r="E25" s="74">
        <v>45265.736643518518</v>
      </c>
      <c r="F25" t="b">
        <v>1</v>
      </c>
      <c r="G25" s="73" t="s">
        <v>7</v>
      </c>
      <c r="H25" s="73" t="s">
        <v>188</v>
      </c>
      <c r="I25" s="73" t="s">
        <v>281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280</v>
      </c>
      <c r="E26" s="74">
        <v>45265.736643518518</v>
      </c>
      <c r="F26" t="b">
        <v>1</v>
      </c>
      <c r="G26" s="73" t="s">
        <v>157</v>
      </c>
      <c r="H26" s="73" t="s">
        <v>188</v>
      </c>
      <c r="I26" s="73" t="s">
        <v>281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280</v>
      </c>
      <c r="E27" s="74">
        <v>45265.736643518518</v>
      </c>
      <c r="F27" t="b">
        <v>1</v>
      </c>
      <c r="G27" s="73" t="s">
        <v>124</v>
      </c>
      <c r="H27" s="73" t="s">
        <v>188</v>
      </c>
      <c r="I27" s="73" t="s">
        <v>281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280</v>
      </c>
      <c r="E28" s="74">
        <v>45265.736643518518</v>
      </c>
      <c r="F28" t="b">
        <v>1</v>
      </c>
      <c r="G28" s="73" t="s">
        <v>163</v>
      </c>
      <c r="H28" s="73" t="s">
        <v>188</v>
      </c>
      <c r="I28" s="73" t="s">
        <v>281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280</v>
      </c>
      <c r="E29" s="74">
        <v>45265.736643518518</v>
      </c>
      <c r="F29" t="b">
        <v>1</v>
      </c>
      <c r="G29" s="73" t="s">
        <v>125</v>
      </c>
      <c r="H29" s="73" t="s">
        <v>188</v>
      </c>
      <c r="I29" s="73" t="s">
        <v>281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280</v>
      </c>
      <c r="E30" s="74">
        <v>45265.736643518518</v>
      </c>
      <c r="F30" t="b">
        <v>1</v>
      </c>
      <c r="G30" s="73" t="s">
        <v>164</v>
      </c>
      <c r="H30" s="73" t="s">
        <v>188</v>
      </c>
      <c r="I30" s="73" t="s">
        <v>281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280</v>
      </c>
      <c r="D31">
        <v>5.31</v>
      </c>
      <c r="E31" s="74">
        <v>45265.736643518518</v>
      </c>
      <c r="F31" t="b">
        <v>1</v>
      </c>
      <c r="G31" s="73" t="s">
        <v>8</v>
      </c>
      <c r="H31" s="73" t="s">
        <v>188</v>
      </c>
      <c r="I31" s="73" t="s">
        <v>281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280</v>
      </c>
      <c r="E32" s="74">
        <v>45265.736643518518</v>
      </c>
      <c r="F32" t="b">
        <v>1</v>
      </c>
      <c r="G32" s="73" t="s">
        <v>159</v>
      </c>
      <c r="H32" s="73" t="s">
        <v>188</v>
      </c>
      <c r="I32" s="73" t="s">
        <v>281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280</v>
      </c>
      <c r="D33">
        <v>2757.7020000000002</v>
      </c>
      <c r="E33" s="74">
        <v>45265.736643518518</v>
      </c>
      <c r="F33" t="b">
        <v>1</v>
      </c>
      <c r="G33" s="73" t="s">
        <v>13</v>
      </c>
      <c r="H33" s="73" t="s">
        <v>188</v>
      </c>
      <c r="I33" s="73" t="s">
        <v>281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280</v>
      </c>
      <c r="D34">
        <v>1694</v>
      </c>
      <c r="E34" s="74">
        <v>45265.736643518518</v>
      </c>
      <c r="F34" t="b">
        <v>1</v>
      </c>
      <c r="G34" s="73" t="s">
        <v>14</v>
      </c>
      <c r="H34" s="73" t="s">
        <v>188</v>
      </c>
      <c r="I34" s="73" t="s">
        <v>281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280</v>
      </c>
      <c r="D35">
        <v>4523.3099999999995</v>
      </c>
      <c r="E35" s="74">
        <v>45265.736643518518</v>
      </c>
      <c r="F35" t="b">
        <v>1</v>
      </c>
      <c r="G35" s="73" t="s">
        <v>15</v>
      </c>
      <c r="H35" s="73" t="s">
        <v>188</v>
      </c>
      <c r="I35" s="73" t="s">
        <v>281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280</v>
      </c>
      <c r="D36">
        <v>1360.3000000000002</v>
      </c>
      <c r="E36" s="74">
        <v>45265.736643518518</v>
      </c>
      <c r="F36" t="b">
        <v>1</v>
      </c>
      <c r="G36" s="73" t="s">
        <v>16</v>
      </c>
      <c r="H36" s="73" t="s">
        <v>188</v>
      </c>
      <c r="I36" s="73" t="s">
        <v>281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280</v>
      </c>
      <c r="E37" s="74">
        <v>45265.736643518518</v>
      </c>
      <c r="F37" t="b">
        <v>1</v>
      </c>
      <c r="G37" s="73" t="s">
        <v>269</v>
      </c>
      <c r="H37" s="73" t="s">
        <v>188</v>
      </c>
      <c r="I37" s="73" t="s">
        <v>281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280</v>
      </c>
      <c r="E38" s="74">
        <v>45265.736643518518</v>
      </c>
      <c r="F38" t="b">
        <v>1</v>
      </c>
      <c r="G38" s="73" t="s">
        <v>272</v>
      </c>
      <c r="H38" s="73" t="s">
        <v>188</v>
      </c>
      <c r="I38" s="73" t="s">
        <v>281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273</v>
      </c>
      <c r="C39" t="s">
        <v>280</v>
      </c>
      <c r="D39">
        <v>7577.61</v>
      </c>
      <c r="E39" s="74">
        <v>45265.736643518518</v>
      </c>
      <c r="F39" t="b">
        <v>1</v>
      </c>
      <c r="G39" s="73" t="s">
        <v>17</v>
      </c>
      <c r="H39" s="73" t="s">
        <v>188</v>
      </c>
      <c r="I39" s="73" t="s">
        <v>281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274</v>
      </c>
      <c r="C40" t="s">
        <v>280</v>
      </c>
      <c r="D40">
        <v>23131.487499999999</v>
      </c>
      <c r="E40" s="74">
        <v>45265.736643518518</v>
      </c>
      <c r="F40" t="b">
        <v>1</v>
      </c>
      <c r="G40" s="73" t="s">
        <v>18</v>
      </c>
      <c r="H40" s="73" t="s">
        <v>188</v>
      </c>
      <c r="I40" s="73" t="s">
        <v>281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280</v>
      </c>
      <c r="D41">
        <v>2244.9699999999998</v>
      </c>
      <c r="E41" s="74">
        <v>45265.736643518518</v>
      </c>
      <c r="F41" t="b">
        <v>1</v>
      </c>
      <c r="G41" s="73" t="s">
        <v>19</v>
      </c>
      <c r="H41" s="73" t="s">
        <v>188</v>
      </c>
      <c r="I41" s="73" t="s">
        <v>281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280</v>
      </c>
      <c r="D42">
        <v>3330.57</v>
      </c>
      <c r="E42" s="74">
        <v>45265.736643518518</v>
      </c>
      <c r="F42" t="b">
        <v>1</v>
      </c>
      <c r="G42" s="73" t="s">
        <v>20</v>
      </c>
      <c r="H42" s="73" t="s">
        <v>188</v>
      </c>
      <c r="I42" s="73" t="s">
        <v>281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280</v>
      </c>
      <c r="D43">
        <v>110.16</v>
      </c>
      <c r="E43" s="74">
        <v>45265.736643518518</v>
      </c>
      <c r="F43" t="b">
        <v>1</v>
      </c>
      <c r="G43" s="73" t="s">
        <v>21</v>
      </c>
      <c r="H43" s="73" t="s">
        <v>188</v>
      </c>
      <c r="I43" s="73" t="s">
        <v>281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280</v>
      </c>
      <c r="D44">
        <v>3111.66</v>
      </c>
      <c r="E44" s="74">
        <v>45265.736643518518</v>
      </c>
      <c r="F44" t="b">
        <v>1</v>
      </c>
      <c r="G44" s="73" t="s">
        <v>22</v>
      </c>
      <c r="H44" s="73" t="s">
        <v>188</v>
      </c>
      <c r="I44" s="73" t="s">
        <v>281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280</v>
      </c>
      <c r="D45">
        <v>8.4700000000000006</v>
      </c>
      <c r="E45" s="74">
        <v>45265.736643518518</v>
      </c>
      <c r="F45" t="b">
        <v>1</v>
      </c>
      <c r="G45" s="73" t="s">
        <v>23</v>
      </c>
      <c r="H45" s="73" t="s">
        <v>188</v>
      </c>
      <c r="I45" s="73" t="s">
        <v>281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280</v>
      </c>
      <c r="D46">
        <v>33274.667500000003</v>
      </c>
      <c r="E46" s="74">
        <v>45265.736643518518</v>
      </c>
      <c r="F46" t="b">
        <v>1</v>
      </c>
      <c r="G46" s="73" t="s">
        <v>24</v>
      </c>
      <c r="H46" s="73" t="s">
        <v>188</v>
      </c>
      <c r="I46" s="73" t="s">
        <v>281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280</v>
      </c>
      <c r="D47">
        <v>3263.92</v>
      </c>
      <c r="E47" s="74">
        <v>45265.736643518518</v>
      </c>
      <c r="F47" t="b">
        <v>1</v>
      </c>
      <c r="G47" s="73" t="s">
        <v>25</v>
      </c>
      <c r="H47" s="73" t="s">
        <v>188</v>
      </c>
      <c r="I47" s="73" t="s">
        <v>281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280</v>
      </c>
      <c r="D48">
        <v>6603.07</v>
      </c>
      <c r="E48" s="74">
        <v>45265.736643518518</v>
      </c>
      <c r="F48" t="b">
        <v>1</v>
      </c>
      <c r="G48" s="73" t="s">
        <v>26</v>
      </c>
      <c r="H48" s="73" t="s">
        <v>188</v>
      </c>
      <c r="I48" s="73" t="s">
        <v>281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251</v>
      </c>
      <c r="C49" t="s">
        <v>280</v>
      </c>
      <c r="D49">
        <v>1040.99</v>
      </c>
      <c r="E49" s="74">
        <v>45265.736643518518</v>
      </c>
      <c r="F49" t="b">
        <v>1</v>
      </c>
      <c r="G49" s="73" t="s">
        <v>27</v>
      </c>
      <c r="H49" s="73" t="s">
        <v>188</v>
      </c>
      <c r="I49" s="73" t="s">
        <v>281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280</v>
      </c>
      <c r="D50">
        <v>4253.96</v>
      </c>
      <c r="E50" s="74">
        <v>45265.736655092594</v>
      </c>
      <c r="F50" t="b">
        <v>1</v>
      </c>
      <c r="G50" s="73" t="s">
        <v>28</v>
      </c>
      <c r="H50" s="73" t="s">
        <v>188</v>
      </c>
      <c r="I50" s="73" t="s">
        <v>281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280</v>
      </c>
      <c r="D51">
        <v>352.74</v>
      </c>
      <c r="E51" s="74">
        <v>45265.736655092594</v>
      </c>
      <c r="F51" t="b">
        <v>1</v>
      </c>
      <c r="G51" s="73" t="s">
        <v>29</v>
      </c>
      <c r="H51" s="73" t="s">
        <v>188</v>
      </c>
      <c r="I51" s="73" t="s">
        <v>281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280</v>
      </c>
      <c r="D52">
        <v>8243.9500000000007</v>
      </c>
      <c r="E52" s="74">
        <v>45265.736655092594</v>
      </c>
      <c r="F52" t="b">
        <v>1</v>
      </c>
      <c r="G52" s="73" t="s">
        <v>30</v>
      </c>
      <c r="H52" s="73" t="s">
        <v>188</v>
      </c>
      <c r="I52" s="73" t="s">
        <v>281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280</v>
      </c>
      <c r="D53">
        <v>3443.76</v>
      </c>
      <c r="E53" s="74">
        <v>45265.736655092594</v>
      </c>
      <c r="F53" t="b">
        <v>1</v>
      </c>
      <c r="G53" s="73" t="s">
        <v>31</v>
      </c>
      <c r="H53" s="73" t="s">
        <v>188</v>
      </c>
      <c r="I53" s="73" t="s">
        <v>281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280</v>
      </c>
      <c r="D54">
        <v>408.65</v>
      </c>
      <c r="E54" s="74">
        <v>45265.736655092594</v>
      </c>
      <c r="F54" t="b">
        <v>1</v>
      </c>
      <c r="G54" s="73" t="s">
        <v>32</v>
      </c>
      <c r="H54" s="73" t="s">
        <v>188</v>
      </c>
      <c r="I54" s="73" t="s">
        <v>281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280</v>
      </c>
      <c r="D55">
        <v>2312.86</v>
      </c>
      <c r="E55" s="74">
        <v>45265.736655092594</v>
      </c>
      <c r="F55" t="b">
        <v>1</v>
      </c>
      <c r="G55" s="73" t="s">
        <v>33</v>
      </c>
      <c r="H55" s="73" t="s">
        <v>188</v>
      </c>
      <c r="I55" s="73" t="s">
        <v>281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275</v>
      </c>
      <c r="C56" t="s">
        <v>280</v>
      </c>
      <c r="D56">
        <v>161.41</v>
      </c>
      <c r="E56" s="74">
        <v>45265.736655092594</v>
      </c>
      <c r="F56" t="b">
        <v>1</v>
      </c>
      <c r="G56" s="73" t="s">
        <v>34</v>
      </c>
      <c r="H56" s="73" t="s">
        <v>188</v>
      </c>
      <c r="I56" s="73" t="s">
        <v>281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280</v>
      </c>
      <c r="D57">
        <v>58411.4375</v>
      </c>
      <c r="E57" s="74">
        <v>45265.736655092594</v>
      </c>
      <c r="F57" t="b">
        <v>1</v>
      </c>
      <c r="G57" s="73" t="s">
        <v>35</v>
      </c>
      <c r="H57" s="73" t="s">
        <v>188</v>
      </c>
      <c r="I57" s="73" t="s">
        <v>281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252</v>
      </c>
      <c r="C58" t="s">
        <v>280</v>
      </c>
      <c r="D58">
        <v>4.92</v>
      </c>
      <c r="E58" s="74">
        <v>45265.736655092594</v>
      </c>
      <c r="F58" t="b">
        <v>1</v>
      </c>
      <c r="G58" s="73" t="s">
        <v>9</v>
      </c>
      <c r="H58" s="73" t="s">
        <v>188</v>
      </c>
      <c r="I58" s="73" t="s">
        <v>281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253</v>
      </c>
      <c r="C59" t="s">
        <v>280</v>
      </c>
      <c r="E59" s="74">
        <v>45265.736655092594</v>
      </c>
      <c r="F59" t="b">
        <v>1</v>
      </c>
      <c r="G59" s="73" t="s">
        <v>153</v>
      </c>
      <c r="H59" s="73" t="s">
        <v>188</v>
      </c>
      <c r="I59" s="73" t="s">
        <v>281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254</v>
      </c>
      <c r="C60" t="s">
        <v>280</v>
      </c>
      <c r="D60">
        <v>5.52</v>
      </c>
      <c r="E60" s="74">
        <v>45265.736655092594</v>
      </c>
      <c r="F60" t="b">
        <v>1</v>
      </c>
      <c r="G60" s="73" t="s">
        <v>10</v>
      </c>
      <c r="H60" s="73" t="s">
        <v>188</v>
      </c>
      <c r="I60" s="73" t="s">
        <v>281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255</v>
      </c>
      <c r="C61" t="s">
        <v>280</v>
      </c>
      <c r="E61" s="74">
        <v>45265.736655092594</v>
      </c>
      <c r="F61" t="b">
        <v>1</v>
      </c>
      <c r="G61" s="73" t="s">
        <v>154</v>
      </c>
      <c r="H61" s="73" t="s">
        <v>188</v>
      </c>
      <c r="I61" s="73" t="s">
        <v>281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256</v>
      </c>
      <c r="C62" t="s">
        <v>280</v>
      </c>
      <c r="D62">
        <v>6.24</v>
      </c>
      <c r="E62" s="74">
        <v>45265.736655092594</v>
      </c>
      <c r="F62" t="b">
        <v>1</v>
      </c>
      <c r="G62" s="73" t="s">
        <v>11</v>
      </c>
      <c r="H62" s="73" t="s">
        <v>188</v>
      </c>
      <c r="I62" s="73" t="s">
        <v>281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257</v>
      </c>
      <c r="C63" t="s">
        <v>280</v>
      </c>
      <c r="E63" s="74">
        <v>45265.736655092594</v>
      </c>
      <c r="F63" t="b">
        <v>1</v>
      </c>
      <c r="G63" s="73" t="s">
        <v>152</v>
      </c>
      <c r="H63" s="73" t="s">
        <v>188</v>
      </c>
      <c r="I63" s="73" t="s">
        <v>281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276</v>
      </c>
      <c r="C64" t="s">
        <v>280</v>
      </c>
      <c r="D64">
        <v>6.36</v>
      </c>
      <c r="E64" s="74">
        <v>45265.736655092594</v>
      </c>
      <c r="F64" t="b">
        <v>1</v>
      </c>
      <c r="G64" s="73" t="s">
        <v>12</v>
      </c>
      <c r="H64" s="73" t="s">
        <v>188</v>
      </c>
      <c r="I64" s="73" t="s">
        <v>281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277</v>
      </c>
      <c r="C65" t="s">
        <v>280</v>
      </c>
      <c r="E65" s="74">
        <v>45265.736655092594</v>
      </c>
      <c r="F65" t="b">
        <v>1</v>
      </c>
      <c r="G65" s="73" t="s">
        <v>155</v>
      </c>
      <c r="H65" s="73" t="s">
        <v>188</v>
      </c>
      <c r="I65" s="73" t="s">
        <v>281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258</v>
      </c>
      <c r="C66" t="s">
        <v>282</v>
      </c>
      <c r="D66">
        <v>3457.317464008273</v>
      </c>
      <c r="E66" s="74">
        <v>45265.736655092594</v>
      </c>
      <c r="F66" t="b">
        <v>1</v>
      </c>
      <c r="G66" s="73" t="s">
        <v>241</v>
      </c>
      <c r="H66" s="73" t="s">
        <v>259</v>
      </c>
      <c r="I66" s="73" t="s">
        <v>281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260</v>
      </c>
      <c r="C67" t="s">
        <v>282</v>
      </c>
      <c r="D67">
        <v>2657.0280359917274</v>
      </c>
      <c r="E67" s="74">
        <v>45265.736655092594</v>
      </c>
      <c r="F67" t="b">
        <v>1</v>
      </c>
      <c r="G67" s="73" t="s">
        <v>242</v>
      </c>
      <c r="H67" s="73" t="s">
        <v>259</v>
      </c>
      <c r="I67" s="73" t="s">
        <v>281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261</v>
      </c>
      <c r="C68" t="s">
        <v>282</v>
      </c>
      <c r="D68">
        <v>30733.954310414865</v>
      </c>
      <c r="E68" s="74">
        <v>45265.736655092594</v>
      </c>
      <c r="F68" t="b">
        <v>1</v>
      </c>
      <c r="G68" s="73" t="s">
        <v>245</v>
      </c>
      <c r="H68" s="73" t="s">
        <v>259</v>
      </c>
      <c r="I68" s="73" t="s">
        <v>281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262</v>
      </c>
      <c r="C69" t="s">
        <v>282</v>
      </c>
      <c r="D69">
        <v>17940.689972974</v>
      </c>
      <c r="E69" s="74">
        <v>45265.736655092594</v>
      </c>
      <c r="F69" t="b">
        <v>1</v>
      </c>
      <c r="G69" s="73" t="s">
        <v>246</v>
      </c>
      <c r="H69" s="73" t="s">
        <v>259</v>
      </c>
      <c r="I69" s="73" t="s">
        <v>281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263</v>
      </c>
      <c r="C70" t="s">
        <v>282</v>
      </c>
      <c r="D70">
        <v>12793.264337440865</v>
      </c>
      <c r="E70" s="74">
        <v>45265.736655092594</v>
      </c>
      <c r="F70" t="b">
        <v>1</v>
      </c>
      <c r="G70" s="73" t="s">
        <v>247</v>
      </c>
      <c r="H70" s="73" t="s">
        <v>259</v>
      </c>
      <c r="I70" s="73" t="s">
        <v>281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278</v>
      </c>
      <c r="C71" t="s">
        <v>282</v>
      </c>
      <c r="D71">
        <v>4358.3605202462541</v>
      </c>
      <c r="E71" s="74">
        <v>45265.736655092594</v>
      </c>
      <c r="F71" t="b">
        <v>1</v>
      </c>
      <c r="G71" s="73" t="s">
        <v>248</v>
      </c>
      <c r="H71" s="73" t="s">
        <v>259</v>
      </c>
      <c r="I71" s="73" t="s">
        <v>281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279</v>
      </c>
      <c r="C72" t="s">
        <v>282</v>
      </c>
      <c r="D72">
        <v>14.47016933888805</v>
      </c>
      <c r="E72" s="74">
        <v>45265.736655092594</v>
      </c>
      <c r="F72" t="b">
        <v>1</v>
      </c>
      <c r="G72" s="73" t="s">
        <v>249</v>
      </c>
      <c r="H72" s="73" t="s">
        <v>259</v>
      </c>
      <c r="I72" s="73" t="s">
        <v>281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2023-12-06T16:55:09Z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