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8_{67C27DA5-003E-4682-B1E4-A23B084CE081}" xr6:coauthVersionLast="47" xr6:coauthVersionMax="47" xr10:uidLastSave="{00000000-0000-0000-0000-000000000000}"/>
  <bookViews>
    <workbookView xWindow="-289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0" i="163" l="1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T220" i="12"/>
  <c r="U220" i="12"/>
  <c r="V220" i="12"/>
  <c r="W220" i="12"/>
  <c r="X220" i="12"/>
  <c r="Y220" i="12"/>
  <c r="Z220" i="12"/>
  <c r="AA220" i="12"/>
  <c r="AB220" i="12"/>
  <c r="AC220" i="12"/>
  <c r="AD220" i="12"/>
  <c r="AE220" i="12"/>
  <c r="AF220" i="12"/>
  <c r="AG220" i="12"/>
  <c r="AH220" i="12"/>
  <c r="AI220" i="12"/>
  <c r="AJ220" i="12"/>
  <c r="AK220" i="12"/>
  <c r="AL220" i="12"/>
  <c r="AM220" i="12"/>
  <c r="AN220" i="12"/>
  <c r="AO220" i="12"/>
  <c r="AP220" i="12"/>
  <c r="AQ220" i="12"/>
  <c r="AR220" i="12"/>
  <c r="AS220" i="12"/>
  <c r="AT220" i="12"/>
  <c r="AU220" i="12"/>
  <c r="AV220" i="12"/>
  <c r="AW220" i="12"/>
  <c r="AX220" i="12"/>
  <c r="AY220" i="12"/>
  <c r="AZ220" i="12"/>
  <c r="BA220" i="12"/>
  <c r="BB220" i="12"/>
  <c r="BC220" i="12"/>
  <c r="BD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AW219" i="12"/>
  <c r="AX219" i="12"/>
  <c r="AY219" i="12"/>
  <c r="AZ219" i="12"/>
  <c r="BA219" i="12"/>
  <c r="BB219" i="12"/>
  <c r="BC219" i="12"/>
  <c r="BD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AW218" i="12"/>
  <c r="AX218" i="12"/>
  <c r="AY218" i="12"/>
  <c r="AZ218" i="12"/>
  <c r="BA218" i="12"/>
  <c r="BB218" i="12"/>
  <c r="BC218" i="12"/>
  <c r="BD218" i="12"/>
  <c r="AT32" i="1"/>
  <c r="O8" i="1"/>
  <c r="BG8" i="1"/>
  <c r="D8" i="1"/>
  <c r="AS32" i="1"/>
  <c r="BR8" i="1"/>
  <c r="BI8" i="1"/>
  <c r="BA8" i="1"/>
  <c r="AN8" i="1"/>
  <c r="AD8" i="1"/>
  <c r="V8" i="1"/>
  <c r="BP8" i="1"/>
  <c r="L8" i="1"/>
  <c r="AR32" i="1"/>
  <c r="BQ8" i="1"/>
  <c r="BH8" i="1"/>
  <c r="AZ8" i="1"/>
  <c r="AM8" i="1"/>
  <c r="AC8" i="1"/>
  <c r="U8" i="1"/>
  <c r="M8" i="1"/>
  <c r="AL8" i="1"/>
  <c r="AK32" i="1"/>
  <c r="BO8" i="1"/>
  <c r="BF8" i="1"/>
  <c r="AX8" i="1"/>
  <c r="AI8" i="1"/>
  <c r="AA8" i="1"/>
  <c r="S8" i="1"/>
  <c r="K8" i="1"/>
  <c r="C8" i="1"/>
  <c r="R8" i="1"/>
  <c r="B8" i="1"/>
  <c r="BU8" i="1"/>
  <c r="BL8" i="1"/>
  <c r="AV8" i="1"/>
  <c r="AG8" i="1"/>
  <c r="Y8" i="1"/>
  <c r="Q8" i="1"/>
  <c r="I8" i="1"/>
  <c r="AU32" i="1"/>
  <c r="BT8" i="1"/>
  <c r="BC8" i="1"/>
  <c r="AP8" i="1"/>
  <c r="AF8" i="1"/>
  <c r="X8" i="1"/>
  <c r="P8" i="1"/>
  <c r="BS8" i="1"/>
  <c r="BJ8" i="1"/>
  <c r="BB8" i="1"/>
  <c r="AO8" i="1"/>
  <c r="W8" i="1"/>
  <c r="G8" i="1"/>
  <c r="N8" i="1"/>
  <c r="F8" i="1"/>
  <c r="E8" i="1"/>
  <c r="AQ32" i="1"/>
  <c r="AB8" i="1"/>
  <c r="T8" i="1"/>
  <c r="AJ32" i="1"/>
  <c r="BN8" i="1"/>
  <c r="BE8" i="1"/>
  <c r="AW8" i="1"/>
  <c r="AH8" i="1"/>
  <c r="Z8" i="1"/>
  <c r="J8" i="1"/>
  <c r="BD8" i="1"/>
  <c r="BK8" i="1"/>
  <c r="H8" i="1"/>
  <c r="AE8" i="1"/>
  <c r="AY8" i="1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<sst xmlns="http://schemas.openxmlformats.org/spreadsheetml/2006/main" count="815" uniqueCount="286">
  <si>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</si>
  <si>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</si>
  <si>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</si>
  <si>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</si>
  <si>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</si>
  <si>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</si>
  <si>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</si>
  <si>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</si>
  <si>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</si>
  <si>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</si>
  <si>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</si>
  <si>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</si>
  <si>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</si>
  <si>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</si>
  <si>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</si>
  <si>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</si>
  <si>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</si>
  <si>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</si>
  <si>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</si>
  <si>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</si>
  <si>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</si>
  <si>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</si>
  <si>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</si>
  <si>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</si>
  <si>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</si>
  <si>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</si>
  <si>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</si>
  <si>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</si>
  <si>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</si>
  <si>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</si>
  <si>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</si>
  <si>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</si>
  <si>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</si>
  <si>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</si>
  <si>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</si>
  <si>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</si>
  <si>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</si>
  <si>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</si>
  <si>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</si>
  <si>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</si>
  <si>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</si>
  <si>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</si>
  <si>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</si>
  <si>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</si>
  <si>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</si>
  <si>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</si>
  <si>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</si>
  <si>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</si>
  <si>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</si>
  <si>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</si>
  <si>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</si>
  <si>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</si>
  <si>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</si>
  <si>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</si>
  <si>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</si>
  <si>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</si>
  <si>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</si>
  <si>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</si>
  <si>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</si>
  <si>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</si>
  <si>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</si>
  <si>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</si>
  <si>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</si>
  <si>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</si>
  <si>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</si>
  <si>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</si>
  <si>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</si>
  <si>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</si>
  <si>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</si>
  <si>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</si>
  <si>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</si>
  <si>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</si>
  <si>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</si>
  <si>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</si>
  <si>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</si>
  <si>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</si>
  <si>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</si>
  <si>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</si>
  <si>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</si>
  <si>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</si>
  <si>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</si>
  <si>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</si>
  <si>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</si>
  <si>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</si>
  <si>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</si>
  <si>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</si>
  <si>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</si>
  <si>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</si>
  <si>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</si>
  <si>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</si>
  <si>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</si>
  <si>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</si>
  <si>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</si>
  <si>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</si>
  <si>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</si>
  <si>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</si>
  <si>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</si>
  <si>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</si>
  <si>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</si>
  <si>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</si>
  <si>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</si>
  <si>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</si>
  <si>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</si>
  <si>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</si>
  <si>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</si>
  <si>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</si>
  <si>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</si>
  <si>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</si>
  <si>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</si>
  <si>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</si>
  <si>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</si>
  <si>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</si>
  <si>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</si>
  <si>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</si>
  <si>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</si>
  <si>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</si>
  <si>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</si>
  <si>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</si>
  <si>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</si>
  <si>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</si>
  <si>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</si>
  <si>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</si>
  <si>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</si>
  <si>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</si>
  <si>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</si>
  <si>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</si>
  <si>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</si>
  <si>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</si>
  <si>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</si>
  <si>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</si>
  <si>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</si>
  <si>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</si>
  <si>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</si>
  <si>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</si>
  <si>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</si>
  <si>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</si>
  <si>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</si>
  <si>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</si>
  <si>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</si>
  <si>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</si>
  <si>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</si>
  <si>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</si>
  <si>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</si>
  <si>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</si>
  <si>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</si>
  <si>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</si>
  <si>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</si>
  <si>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</si>
  <si>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</si>
  <si>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</si>
  <si>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</si>
  <si>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</si>
  <si>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</si>
  <si>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</si>
  <si>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</si>
  <si>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</si>
  <si>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</si>
  <si>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</si>
  <si>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</si>
  <si>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</si>
  <si>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</si>
  <si>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</si>
  <si>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</si>
  <si>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</si>
  <si>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</si>
  <si>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</si>
  <si>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</si>
  <si>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</si>
  <si>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</si>
  <si>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</si>
  <si>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</si>
  <si>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</si>
  <si>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</si>
  <si>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</si>
  <si>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</si>
  <si>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</si>
  <si>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</si>
  <si>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</si>
  <si>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</si>
  <si>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</si>
  <si>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</si>
  <si>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</si>
  <si>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</si>
  <si>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</si>
  <si>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</si>
  <si>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</si>
  <si>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</si>
  <si>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</si>
  <si>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</si>
  <si>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</si>
  <si>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</si>
  <si>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</si>
  <si>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</si>
  <si>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</si>
  <si>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</si>
  <si>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</si>
  <si>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</si>
  <si>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</si>
  <si>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</si>
  <si>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</si>
  <si>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</si>
  <si>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</si>
  <si>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</si>
  <si>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</si>
  <si>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</si>
  <si>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</si>
  <si>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</si>
  <si>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</si>
  <si>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</si>
  <si>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</si>
  <si>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</si>
  <si>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</si>
  <si>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</si>
  <si>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</si>
  <si>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</si>
  <si>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</si>
  <si>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</si>
  <si>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</si>
  <si>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</si>
  <si>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</si>
  <si>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</si>
  <si>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</si>
  <si>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</si>
  <si>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</si>
  <si>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</si>
  <si>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</si>
  <si>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</si>
  <si>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</si>
  <si>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</si>
  <si>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</si>
  <si>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</si>
  <si>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</si>
  <si>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</si>
  <si>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</si>
  <si>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</si>
  <si>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</si>
  <si>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</si>
  <si>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</si>
  <si>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</si>
  <si>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</si>
  <si>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</si>
  <si>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</si>
  <si>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</si>
  <si>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</si>
  <si>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</si>
  <si>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</si>
  <si>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</si>
  <si>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</si>
  <si>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</si>
  <si>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</si>
  <si>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</si>
  <si>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</si>
  <si>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</si>
  <si>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</si>
  <si>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</si>
  <si>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</si>
  <si>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</si>
  <si>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</si>
  <si>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</si>
  <si>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</si>
  <si>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</si>
  <si>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</si>
  <si>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</si>
  <si>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</si>
  <si>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</si>
  <si>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</si>
  <si>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</si>
  <si>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</si>
  <si>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</si>
  <si>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</si>
  <si>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</si>
  <si>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</si>
  <si>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</si>
  <si>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</si>
  <si>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</si>
  <si>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</si>
  <si>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</si>
  <si>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</si>
  <si>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</si>
  <si>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</si>
  <si>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</si>
  <si>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</si>
  <si>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</si>
  <si>
    <t>Depósitos a plazo (DAP)</t>
  </si>
  <si>
    <t>DAP menor a 1 año</t>
  </si>
  <si>
    <t>DAP mayor a 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</si>
</sst>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28" fillId="0" borderId="10" xfId="0" applyNumberFormat="1" applyFont="1" applyBorder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original'!$O$8:$O$1993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original'!$K$8:$K$1993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original'!$M$8:$M$1993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original'!$I$8:$I$1993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original'!$G$8:$G$1993</c:f>
              <c:numCache>
                <c:formatCode>0.0</c:formatCode>
                <c:ptCount val="19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4.2321196110554054</c:v>
                </c:pt>
                <c:pt idx="198">
                  <c:v>3.8258568858210809</c:v>
                </c:pt>
                <c:pt idx="199">
                  <c:v>3.819803678397955</c:v>
                </c:pt>
                <c:pt idx="200">
                  <c:v>3.6733677812590146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  <c:pt idx="198">
                  <c:v>-0.60099686401983898</c:v>
                </c:pt>
                <c:pt idx="199">
                  <c:v>0.22541628670038324</c:v>
                </c:pt>
                <c:pt idx="200">
                  <c:v>1.4377703578410082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  <c:pt idx="198">
                  <c:v>-1.070670834831652</c:v>
                </c:pt>
                <c:pt idx="199">
                  <c:v>-0.46593789378753908</c:v>
                </c:pt>
                <c:pt idx="200">
                  <c:v>-0.82710445027045043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  <c:pt idx="198">
                  <c:v>1.7988871951238945</c:v>
                </c:pt>
                <c:pt idx="199">
                  <c:v>1.5688268307266131</c:v>
                </c:pt>
                <c:pt idx="200">
                  <c:v>1.6523854941643334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  <c:pt idx="198">
                  <c:v>-4.5012211261535621E-3</c:v>
                </c:pt>
                <c:pt idx="199">
                  <c:v>-4.8686270268366912E-3</c:v>
                </c:pt>
                <c:pt idx="200">
                  <c:v>-4.7091992623393966E-3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7.0039589710167521E-2</c:v>
                </c:pt>
                <c:pt idx="198">
                  <c:v>3.6485556696708145E-2</c:v>
                </c:pt>
                <c:pt idx="199">
                  <c:v>5.9230950638831187E-2</c:v>
                </c:pt>
                <c:pt idx="200">
                  <c:v>8.8652368503399567E-2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1.3123871536210221</c:v>
                </c:pt>
                <c:pt idx="198">
                  <c:v>1.1178556477746262</c:v>
                </c:pt>
                <c:pt idx="199">
                  <c:v>1.0046027770086507</c:v>
                </c:pt>
                <c:pt idx="200">
                  <c:v>0.99866585522742901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-0.95915293749386321</c:v>
                </c:pt>
                <c:pt idx="198">
                  <c:v>-1.0258053524148554</c:v>
                </c:pt>
                <c:pt idx="199">
                  <c:v>-1.3503559232764026</c:v>
                </c:pt>
                <c:pt idx="200">
                  <c:v>-0.84905982049967199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-0.17898620671554683</c:v>
                </c:pt>
                <c:pt idx="197">
                  <c:v>-0.16779124396841455</c:v>
                </c:pt>
                <c:pt idx="198">
                  <c:v>-0.13189876750842505</c:v>
                </c:pt>
                <c:pt idx="199">
                  <c:v>-0.11107975178494466</c:v>
                </c:pt>
                <c:pt idx="200">
                  <c:v>-9.1071065386691241E-2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4.6620926238867639</c:v>
                </c:pt>
                <c:pt idx="197">
                  <c:v>2.6978574208210517</c:v>
                </c:pt>
                <c:pt idx="198">
                  <c:v>3.9452122455156053</c:v>
                </c:pt>
                <c:pt idx="199">
                  <c:v>4.7456383275968648</c:v>
                </c:pt>
                <c:pt idx="200">
                  <c:v>6.0788973215759796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  <c:pt idx="198">
                  <c:v>-3.7256221183578266</c:v>
                </c:pt>
                <c:pt idx="199">
                  <c:v>-2.9790134360648368</c:v>
                </c:pt>
                <c:pt idx="200">
                  <c:v>-2.2045802602716811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  <c:pt idx="198">
                  <c:v>-0.50362055416350082</c:v>
                </c:pt>
                <c:pt idx="199">
                  <c:v>-0.45919131849919437</c:v>
                </c:pt>
                <c:pt idx="200">
                  <c:v>-0.43657662068609215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1.3491843997948876E-2</c:v>
                </c:pt>
                <c:pt idx="198">
                  <c:v>0.28621850086862349</c:v>
                </c:pt>
                <c:pt idx="199">
                  <c:v>1.1788891098978542</c:v>
                </c:pt>
                <c:pt idx="200">
                  <c:v>0.76665854170128689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0.20640962415278491</c:v>
                </c:pt>
                <c:pt idx="198">
                  <c:v>0.17475759429103718</c:v>
                </c:pt>
                <c:pt idx="199">
                  <c:v>0.19017321310832655</c:v>
                </c:pt>
                <c:pt idx="200">
                  <c:v>0.19113462047976829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2.8372477707442041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  <c:pt idx="198">
                  <c:v>7.8616163561555323</c:v>
                </c:pt>
                <c:pt idx="199">
                  <c:v>6.9252770554383707</c:v>
                </c:pt>
                <c:pt idx="200">
                  <c:v>6.8652051465478667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7.4932699978611632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  <c:pt idx="198">
                  <c:v>-0.78439860571515452</c:v>
                </c:pt>
                <c:pt idx="199">
                  <c:v>-1.1865620391731171</c:v>
                </c:pt>
                <c:pt idx="200">
                  <c:v>-1.6990462218318974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  <c:pt idx="198">
                  <c:v>3.6206362998560264</c:v>
                </c:pt>
                <c:pt idx="199">
                  <c:v>3.1874395164276534</c:v>
                </c:pt>
                <c:pt idx="200">
                  <c:v>3.1295793292126759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  <c:pt idx="198">
                  <c:v>-0.21162055438773586</c:v>
                </c:pt>
                <c:pt idx="199">
                  <c:v>-0.2547528168630751</c:v>
                </c:pt>
                <c:pt idx="200">
                  <c:v>-0.26917207857738812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7.4656974611767595</c:v>
                </c:pt>
                <c:pt idx="198">
                  <c:v>6.7179669185468649</c:v>
                </c:pt>
                <c:pt idx="199">
                  <c:v>6.602259284271824</c:v>
                </c:pt>
                <c:pt idx="200">
                  <c:v>6.343202456574744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7.6490300292296496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-1.1841183296431979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4.6343648225661127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2.5418233545664748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6.6860810892451354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original'!$J$8:$J$1993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original'!$L$8:$L$1993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original'!$P$8:$P$1993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original'!$N$8:$N$1993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original'!$H$8:$H$1993</c:f>
              <c:numCache>
                <c:formatCode>0.0</c:formatCode>
                <c:ptCount val="19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original'!$X$8:$X$1993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original'!$T$8:$T$1993</c:f>
              <c:numCache>
                <c:formatCode>0.0</c:formatCode>
                <c:ptCount val="19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original'!$V$8:$V$1993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original'!$R$8:$R$1993</c:f>
              <c:numCache>
                <c:formatCode>0.0</c:formatCode>
                <c:ptCount val="19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original'!$AB$8:$AB$1993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original'!$AD$8:$AD$1993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original'!$Z$8:$Z$1993</c:f>
              <c:numCache>
                <c:formatCode>0.0</c:formatCode>
                <c:ptCount val="19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original'!$AF$8:$AF$1993</c:f>
              <c:numCache>
                <c:formatCode>0.0</c:formatCode>
                <c:ptCount val="19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original'!$BO$8:$BO$1993</c:f>
              <c:numCache>
                <c:formatCode>0.0</c:formatCode>
                <c:ptCount val="19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original'!$BN$8:$BN$1993</c:f>
              <c:numCache>
                <c:formatCode>0.0</c:formatCode>
                <c:ptCount val="19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original'!$BQ$8:$BQ$1993</c:f>
              <c:numCache>
                <c:formatCode>0.0</c:formatCode>
                <c:ptCount val="19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original'!$BP$8:$BP$1993</c:f>
              <c:numCache>
                <c:formatCode>0.0</c:formatCode>
                <c:ptCount val="19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original'!$Q$8:$Q$1993</c:f>
              <c:numCache>
                <c:formatCode>0.0</c:formatCode>
                <c:ptCount val="19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original'!$W$8:$W$1993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original'!$S$8:$S$1993</c:f>
              <c:numCache>
                <c:formatCode>0.0</c:formatCode>
                <c:ptCount val="19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original'!$U$8:$U$1993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original'!$BS$8:$BS$1993</c:f>
              <c:numCache>
                <c:formatCode>0.0</c:formatCode>
                <c:ptCount val="19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original'!$BR$8:$BR$1993</c:f>
              <c:numCache>
                <c:formatCode>0.0</c:formatCode>
                <c:ptCount val="19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original'!$BU$8:$BU$1993</c:f>
              <c:numCache>
                <c:formatCode>0.0</c:formatCode>
                <c:ptCount val="19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original'!$BT$8:$BT$1993</c:f>
              <c:numCache>
                <c:formatCode>0.0</c:formatCode>
                <c:ptCount val="19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7.4656974611767595</c:v>
                </c:pt>
                <c:pt idx="210">
                  <c:v>6.7179669185468649</c:v>
                </c:pt>
                <c:pt idx="211">
                  <c:v>6.602259284271824</c:v>
                </c:pt>
                <c:pt idx="212">
                  <c:v>6.343202456574744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4.6620926238867639</c:v>
                </c:pt>
                <c:pt idx="209">
                  <c:v>2.6978574208210517</c:v>
                </c:pt>
                <c:pt idx="210">
                  <c:v>3.9452122455156053</c:v>
                </c:pt>
                <c:pt idx="211">
                  <c:v>4.7456383275968648</c:v>
                </c:pt>
                <c:pt idx="212">
                  <c:v>6.0788973215759796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  <c:pt idx="210">
                  <c:v>-10.879689157136454</c:v>
                </c:pt>
                <c:pt idx="211">
                  <c:v>-8.8991959616130458</c:v>
                </c:pt>
                <c:pt idx="212">
                  <c:v>-6.8148142756048458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original'!$Y$8:$Y$1993</c:f>
              <c:numCache>
                <c:formatCode>0.0</c:formatCode>
                <c:ptCount val="19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original'!$AC$8:$AC$1993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original'!$AA$8:$AA$1993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</c:numCache>
            </c:numRef>
          </c:cat>
          <c:val>
            <c:numRef>
              <c:f>'Base original'!$AE$8:$AE$1993</c:f>
              <c:numCache>
                <c:formatCode>0.0</c:formatCode>
                <c:ptCount val="19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4.6343648225661127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0.31889157146871128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-1.1841183296431979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0.25780084558752492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6.6860810892451354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1.1253579001710818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7.6490300292296496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0.75352743646352849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  <c:pt idx="198">
                  <c:v>-3.2822872992584911</c:v>
                </c:pt>
                <c:pt idx="199">
                  <c:v>-3.0108475202860316</c:v>
                </c:pt>
                <c:pt idx="200">
                  <c:v>-2.7373875870275945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  <c:pt idx="198">
                  <c:v>-1.6469875220743637</c:v>
                </c:pt>
                <c:pt idx="199">
                  <c:v>-1.4266955922678057</c:v>
                </c:pt>
                <c:pt idx="200">
                  <c:v>-1.0936580661916551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  <c:pt idx="198">
                  <c:v>-3.5083355436954511</c:v>
                </c:pt>
                <c:pt idx="199">
                  <c:v>-2.67099756728294</c:v>
                </c:pt>
                <c:pt idx="200">
                  <c:v>-1.8951181268445907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  <c:pt idx="198">
                  <c:v>-2.6331815300653894</c:v>
                </c:pt>
                <c:pt idx="199">
                  <c:v>-2.1365649091107897</c:v>
                </c:pt>
                <c:pt idx="200">
                  <c:v>-1.7466349975970179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  <c:pt idx="198">
                  <c:v>0.19110273795725025</c:v>
                </c:pt>
                <c:pt idx="199">
                  <c:v>0.34590962733452463</c:v>
                </c:pt>
                <c:pt idx="200">
                  <c:v>0.6579845020560009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  <c:pt idx="198">
                  <c:v>-10.879689157136454</c:v>
                </c:pt>
                <c:pt idx="199">
                  <c:v>-8.8991959616130458</c:v>
                </c:pt>
                <c:pt idx="200">
                  <c:v>-6.8148142756048458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200"/>
          <c:min val="4447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3447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0735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34385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21"/>
  <sheetViews>
    <sheetView showGridLines="0" tabSelected="1" zoomScale="85" zoomScaleNormal="85" workbookViewId="0">
      <pane xSplit="1" ySplit="7" topLeftCell="B208" activePane="bottomRight" state="frozen"/>
      <selection pane="topRight" activeCell="B1" sqref="B1"/>
      <selection pane="bottomLeft" activeCell="A8" sqref="A8"/>
      <selection pane="bottomRight" activeCell="A221" sqref="A221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94" t="s">
        <v>126</v>
      </c>
      <c r="C1" s="94"/>
      <c r="D1" s="94"/>
      <c r="E1" s="94"/>
      <c r="F1" s="94"/>
      <c r="G1" s="99" t="s">
        <v>127</v>
      </c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100"/>
      <c r="AF1" s="101"/>
      <c r="AG1" s="97" t="s">
        <v>128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44"/>
      <c r="BN1" s="94" t="s">
        <v>143</v>
      </c>
      <c r="BO1" s="94"/>
      <c r="BP1" s="94"/>
      <c r="BQ1" s="94"/>
      <c r="BR1" s="94"/>
      <c r="BS1" s="94"/>
      <c r="BT1" s="94"/>
      <c r="BU1" s="94"/>
    </row>
    <row r="2" spans="1:73" s="3" customFormat="1" ht="18.75" customHeight="1" x14ac:dyDescent="0.25">
      <c r="A2" s="2"/>
      <c r="B2" s="98" t="s">
        <v>44</v>
      </c>
      <c r="C2" s="98"/>
      <c r="D2" s="98"/>
      <c r="E2" s="98"/>
      <c r="F2" s="98"/>
      <c r="G2" s="102" t="s">
        <v>89</v>
      </c>
      <c r="H2" s="103"/>
      <c r="I2" s="98"/>
      <c r="J2" s="98"/>
      <c r="K2" s="98"/>
      <c r="L2" s="98"/>
      <c r="M2" s="98"/>
      <c r="N2" s="98"/>
      <c r="O2" s="98"/>
      <c r="P2" s="98"/>
      <c r="Q2" s="83" t="s">
        <v>134</v>
      </c>
      <c r="R2" s="98"/>
      <c r="S2" s="98"/>
      <c r="T2" s="98"/>
      <c r="U2" s="98"/>
      <c r="V2" s="98"/>
      <c r="W2" s="98"/>
      <c r="X2" s="84"/>
      <c r="Y2" s="102" t="s">
        <v>133</v>
      </c>
      <c r="Z2" s="103"/>
      <c r="AA2" s="98"/>
      <c r="AB2" s="98"/>
      <c r="AC2" s="98"/>
      <c r="AD2" s="98"/>
      <c r="AE2" s="83" t="s">
        <v>92</v>
      </c>
      <c r="AF2" s="84"/>
      <c r="AG2" s="98" t="s">
        <v>37</v>
      </c>
      <c r="AH2" s="98"/>
      <c r="AI2" s="98"/>
      <c r="AJ2" s="98"/>
      <c r="AK2" s="98"/>
      <c r="AL2" s="98"/>
      <c r="AM2" s="98"/>
      <c r="AN2" s="98"/>
      <c r="AO2" s="84"/>
      <c r="AP2" s="83" t="s">
        <v>38</v>
      </c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84"/>
      <c r="BB2" s="83" t="s">
        <v>41</v>
      </c>
      <c r="BC2" s="98"/>
      <c r="BD2" s="98"/>
      <c r="BE2" s="98"/>
      <c r="BF2" s="98"/>
      <c r="BG2" s="98"/>
      <c r="BH2" s="98"/>
      <c r="BI2" s="98"/>
      <c r="BJ2" s="98"/>
      <c r="BK2" s="98"/>
      <c r="BL2" s="84"/>
      <c r="BM2" s="45"/>
      <c r="BN2" s="95" t="s">
        <v>68</v>
      </c>
      <c r="BO2" s="96"/>
      <c r="BP2" s="95" t="s">
        <v>69</v>
      </c>
      <c r="BQ2" s="96"/>
      <c r="BR2" s="95" t="s">
        <v>70</v>
      </c>
      <c r="BS2" s="96"/>
      <c r="BT2" s="95" t="s">
        <v>71</v>
      </c>
      <c r="BU2" s="96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79" t="s">
        <v>129</v>
      </c>
      <c r="H3" s="80"/>
      <c r="I3" s="79" t="s">
        <v>135</v>
      </c>
      <c r="J3" s="85"/>
      <c r="K3" s="85" t="s">
        <v>136</v>
      </c>
      <c r="L3" s="85"/>
      <c r="M3" s="85" t="s">
        <v>137</v>
      </c>
      <c r="N3" s="85"/>
      <c r="O3" s="85" t="s">
        <v>138</v>
      </c>
      <c r="P3" s="80"/>
      <c r="Q3" s="81" t="s">
        <v>96</v>
      </c>
      <c r="R3" s="82"/>
      <c r="S3" s="79" t="s">
        <v>139</v>
      </c>
      <c r="T3" s="85"/>
      <c r="U3" s="85" t="s">
        <v>137</v>
      </c>
      <c r="V3" s="85"/>
      <c r="W3" s="85" t="s">
        <v>138</v>
      </c>
      <c r="X3" s="80"/>
      <c r="Y3" s="79" t="s">
        <v>132</v>
      </c>
      <c r="Z3" s="80"/>
      <c r="AA3" s="79" t="s">
        <v>140</v>
      </c>
      <c r="AB3" s="85"/>
      <c r="AC3" s="85" t="s">
        <v>141</v>
      </c>
      <c r="AD3" s="80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264</v>
      </c>
      <c r="AK3" s="36" t="s">
        <v>265</v>
      </c>
      <c r="AL3" s="36" t="s">
        <v>49</v>
      </c>
      <c r="AM3" s="36" t="s">
        <v>270</v>
      </c>
      <c r="AN3" s="36" t="s">
        <v>271</v>
      </c>
      <c r="AO3" s="37" t="s">
        <v>37</v>
      </c>
      <c r="AP3" s="38" t="s">
        <v>243</v>
      </c>
      <c r="AQ3" s="36" t="s">
        <v>283</v>
      </c>
      <c r="AR3" s="36" t="s">
        <v>284</v>
      </c>
      <c r="AS3" s="36" t="s">
        <v>285</v>
      </c>
      <c r="AT3" s="36" t="s">
        <v>266</v>
      </c>
      <c r="AU3" s="36" t="s">
        <v>244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86" t="s">
        <v>111</v>
      </c>
      <c r="C5" s="87"/>
      <c r="D5" s="87"/>
      <c r="E5" s="87"/>
      <c r="F5" s="88"/>
      <c r="G5" s="86" t="s">
        <v>142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86" t="s">
        <v>111</v>
      </c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8"/>
      <c r="BN5" s="86" t="s">
        <v>112</v>
      </c>
      <c r="BO5" s="87"/>
      <c r="BP5" s="87"/>
      <c r="BQ5" s="87"/>
      <c r="BR5" s="87"/>
      <c r="BS5" s="87"/>
      <c r="BT5" s="87"/>
      <c r="BU5" s="88"/>
    </row>
    <row r="6" spans="1:73" s="3" customFormat="1" ht="15" customHeight="1" x14ac:dyDescent="0.25">
      <c r="A6" s="2"/>
      <c r="B6" s="89" t="s">
        <v>267</v>
      </c>
      <c r="C6" s="90"/>
      <c r="D6" s="90"/>
      <c r="E6" s="90"/>
      <c r="F6" s="91"/>
      <c r="G6" s="92" t="s">
        <v>98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89" t="s">
        <v>98</v>
      </c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1"/>
      <c r="BN6" s="89" t="s">
        <v>98</v>
      </c>
      <c r="BO6" s="90"/>
      <c r="BP6" s="90"/>
      <c r="BQ6" s="90"/>
      <c r="BR6" s="90"/>
      <c r="BS6" s="90"/>
      <c r="BT6" s="90"/>
      <c r="BU6" s="91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269</v>
      </c>
      <c r="AN7" s="6" t="s">
        <v>272</v>
      </c>
      <c r="AO7" s="7" t="s">
        <v>17</v>
      </c>
      <c r="AP7" s="12" t="s">
        <v>18</v>
      </c>
      <c r="AQ7" s="6" t="s">
        <v>245</v>
      </c>
      <c r="AR7" s="6" t="s">
        <v>246</v>
      </c>
      <c r="AS7" s="6" t="s">
        <v>247</v>
      </c>
      <c r="AT7" s="6" t="s">
        <v>248</v>
      </c>
      <c r="AU7" s="6" t="s">
        <v>249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78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</row>
    <row r="215" spans="1:75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</row>
    <row r="216" spans="1:75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</row>
    <row r="217" spans="1:75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1058.5824744516806</v>
      </c>
      <c r="BL217" s="48">
        <v>322524.32868495851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</row>
    <row r="218" spans="1:75" x14ac:dyDescent="0.25">
      <c r="A218" s="17">
        <v>45108</v>
      </c>
      <c r="B218" s="47">
        <v>122362.885700022</v>
      </c>
      <c r="C218" s="47">
        <v>19779.346054398</v>
      </c>
      <c r="D218" s="47">
        <v>77776.452044321006</v>
      </c>
      <c r="E218" s="48">
        <v>12784.116276283001</v>
      </c>
      <c r="F218" s="47">
        <v>232702.80007502402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25025.849226647599</v>
      </c>
      <c r="AX218" s="47">
        <v>1916.1334999999999</v>
      </c>
      <c r="AY218" s="47">
        <v>13767.315103044375</v>
      </c>
      <c r="AZ218" s="47">
        <v>86.233499999999992</v>
      </c>
      <c r="BA218" s="48">
        <v>191187.08760134797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438.01370635747696</v>
      </c>
      <c r="BG218" s="47">
        <v>37338.819453000004</v>
      </c>
      <c r="BH218" s="47">
        <v>22317.517859861633</v>
      </c>
      <c r="BI218" s="47">
        <v>2399.3450739999998</v>
      </c>
      <c r="BJ218" s="47">
        <v>23076.463025915051</v>
      </c>
      <c r="BK218" s="47">
        <v>1039.1586940715104</v>
      </c>
      <c r="BL218" s="48">
        <v>322301.65237915592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</row>
    <row r="219" spans="1:75" x14ac:dyDescent="0.25">
      <c r="A219" s="17">
        <v>45139</v>
      </c>
      <c r="B219" s="47">
        <v>122298.044283681</v>
      </c>
      <c r="C219" s="47">
        <v>19895.675719056999</v>
      </c>
      <c r="D219" s="47">
        <v>78187.284320641993</v>
      </c>
      <c r="E219" s="48">
        <v>13238.676459692</v>
      </c>
      <c r="F219" s="47">
        <v>233619.68078307202</v>
      </c>
      <c r="G219" s="13">
        <v>28.48</v>
      </c>
      <c r="H219" s="8">
        <v>2557.9</v>
      </c>
      <c r="I219" s="49">
        <v>34.270000000000003</v>
      </c>
      <c r="J219" s="49">
        <v>1059.8800000000001</v>
      </c>
      <c r="K219" s="49">
        <v>13.71</v>
      </c>
      <c r="L219" s="49">
        <v>352.73</v>
      </c>
      <c r="M219" s="49">
        <v>16.82</v>
      </c>
      <c r="N219" s="49">
        <v>573.11</v>
      </c>
      <c r="O219" s="49">
        <v>38.549999999999997</v>
      </c>
      <c r="P219" s="49">
        <v>572.17999999999995</v>
      </c>
      <c r="Q219" s="13">
        <v>14.39</v>
      </c>
      <c r="R219" s="8">
        <v>5733.97</v>
      </c>
      <c r="S219" s="5">
        <v>29.62</v>
      </c>
      <c r="T219" s="5">
        <v>83.48</v>
      </c>
      <c r="U219" s="49">
        <v>10.95</v>
      </c>
      <c r="V219" s="49">
        <v>2925.02</v>
      </c>
      <c r="W219" s="49">
        <v>17.61</v>
      </c>
      <c r="X219" s="49">
        <v>2725.47</v>
      </c>
      <c r="Y219" s="13">
        <v>6.91</v>
      </c>
      <c r="Z219" s="8">
        <v>1557.47</v>
      </c>
      <c r="AA219" s="49">
        <v>6.6</v>
      </c>
      <c r="AB219" s="49">
        <v>1095.69</v>
      </c>
      <c r="AC219" s="49">
        <v>7.66</v>
      </c>
      <c r="AD219" s="49">
        <v>461.78</v>
      </c>
      <c r="AE219" s="56">
        <v>4.22</v>
      </c>
      <c r="AF219" s="55">
        <v>492.29</v>
      </c>
      <c r="AG219" s="47">
        <v>18524.311100188999</v>
      </c>
      <c r="AH219" s="47">
        <v>10497.451990637601</v>
      </c>
      <c r="AI219" s="47">
        <v>32491.744972455999</v>
      </c>
      <c r="AJ219" s="47">
        <v>21180.756465938201</v>
      </c>
      <c r="AK219" s="47">
        <v>11310.9885065178</v>
      </c>
      <c r="AL219" s="47">
        <v>11396.7735616261</v>
      </c>
      <c r="AM219" s="47">
        <v>6198.7905416847725</v>
      </c>
      <c r="AN219" s="47">
        <v>5197.9830199413273</v>
      </c>
      <c r="AO219" s="48">
        <v>54385.970524719698</v>
      </c>
      <c r="AP219" s="47">
        <v>112249.40468907758</v>
      </c>
      <c r="AQ219" s="47">
        <v>72061.548282898206</v>
      </c>
      <c r="AR219" s="47">
        <v>61260.437053254398</v>
      </c>
      <c r="AS219" s="47">
        <v>10801.1112296438</v>
      </c>
      <c r="AT219" s="47">
        <v>39117.389683990506</v>
      </c>
      <c r="AU219" s="47">
        <v>1070.4667221888601</v>
      </c>
      <c r="AV219" s="47">
        <v>10380.354269670701</v>
      </c>
      <c r="AW219" s="47">
        <v>24218.275717711102</v>
      </c>
      <c r="AX219" s="47">
        <v>1947.3719999999998</v>
      </c>
      <c r="AY219" s="47">
        <v>12914.280709442468</v>
      </c>
      <c r="AZ219" s="47">
        <v>86.844999999999999</v>
      </c>
      <c r="BA219" s="48">
        <v>190180.25149173659</v>
      </c>
      <c r="BB219" s="47">
        <v>29383.762426077599</v>
      </c>
      <c r="BC219" s="47">
        <v>18520.864783012574</v>
      </c>
      <c r="BD219" s="47">
        <v>49018.795997763198</v>
      </c>
      <c r="BE219" s="47">
        <v>87.765322331181807</v>
      </c>
      <c r="BF219" s="47">
        <v>432.77947780385603</v>
      </c>
      <c r="BG219" s="47">
        <v>37362.237592000005</v>
      </c>
      <c r="BH219" s="47">
        <v>22573.207594182939</v>
      </c>
      <c r="BI219" s="47">
        <v>2419.8364554999998</v>
      </c>
      <c r="BJ219" s="47">
        <v>23692.963412906236</v>
      </c>
      <c r="BK219" s="47">
        <v>1018.4133222031301</v>
      </c>
      <c r="BL219" s="48">
        <v>325268.12440529856</v>
      </c>
      <c r="BM219" s="51"/>
      <c r="BN219" s="13">
        <v>9.43</v>
      </c>
      <c r="BO219" s="5">
        <v>17587.38</v>
      </c>
      <c r="BP219" s="13">
        <v>8.99</v>
      </c>
      <c r="BQ219" s="5">
        <v>3050.07</v>
      </c>
      <c r="BR219" s="13">
        <v>7.7</v>
      </c>
      <c r="BS219" s="5">
        <v>646.41999999999996</v>
      </c>
      <c r="BT219" s="13">
        <v>6.51</v>
      </c>
      <c r="BU219" s="8">
        <v>5</v>
      </c>
      <c r="BV219" s="5"/>
      <c r="BW219" s="77"/>
    </row>
    <row r="220" spans="1:75" x14ac:dyDescent="0.25">
      <c r="A220" s="17">
        <v>45170</v>
      </c>
      <c r="B220" s="47">
        <v>123734.705139549</v>
      </c>
      <c r="C220" s="47">
        <v>19871.037964456002</v>
      </c>
      <c r="D220" s="47">
        <v>78538.072813973995</v>
      </c>
      <c r="E220" s="48">
        <v>13357.777924885</v>
      </c>
      <c r="F220" s="47">
        <v>235501.59384286398</v>
      </c>
      <c r="G220" s="13">
        <v>28.98</v>
      </c>
      <c r="H220" s="8">
        <v>2326.67</v>
      </c>
      <c r="I220" s="49">
        <v>33.72</v>
      </c>
      <c r="J220" s="49">
        <v>1051.22</v>
      </c>
      <c r="K220" s="49">
        <v>13.72</v>
      </c>
      <c r="L220" s="49">
        <v>308.31</v>
      </c>
      <c r="M220" s="49">
        <v>17.37</v>
      </c>
      <c r="N220" s="49">
        <v>435.67</v>
      </c>
      <c r="O220" s="49">
        <v>37.96</v>
      </c>
      <c r="P220" s="49">
        <v>531.47</v>
      </c>
      <c r="Q220" s="13">
        <v>14.28</v>
      </c>
      <c r="R220" s="8">
        <v>5575.38</v>
      </c>
      <c r="S220" s="5">
        <v>30.46</v>
      </c>
      <c r="T220" s="5">
        <v>80.11</v>
      </c>
      <c r="U220" s="49">
        <v>10.76</v>
      </c>
      <c r="V220" s="49">
        <v>2912.67</v>
      </c>
      <c r="W220" s="49">
        <v>17.739999999999998</v>
      </c>
      <c r="X220" s="49">
        <v>2582.6</v>
      </c>
      <c r="Y220" s="13">
        <v>7.14</v>
      </c>
      <c r="Z220" s="8">
        <v>1511.48</v>
      </c>
      <c r="AA220" s="49">
        <v>6.93</v>
      </c>
      <c r="AB220" s="49">
        <v>1036.95</v>
      </c>
      <c r="AC220" s="49">
        <v>7.59</v>
      </c>
      <c r="AD220" s="49">
        <v>474.53</v>
      </c>
      <c r="AE220" s="56">
        <v>4.3499999999999996</v>
      </c>
      <c r="AF220" s="55">
        <v>410.75</v>
      </c>
      <c r="AG220" s="47">
        <v>18286.856354898999</v>
      </c>
      <c r="AH220" s="47">
        <v>10562.3694799105</v>
      </c>
      <c r="AI220" s="47">
        <v>32745.587093143102</v>
      </c>
      <c r="AJ220" s="47">
        <v>21173.566808343901</v>
      </c>
      <c r="AK220" s="47">
        <v>11572.0202847992</v>
      </c>
      <c r="AL220" s="47">
        <v>11730.533622663899</v>
      </c>
      <c r="AM220" s="47">
        <v>6348.6576810820525</v>
      </c>
      <c r="AN220" s="47">
        <v>5381.8759415818467</v>
      </c>
      <c r="AO220" s="48">
        <v>55038.490195717503</v>
      </c>
      <c r="AP220" s="47">
        <v>111350.81706873301</v>
      </c>
      <c r="AQ220" s="47">
        <v>71124.152610113</v>
      </c>
      <c r="AR220" s="47">
        <v>60377.197541449998</v>
      </c>
      <c r="AS220" s="47">
        <v>10746.955068662999</v>
      </c>
      <c r="AT220" s="47">
        <v>39162.567903706549</v>
      </c>
      <c r="AU220" s="47">
        <v>1064.0965549134701</v>
      </c>
      <c r="AV220" s="47">
        <v>10359.570806347299</v>
      </c>
      <c r="AW220" s="47">
        <v>28317.080377518098</v>
      </c>
      <c r="AX220" s="47">
        <v>1988.8719999999998</v>
      </c>
      <c r="AY220" s="47">
        <v>14572.242133227977</v>
      </c>
      <c r="AZ220" s="47">
        <v>89.698000000000008</v>
      </c>
      <c r="BA220" s="48">
        <v>192392.89031508792</v>
      </c>
      <c r="BB220" s="47">
        <v>30603.404696569702</v>
      </c>
      <c r="BC220" s="47">
        <v>18659.250233945691</v>
      </c>
      <c r="BD220" s="47">
        <v>49145.726976514903</v>
      </c>
      <c r="BE220" s="47">
        <v>88.098190910052594</v>
      </c>
      <c r="BF220" s="47">
        <v>439.16862652483655</v>
      </c>
      <c r="BG220" s="47">
        <v>37489.730019174996</v>
      </c>
      <c r="BH220" s="47">
        <v>22106.887721959403</v>
      </c>
      <c r="BI220" s="47">
        <v>2408.0243259999997</v>
      </c>
      <c r="BJ220" s="47">
        <v>25567.011665042111</v>
      </c>
      <c r="BK220" s="47">
        <v>1020.3113046344533</v>
      </c>
      <c r="BL220" s="48">
        <v>326745.85813701095</v>
      </c>
      <c r="BM220" s="51"/>
      <c r="BN220" s="13">
        <v>8.9</v>
      </c>
      <c r="BO220" s="5">
        <v>16895.689999999999</v>
      </c>
      <c r="BP220" s="13">
        <v>8.7799999999999994</v>
      </c>
      <c r="BQ220" s="5">
        <v>4399.01</v>
      </c>
      <c r="BR220" s="13">
        <v>7.94</v>
      </c>
      <c r="BS220" s="5">
        <v>549.34</v>
      </c>
      <c r="BT220" s="13"/>
      <c r="BU220" s="8"/>
      <c r="BV220" s="5"/>
      <c r="BW220" s="77"/>
    </row>
    <row r="221" spans="1:75" x14ac:dyDescent="0.25">
      <c r="A221" s="17">
        <v>45200</v>
      </c>
      <c r="B221" s="47">
        <v>124053.69425568399</v>
      </c>
      <c r="C221" s="47">
        <v>19934.405029688001</v>
      </c>
      <c r="D221" s="47">
        <v>79129.878740696993</v>
      </c>
      <c r="E221" s="48">
        <v>13508.10073405</v>
      </c>
      <c r="F221" s="47">
        <v>236626.07876011898</v>
      </c>
      <c r="G221" s="13">
        <v>27.86</v>
      </c>
      <c r="H221" s="8">
        <v>2407.66</v>
      </c>
      <c r="I221" s="49">
        <v>32.72</v>
      </c>
      <c r="J221" s="49">
        <v>948.96</v>
      </c>
      <c r="K221" s="49">
        <v>12.47</v>
      </c>
      <c r="L221" s="49">
        <v>378.64</v>
      </c>
      <c r="M221" s="49">
        <v>17.89</v>
      </c>
      <c r="N221" s="49">
        <v>489.13</v>
      </c>
      <c r="O221" s="49">
        <v>38.15</v>
      </c>
      <c r="P221" s="49">
        <v>590.92999999999995</v>
      </c>
      <c r="Q221" s="13">
        <v>13.99</v>
      </c>
      <c r="R221" s="8">
        <v>5697.84</v>
      </c>
      <c r="S221" s="5">
        <v>29.34</v>
      </c>
      <c r="T221" s="5">
        <v>81.510000000000005</v>
      </c>
      <c r="U221" s="49">
        <v>10.48</v>
      </c>
      <c r="V221" s="49">
        <v>2936.48</v>
      </c>
      <c r="W221" s="49">
        <v>17.37</v>
      </c>
      <c r="X221" s="49">
        <v>2679.85</v>
      </c>
      <c r="Y221" s="13">
        <v>7.11</v>
      </c>
      <c r="Z221" s="8">
        <v>1489.59</v>
      </c>
      <c r="AA221" s="49">
        <v>6.75</v>
      </c>
      <c r="AB221" s="49">
        <v>996.2</v>
      </c>
      <c r="AC221" s="49">
        <v>7.83</v>
      </c>
      <c r="AD221" s="49">
        <v>493.39</v>
      </c>
      <c r="AE221" s="56">
        <v>4.72</v>
      </c>
      <c r="AF221" s="55">
        <v>445.63</v>
      </c>
      <c r="AG221" s="47">
        <v>17904.847854354299</v>
      </c>
      <c r="AH221" s="47">
        <v>10493.4705100627</v>
      </c>
      <c r="AI221" s="47">
        <v>32385.6998511981</v>
      </c>
      <c r="AJ221" s="47">
        <v>20935.6499289315</v>
      </c>
      <c r="AK221" s="47">
        <v>11450.0499222666</v>
      </c>
      <c r="AL221" s="47">
        <v>11816.018160728599</v>
      </c>
      <c r="AM221" s="47">
        <v>6247.4368524147503</v>
      </c>
      <c r="AN221" s="47">
        <v>5568.5813083138491</v>
      </c>
      <c r="AO221" s="48">
        <v>54695.188521989403</v>
      </c>
      <c r="AP221" s="47">
        <v>111978.4578208694</v>
      </c>
      <c r="AQ221" s="47">
        <v>71650.971185532297</v>
      </c>
      <c r="AR221" s="47">
        <v>60995.458083118501</v>
      </c>
      <c r="AS221" s="47">
        <v>10655.513102413801</v>
      </c>
      <c r="AT221" s="47">
        <v>39252.066239263804</v>
      </c>
      <c r="AU221" s="47">
        <v>1075.4203960733</v>
      </c>
      <c r="AV221" s="47">
        <v>10346.7632991522</v>
      </c>
      <c r="AW221" s="47">
        <v>28901.416925480127</v>
      </c>
      <c r="AX221" s="47">
        <v>1991.1802256567576</v>
      </c>
      <c r="AY221" s="47">
        <v>14874.901642463694</v>
      </c>
      <c r="AZ221" s="47">
        <v>90.188709261994561</v>
      </c>
      <c r="BA221" s="48">
        <v>192947.91644142219</v>
      </c>
      <c r="BB221" s="47">
        <v>30966.955476498701</v>
      </c>
      <c r="BC221" s="47">
        <v>22394.533910737187</v>
      </c>
      <c r="BD221" s="47">
        <v>49898.923535660899</v>
      </c>
      <c r="BE221" s="47">
        <v>84.746317980800001</v>
      </c>
      <c r="BF221" s="47">
        <v>441.83788342392324</v>
      </c>
      <c r="BG221" s="47">
        <v>37855.027679925166</v>
      </c>
      <c r="BH221" s="47">
        <v>22089.758058203166</v>
      </c>
      <c r="BI221" s="47">
        <v>2409.0686184999995</v>
      </c>
      <c r="BJ221" s="47">
        <v>25706.812788275511</v>
      </c>
      <c r="BK221" s="47">
        <v>1025.961106969698</v>
      </c>
      <c r="BL221" s="48">
        <v>332355.99402710679</v>
      </c>
      <c r="BM221" s="51"/>
      <c r="BN221" s="13">
        <v>8.64</v>
      </c>
      <c r="BO221" s="5">
        <v>18959.52</v>
      </c>
      <c r="BP221" s="13">
        <v>8.65</v>
      </c>
      <c r="BQ221" s="5">
        <v>3857.23</v>
      </c>
      <c r="BR221" s="13">
        <v>8.3000000000000007</v>
      </c>
      <c r="BS221" s="5">
        <v>612.22</v>
      </c>
      <c r="BT221" s="13"/>
      <c r="BU221" s="8"/>
      <c r="BV221" s="5"/>
      <c r="BW221" s="77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20"/>
  <sheetViews>
    <sheetView showGridLines="0" zoomScale="85" zoomScaleNormal="85" workbookViewId="0">
      <pane ySplit="5" topLeftCell="A207" activePane="bottomLeft" state="frozen"/>
      <selection pane="bottomLeft" activeCell="A220" sqref="A220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4" t="s">
        <v>63</v>
      </c>
      <c r="C1" s="94"/>
      <c r="D1" s="94"/>
      <c r="E1" s="94"/>
      <c r="F1" s="107"/>
      <c r="G1" s="52"/>
      <c r="H1" s="94" t="s">
        <v>64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07"/>
      <c r="T1" s="108" t="s">
        <v>108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10"/>
    </row>
    <row r="2" spans="1:59" s="3" customFormat="1" ht="15.75" customHeight="1" x14ac:dyDescent="0.25">
      <c r="A2" s="2"/>
      <c r="B2" s="98" t="s">
        <v>44</v>
      </c>
      <c r="C2" s="98"/>
      <c r="D2" s="98"/>
      <c r="E2" s="98"/>
      <c r="F2" s="98"/>
      <c r="G2" s="83" t="s">
        <v>144</v>
      </c>
      <c r="H2" s="103"/>
      <c r="I2" s="103"/>
      <c r="J2" s="103"/>
      <c r="K2" s="111"/>
      <c r="L2" s="83" t="s">
        <v>145</v>
      </c>
      <c r="M2" s="98"/>
      <c r="N2" s="98"/>
      <c r="O2" s="84"/>
      <c r="P2" s="83" t="s">
        <v>146</v>
      </c>
      <c r="Q2" s="98"/>
      <c r="R2" s="84"/>
      <c r="S2" s="57" t="s">
        <v>147</v>
      </c>
      <c r="T2" s="102" t="s">
        <v>37</v>
      </c>
      <c r="U2" s="103"/>
      <c r="V2" s="103"/>
      <c r="W2" s="103"/>
      <c r="X2" s="103"/>
      <c r="Y2" s="103"/>
      <c r="Z2" s="103"/>
      <c r="AA2" s="111"/>
      <c r="AB2" s="102" t="s">
        <v>38</v>
      </c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11"/>
      <c r="AQ2" s="102" t="s">
        <v>41</v>
      </c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11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264</v>
      </c>
      <c r="W3" s="42" t="s">
        <v>265</v>
      </c>
      <c r="X3" s="42" t="s">
        <v>100</v>
      </c>
      <c r="Y3" s="42" t="s">
        <v>270</v>
      </c>
      <c r="Z3" s="42" t="s">
        <v>271</v>
      </c>
      <c r="AA3" s="43" t="s">
        <v>37</v>
      </c>
      <c r="AB3" s="38" t="s">
        <v>37</v>
      </c>
      <c r="AC3" s="36" t="s">
        <v>243</v>
      </c>
      <c r="AD3" s="36" t="s">
        <v>283</v>
      </c>
      <c r="AE3" s="36" t="s">
        <v>284</v>
      </c>
      <c r="AF3" s="36" t="s">
        <v>285</v>
      </c>
      <c r="AG3" s="36" t="s">
        <v>266</v>
      </c>
      <c r="AH3" s="36" t="s">
        <v>250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4" t="s">
        <v>107</v>
      </c>
      <c r="C4" s="105"/>
      <c r="D4" s="105"/>
      <c r="E4" s="105"/>
      <c r="F4" s="105"/>
      <c r="G4" s="104" t="s">
        <v>151</v>
      </c>
      <c r="H4" s="87"/>
      <c r="I4" s="87"/>
      <c r="J4" s="87"/>
      <c r="K4" s="87"/>
      <c r="L4" s="105"/>
      <c r="M4" s="105"/>
      <c r="N4" s="105"/>
      <c r="O4" s="105"/>
      <c r="P4" s="105"/>
      <c r="Q4" s="105"/>
      <c r="R4" s="105"/>
      <c r="S4" s="106"/>
      <c r="T4" s="104" t="s">
        <v>114</v>
      </c>
      <c r="U4" s="105"/>
      <c r="V4" s="105"/>
      <c r="W4" s="105"/>
      <c r="X4" s="105"/>
      <c r="Y4" s="105"/>
      <c r="Z4" s="105"/>
      <c r="AA4" s="53" t="s">
        <v>107</v>
      </c>
      <c r="AB4" s="86" t="s">
        <v>114</v>
      </c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53" t="s">
        <v>107</v>
      </c>
      <c r="AQ4" s="87" t="s">
        <v>115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53" t="s">
        <v>107</v>
      </c>
    </row>
    <row r="5" spans="1:59" ht="15" customHeight="1" x14ac:dyDescent="0.25">
      <c r="A5" s="2"/>
      <c r="B5" s="89" t="s">
        <v>267</v>
      </c>
      <c r="C5" s="90"/>
      <c r="D5" s="90"/>
      <c r="E5" s="90"/>
      <c r="F5" s="90"/>
      <c r="G5" s="112" t="s">
        <v>98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113" t="s">
        <v>98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5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-9.736887762317778E-2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-0.17898620671554683</v>
      </c>
      <c r="BD216" s="8">
        <f>+('Base original'!BL217/'Base original'!BL205*100-100)*'Base original'!BL205/'Base original'!$BL205</f>
        <v>4.6620926238867639</v>
      </c>
    </row>
    <row r="217" spans="1:56" x14ac:dyDescent="0.25">
      <c r="A217" s="17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8">
        <f>+'Base original'!F218/'Base original'!F206*100-100</f>
        <v>3.5052447176689299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1.9347018591156038</v>
      </c>
      <c r="AK217" s="5">
        <f>+('Base original'!AX218/'Base original'!AX206*100-100)*'Base original'!AX206/'Base original'!$BA206</f>
        <v>0.20687335421697398</v>
      </c>
      <c r="AL217" s="5">
        <f>+('Base original'!AY218/'Base original'!AY206*100-100)*'Base original'!AY206/'Base original'!$BA206</f>
        <v>1.9212100151176552</v>
      </c>
      <c r="AM217" s="5">
        <f>+('Base original'!AZ218/'Base original'!AZ206*100-100)*'Base original'!AZ206/'Base original'!$BA206</f>
        <v>4.6373006418893708E-4</v>
      </c>
      <c r="AN217" s="5">
        <f>+(('Base original'!AW218-'Base original'!AY218)/('Base original'!AW206-'Base original'!AY206)*100-100)*(('Base original'!AW206-'Base original'!AY206)/'Base original'!BA206)</f>
        <v>1.3491843997948876E-2</v>
      </c>
      <c r="AO217" s="5">
        <f>+(('Base original'!AX218-'Base original'!AZ218)/('Base original'!AX206-'Base original'!AZ206)*100-100)*(('Base original'!AX206-'Base original'!AZ206)/'Base original'!BA206)</f>
        <v>0.20640962415278491</v>
      </c>
      <c r="AP217" s="8">
        <f>+('Base original'!BA218/'Base original'!BA206*100-100)*'Base original'!BA206/'Base original'!$BA206</f>
        <v>7.4656974611767595</v>
      </c>
      <c r="AQ217" s="5">
        <f>+('Base original'!BA218/'Base original'!BA206*100-100)*'Base original'!BA206/'Base original'!$BL206</f>
        <v>4.2321196110554054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7.0039589710167521E-2</v>
      </c>
      <c r="AW217" s="5">
        <f>+('Base original'!BG218/'Base original'!BG206*100-100)*'Base original'!BG206/'Base original'!$BL206</f>
        <v>1.3123871536210221</v>
      </c>
      <c r="AX217" s="5">
        <f>+('Base original'!BH218/'Base original'!BH206*100-100)*'Base original'!BH206/'Base original'!$BL206</f>
        <v>-0.36708810353271193</v>
      </c>
      <c r="AY217" s="5">
        <f>+('Base original'!BI218/'Base original'!BI206*100-100)*'Base original'!BI206/'Base original'!$BL206</f>
        <v>-0.26373582905395665</v>
      </c>
      <c r="AZ217" s="5">
        <f>+('Base original'!BJ218/'Base original'!BJ206*100-100)*'Base original'!BJ206/'Base original'!$BL206</f>
        <v>0.59206483396115162</v>
      </c>
      <c r="BA217" s="5">
        <f>+('Base original'!BK218/'Base original'!BK206*100-100)*'Base original'!BK206/'Base original'!$BL206</f>
        <v>-9.5944585085542197E-2</v>
      </c>
      <c r="BB217" s="5">
        <f>+(('Base original'!BH218-'Base original'!BJ218)/('Base original'!BH206-'Base original'!BJ206)*100-100)*('Base original'!BH206-'Base original'!BJ206)/'Base original'!$BL206</f>
        <v>-0.95915293749386321</v>
      </c>
      <c r="BC217" s="5">
        <f>+(('Base original'!BI218-'Base original'!BK218)/('Base original'!BI206-'Base original'!BK206)*100-100)*('Base original'!BI206-'Base original'!BK206)/'Base original'!$BL206</f>
        <v>-0.16779124396841455</v>
      </c>
      <c r="BD217" s="8">
        <f>+('Base original'!BL218/'Base original'!BL206*100-100)*'Base original'!BL206/'Base original'!$BL206</f>
        <v>2.6978574208210517</v>
      </c>
    </row>
    <row r="218" spans="1:56" x14ac:dyDescent="0.25">
      <c r="A218" s="17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8">
        <f>+'Base original'!F219/'Base original'!F207*100-100</f>
        <v>3.2940287962949526</v>
      </c>
      <c r="G218" s="8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8">
        <f>+'Base original'!P219/'Base original'!$H219*'Base original'!O219</f>
        <v>8.6232999726337987</v>
      </c>
      <c r="L218" s="8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8">
        <f>+'Base original'!X219/'Base original'!$R219*'Base original'!W219</f>
        <v>8.3703832946457677</v>
      </c>
      <c r="P218" s="8">
        <f>+'Base original'!Y219</f>
        <v>6.91</v>
      </c>
      <c r="Q218" s="5">
        <f>+'Base original'!AB219/'Base original'!$Z219*'Base original'!AA219</f>
        <v>4.6431417619601021</v>
      </c>
      <c r="R218" s="8">
        <f>+'Base original'!AD219/'Base original'!$Z219*'Base original'!AC219</f>
        <v>2.2711415308160028</v>
      </c>
      <c r="S218" s="9">
        <f>+'Base original'!AE219</f>
        <v>4.22</v>
      </c>
      <c r="T218" s="5">
        <f>+('Base original'!AH219/'Base original'!AH207*100-100)*'Base original'!AH207/'Base original'!$AO207</f>
        <v>-3.2822872992584911</v>
      </c>
      <c r="U218" s="5">
        <f>+('Base original'!AI219/'Base original'!AI207*100-100)*'Base original'!AI207/'Base original'!$AO207</f>
        <v>-5.1553230657698226</v>
      </c>
      <c r="V218" s="5">
        <f>+('Base original'!AJ219/'Base original'!AJ207*100-100)*'Base original'!AJ207/'Base original'!$AO207</f>
        <v>-1.6469875220743637</v>
      </c>
      <c r="W218" s="5">
        <f>+('Base original'!AK219/'Base original'!AK207*100-100)*'Base original'!AK207/'Base original'!$AO207</f>
        <v>-3.5083355436954511</v>
      </c>
      <c r="X218" s="5">
        <f>+('Base original'!AL219/'Base original'!AL207*100-100)*'Base original'!AL207/'Base original'!$AO207</f>
        <v>-2.4420787921081368</v>
      </c>
      <c r="Y218" s="5">
        <f>+('Base original'!AM219/'Base original'!AM207*100-100)*'Base original'!AM207/'Base original'!$AO207</f>
        <v>-2.6331815300653894</v>
      </c>
      <c r="Z218" s="5">
        <f>+('Base original'!AN219/'Base original'!AN207*100-100)*'Base original'!AN207/'Base original'!$AO207</f>
        <v>0.19110273795725025</v>
      </c>
      <c r="AA218" s="8">
        <f>+('Base original'!AO219/'Base original'!AO207*100-100)*'Base original'!AO207/'Base original'!$AO207</f>
        <v>-10.879689157136454</v>
      </c>
      <c r="AB218" s="5">
        <f>+('Base original'!AO219/'Base original'!AO207*100-100)*'Base original'!AO207/'Base original'!$BA207</f>
        <v>-3.7256221183578266</v>
      </c>
      <c r="AC218" s="5">
        <f>+('Base original'!AP219/'Base original'!AP207*100-100)*'Base original'!AP207/'Base original'!$BA207</f>
        <v>10.486233495908644</v>
      </c>
      <c r="AD218" s="5">
        <f>+('Base original'!AQ219/'Base original'!AQ207*100-100)*'Base original'!AQ207/'Base original'!$BA207</f>
        <v>7.0772177504403775</v>
      </c>
      <c r="AE218" s="5">
        <f>+('Base original'!AR219/'Base original'!AR207*100-100)*'Base original'!AR207/'Base original'!$BA207</f>
        <v>7.8616163561555323</v>
      </c>
      <c r="AF218" s="5">
        <f>+('Base original'!AS219/'Base original'!AS207*100-100)*'Base original'!AS207/'Base original'!$BA207</f>
        <v>-0.78439860571515452</v>
      </c>
      <c r="AG218" s="5">
        <f>+('Base original'!AT219/'Base original'!AT207*100-100)*'Base original'!AT207/'Base original'!$BA207</f>
        <v>3.6206362998560264</v>
      </c>
      <c r="AH218" s="5">
        <f>+('Base original'!AU219/'Base original'!AU207*100-100)*'Base original'!AU207/'Base original'!$BA207</f>
        <v>-0.21162055438773586</v>
      </c>
      <c r="AI218" s="5">
        <f>+('Base original'!AV219/'Base original'!AV207*100-100)*'Base original'!AV207/'Base original'!$BA207</f>
        <v>-0.50362055416350082</v>
      </c>
      <c r="AJ218" s="5">
        <f>+('Base original'!AW219/'Base original'!AW207*100-100)*'Base original'!AW207/'Base original'!$BA207</f>
        <v>1.4618906440153383</v>
      </c>
      <c r="AK218" s="5">
        <f>+('Base original'!AX219/'Base original'!AX207*100-100)*'Base original'!AX207/'Base original'!$BA207</f>
        <v>0.1730842713521151</v>
      </c>
      <c r="AL218" s="5">
        <f>+('Base original'!AY219/'Base original'!AY207*100-100)*'Base original'!AY207/'Base original'!$BA207</f>
        <v>1.1756721431467161</v>
      </c>
      <c r="AM218" s="5">
        <f>+('Base original'!AZ219/'Base original'!AZ207*100-100)*'Base original'!AZ207/'Base original'!$BA207</f>
        <v>-1.6733229389221543E-3</v>
      </c>
      <c r="AN218" s="5">
        <f>+(('Base original'!AW219-'Base original'!AY219)/('Base original'!AW207-'Base original'!AY207)*100-100)*(('Base original'!AW207-'Base original'!AY207)/'Base original'!BA207)</f>
        <v>0.28621850086862349</v>
      </c>
      <c r="AO218" s="5">
        <f>+(('Base original'!AX219-'Base original'!AZ219)/('Base original'!AX207-'Base original'!AZ207)*100-100)*(('Base original'!AX207-'Base original'!AZ207)/'Base original'!BA207)</f>
        <v>0.17475759429103718</v>
      </c>
      <c r="AP218" s="8">
        <f>+('Base original'!BA219/'Base original'!BA207*100-100)*'Base original'!BA207/'Base original'!$BA207</f>
        <v>6.7179669185468649</v>
      </c>
      <c r="AQ218" s="5">
        <f>+('Base original'!BA219/'Base original'!BA207*100-100)*'Base original'!BA207/'Base original'!$BL207</f>
        <v>3.8258568858210809</v>
      </c>
      <c r="AR218" s="5">
        <f>+('Base original'!BB219/'Base original'!BB207*100-100)*'Base original'!BB207/'Base original'!$BL207</f>
        <v>-1.070670834831652</v>
      </c>
      <c r="AS218" s="5">
        <f>+('Base original'!BC219/'Base original'!BC207*100-100)*'Base original'!BC207/'Base original'!$BL207</f>
        <v>-0.60099686401983898</v>
      </c>
      <c r="AT218" s="5">
        <f>+('Base original'!BD219/'Base original'!BD207*100-100)*'Base original'!BD207/'Base original'!$BL207</f>
        <v>1.7988871951238945</v>
      </c>
      <c r="AU218" s="5">
        <f>+('Base original'!BE219/'Base original'!BE207*100-100)*'Base original'!BE207/'Base original'!$BL207</f>
        <v>-4.5012211261535621E-3</v>
      </c>
      <c r="AV218" s="5">
        <f>+('Base original'!BF219/'Base original'!BF207*100-100)*'Base original'!BF207/'Base original'!$BL207</f>
        <v>3.6485556696708145E-2</v>
      </c>
      <c r="AW218" s="5">
        <f>+('Base original'!BG219/'Base original'!BG207*100-100)*'Base original'!BG207/'Base original'!$BL207</f>
        <v>1.1178556477746262</v>
      </c>
      <c r="AX218" s="5">
        <f>+('Base original'!BH219/'Base original'!BH207*100-100)*'Base original'!BH207/'Base original'!$BL207</f>
        <v>-0.24788924186765712</v>
      </c>
      <c r="AY218" s="5">
        <f>+('Base original'!BI219/'Base original'!BI207*100-100)*'Base original'!BI207/'Base original'!$BL207</f>
        <v>-0.21968115723678039</v>
      </c>
      <c r="AZ218" s="5">
        <f>+('Base original'!BJ219/'Base original'!BJ207*100-100)*'Base original'!BJ207/'Base original'!$BL207</f>
        <v>0.77791611054719756</v>
      </c>
      <c r="BA218" s="5">
        <f>+('Base original'!BK219/'Base original'!BK207*100-100)*'Base original'!BK207/'Base original'!$BL207</f>
        <v>-8.7782389728355253E-2</v>
      </c>
      <c r="BB218" s="5">
        <f>+(('Base original'!BH219-'Base original'!BJ219)/('Base original'!BH207-'Base original'!BJ207)*100-100)*('Base original'!BH207-'Base original'!BJ207)/'Base original'!$BL207</f>
        <v>-1.0258053524148554</v>
      </c>
      <c r="BC218" s="5">
        <f>+(('Base original'!BI219-'Base original'!BK219)/('Base original'!BI207-'Base original'!BK207)*100-100)*('Base original'!BI207-'Base original'!BK207)/'Base original'!$BL207</f>
        <v>-0.13189876750842505</v>
      </c>
      <c r="BD218" s="8">
        <f>+('Base original'!BL219/'Base original'!BL207*100-100)*'Base original'!BL207/'Base original'!$BL207</f>
        <v>3.9452122455156053</v>
      </c>
    </row>
    <row r="219" spans="1:56" x14ac:dyDescent="0.25">
      <c r="A219" s="17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8">
        <f>+'Base original'!F220/'Base original'!F208*100-100</f>
        <v>2.5341188664400534</v>
      </c>
      <c r="G219" s="8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8">
        <f>+'Base original'!P220/'Base original'!$H220*'Base original'!O220</f>
        <v>8.6710196117197533</v>
      </c>
      <c r="L219" s="8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8">
        <f>+'Base original'!X220/'Base original'!$R220*'Base original'!W220</f>
        <v>8.2174352241461559</v>
      </c>
      <c r="P219" s="8">
        <f>+'Base original'!Y220</f>
        <v>7.14</v>
      </c>
      <c r="Q219" s="5">
        <f>+'Base original'!AB220/'Base original'!$Z220*'Base original'!AA220</f>
        <v>4.7543225844867285</v>
      </c>
      <c r="R219" s="8">
        <f>+'Base original'!AD220/'Base original'!$Z220*'Base original'!AC220</f>
        <v>2.3828847884192976</v>
      </c>
      <c r="S219" s="9">
        <f>+'Base original'!AE220</f>
        <v>4.3499999999999996</v>
      </c>
      <c r="T219" s="5">
        <f>+('Base original'!AH220/'Base original'!AH208*100-100)*'Base original'!AH208/'Base original'!$AO208</f>
        <v>-3.0108475202860316</v>
      </c>
      <c r="U219" s="5">
        <f>+('Base original'!AI220/'Base original'!AI208*100-100)*'Base original'!AI208/'Base original'!$AO208</f>
        <v>-4.0976931595507455</v>
      </c>
      <c r="V219" s="5">
        <f>+('Base original'!AJ220/'Base original'!AJ208*100-100)*'Base original'!AJ208/'Base original'!$AO208</f>
        <v>-1.4266955922678057</v>
      </c>
      <c r="W219" s="5">
        <f>+('Base original'!AK220/'Base original'!AK208*100-100)*'Base original'!AK208/'Base original'!$AO208</f>
        <v>-2.67099756728294</v>
      </c>
      <c r="X219" s="5">
        <f>+('Base original'!AL220/'Base original'!AL208*100-100)*'Base original'!AL208/'Base original'!$AO208</f>
        <v>-1.7906552817762691</v>
      </c>
      <c r="Y219" s="5">
        <f>+('Base original'!AM220/'Base original'!AM208*100-100)*'Base original'!AM208/'Base original'!$AO208</f>
        <v>-2.1365649091107897</v>
      </c>
      <c r="Z219" s="5">
        <f>+('Base original'!AN220/'Base original'!AN208*100-100)*'Base original'!AN208/'Base original'!$AO208</f>
        <v>0.34590962733452463</v>
      </c>
      <c r="AA219" s="8">
        <f>+('Base original'!AO220/'Base original'!AO208*100-100)*'Base original'!AO208/'Base original'!$AO208</f>
        <v>-8.8991959616130458</v>
      </c>
      <c r="AB219" s="5">
        <f>+('Base original'!AO220/'Base original'!AO208*100-100)*'Base original'!AO208/'Base original'!$BA208</f>
        <v>-2.9790134360648368</v>
      </c>
      <c r="AC219" s="5">
        <f>+('Base original'!AP220/'Base original'!AP208*100-100)*'Base original'!AP208/'Base original'!$BA208</f>
        <v>8.6714017158298571</v>
      </c>
      <c r="AD219" s="5">
        <f>+('Base original'!AQ220/'Base original'!AQ208*100-100)*'Base original'!AQ208/'Base original'!$BA208</f>
        <v>5.7387150162652496</v>
      </c>
      <c r="AE219" s="5">
        <f>+('Base original'!AR220/'Base original'!AR208*100-100)*'Base original'!AR208/'Base original'!$BA208</f>
        <v>6.9252770554383707</v>
      </c>
      <c r="AF219" s="5">
        <f>+('Base original'!AS220/'Base original'!AS208*100-100)*'Base original'!AS208/'Base original'!$BA208</f>
        <v>-1.1865620391731171</v>
      </c>
      <c r="AG219" s="5">
        <f>+('Base original'!AT220/'Base original'!AT208*100-100)*'Base original'!AT208/'Base original'!$BA208</f>
        <v>3.1874395164276534</v>
      </c>
      <c r="AH219" s="5">
        <f>+('Base original'!AU220/'Base original'!AU208*100-100)*'Base original'!AU208/'Base original'!$BA208</f>
        <v>-0.2547528168630751</v>
      </c>
      <c r="AI219" s="5">
        <f>+('Base original'!AV220/'Base original'!AV208*100-100)*'Base original'!AV208/'Base original'!$BA208</f>
        <v>-0.45919131849919437</v>
      </c>
      <c r="AJ219" s="5">
        <f>+('Base original'!AW220/'Base original'!AW208*100-100)*'Base original'!AW208/'Base original'!$BA208</f>
        <v>2.5269561199646335</v>
      </c>
      <c r="AK219" s="5">
        <f>+('Base original'!AX220/'Base original'!AX208*100-100)*'Base original'!AX208/'Base original'!$BA208</f>
        <v>0.19594651501565474</v>
      </c>
      <c r="AL219" s="5">
        <f>+('Base original'!AY220/'Base original'!AY208*100-100)*'Base original'!AY208/'Base original'!$BA208</f>
        <v>1.3480670100667773</v>
      </c>
      <c r="AM219" s="5">
        <f>+('Base original'!AZ220/'Base original'!AZ208*100-100)*'Base original'!AZ208/'Base original'!$BA208</f>
        <v>5.7733019073281421E-3</v>
      </c>
      <c r="AN219" s="5">
        <f>+(('Base original'!AW220-'Base original'!AY220)/('Base original'!AW208-'Base original'!AY208)*100-100)*(('Base original'!AW208-'Base original'!AY208)/'Base original'!BA208)</f>
        <v>1.1788891098978542</v>
      </c>
      <c r="AO219" s="5">
        <f>+(('Base original'!AX220-'Base original'!AZ220)/('Base original'!AX208-'Base original'!AZ208)*100-100)*(('Base original'!AX208-'Base original'!AZ208)/'Base original'!BA208)</f>
        <v>0.19017321310832655</v>
      </c>
      <c r="AP219" s="8">
        <f>+('Base original'!BA220/'Base original'!BA208*100-100)*'Base original'!BA208/'Base original'!$BA208</f>
        <v>6.602259284271824</v>
      </c>
      <c r="AQ219" s="5">
        <f>+('Base original'!BA220/'Base original'!BA208*100-100)*'Base original'!BA208/'Base original'!$BL208</f>
        <v>3.819803678397955</v>
      </c>
      <c r="AR219" s="5">
        <f>+('Base original'!BB220/'Base original'!BB208*100-100)*'Base original'!BB208/'Base original'!$BL208</f>
        <v>-0.46593789378753908</v>
      </c>
      <c r="AS219" s="5">
        <f>+('Base original'!BC220/'Base original'!BC208*100-100)*'Base original'!BC208/'Base original'!$BL208</f>
        <v>0.22541628670038324</v>
      </c>
      <c r="AT219" s="5">
        <f>+('Base original'!BD220/'Base original'!BD208*100-100)*'Base original'!BD208/'Base original'!$BL208</f>
        <v>1.5688268307266131</v>
      </c>
      <c r="AU219" s="5">
        <f>+('Base original'!BE220/'Base original'!BE208*100-100)*'Base original'!BE208/'Base original'!$BL208</f>
        <v>-4.8686270268366912E-3</v>
      </c>
      <c r="AV219" s="5">
        <f>+('Base original'!BF220/'Base original'!BF208*100-100)*'Base original'!BF208/'Base original'!$BL208</f>
        <v>5.9230950638831187E-2</v>
      </c>
      <c r="AW219" s="5">
        <f>+('Base original'!BG220/'Base original'!BG208*100-100)*'Base original'!BG208/'Base original'!$BL208</f>
        <v>1.0046027770086507</v>
      </c>
      <c r="AX219" s="5">
        <f>+('Base original'!BH220/'Base original'!BH208*100-100)*'Base original'!BH208/'Base original'!$BL208</f>
        <v>-0.16790454690268405</v>
      </c>
      <c r="AY219" s="5">
        <f>+('Base original'!BI220/'Base original'!BI208*100-100)*'Base original'!BI208/'Base original'!$BL208</f>
        <v>-0.18374883625086053</v>
      </c>
      <c r="AZ219" s="5">
        <f>+('Base original'!BJ220/'Base original'!BJ208*100-100)*'Base original'!BJ208/'Base original'!$BL208</f>
        <v>1.1824513763737179</v>
      </c>
      <c r="BA219" s="5">
        <f>+('Base original'!BK220/'Base original'!BK208*100-100)*'Base original'!BK208/'Base original'!$BL208</f>
        <v>-7.2669084465915842E-2</v>
      </c>
      <c r="BB219" s="5">
        <f>+(('Base original'!BH220-'Base original'!BJ220)/('Base original'!BH208-'Base original'!BJ208)*100-100)*('Base original'!BH208-'Base original'!BJ208)/'Base original'!$BL208</f>
        <v>-1.3503559232764026</v>
      </c>
      <c r="BC219" s="5">
        <f>+(('Base original'!BI220-'Base original'!BK220)/('Base original'!BI208-'Base original'!BK208)*100-100)*('Base original'!BI208-'Base original'!BK208)/'Base original'!$BL208</f>
        <v>-0.11107975178494466</v>
      </c>
      <c r="BD219" s="8">
        <f>+('Base original'!BL220/'Base original'!BL208*100-100)*'Base original'!BL208/'Base original'!$BL208</f>
        <v>4.7456383275968648</v>
      </c>
    </row>
    <row r="220" spans="1:56" x14ac:dyDescent="0.25">
      <c r="A220" s="17">
        <v>45200</v>
      </c>
      <c r="B220" s="5">
        <f>+'Base original'!B221/'Base original'!B209*100-100</f>
        <v>-1.1841183296431979</v>
      </c>
      <c r="C220" s="5">
        <f>+'Base original'!C221/'Base original'!C209*100-100</f>
        <v>4.6343648225661127</v>
      </c>
      <c r="D220" s="5">
        <f>+'Base original'!D221/'Base original'!D209*100-100</f>
        <v>7.6490300292296496</v>
      </c>
      <c r="E220" s="5">
        <f>+'Base original'!E221/'Base original'!E209*100-100</f>
        <v>6.6860810892451354</v>
      </c>
      <c r="F220" s="8">
        <f>+'Base original'!F221/'Base original'!F209*100-100</f>
        <v>2.5418233545664748</v>
      </c>
      <c r="G220" s="8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8">
        <f>+'Base original'!P221/'Base original'!$H221*'Base original'!O221</f>
        <v>9.3634398129303964</v>
      </c>
      <c r="L220" s="8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8">
        <f>+'Base original'!X221/'Base original'!$R221*'Base original'!W221</f>
        <v>8.1695861063139716</v>
      </c>
      <c r="P220" s="8">
        <f>+'Base original'!Y221</f>
        <v>7.11</v>
      </c>
      <c r="Q220" s="5">
        <f>+'Base original'!AB221/'Base original'!$Z221*'Base original'!AA221</f>
        <v>4.5142287475077039</v>
      </c>
      <c r="R220" s="8">
        <f>+'Base original'!AD221/'Base original'!$Z221*'Base original'!AC221</f>
        <v>2.5934946528910641</v>
      </c>
      <c r="S220" s="9">
        <f>+'Base original'!AE221</f>
        <v>4.72</v>
      </c>
      <c r="T220" s="5">
        <f>+('Base original'!AH221/'Base original'!AH209*100-100)*'Base original'!AH209/'Base original'!$AO209</f>
        <v>-2.7373875870275945</v>
      </c>
      <c r="U220" s="5">
        <f>+('Base original'!AI221/'Base original'!AI209*100-100)*'Base original'!AI209/'Base original'!$AO209</f>
        <v>-2.9887761930362418</v>
      </c>
      <c r="V220" s="5">
        <f>+('Base original'!AJ221/'Base original'!AJ209*100-100)*'Base original'!AJ209/'Base original'!$AO209</f>
        <v>-1.0936580661916551</v>
      </c>
      <c r="W220" s="5">
        <f>+('Base original'!AK221/'Base original'!AK209*100-100)*'Base original'!AK209/'Base original'!$AO209</f>
        <v>-1.8951181268445907</v>
      </c>
      <c r="X220" s="5">
        <f>+('Base original'!AL221/'Base original'!AL209*100-100)*'Base original'!AL209/'Base original'!$AO209</f>
        <v>-1.0886504955410197</v>
      </c>
      <c r="Y220" s="5">
        <f>+('Base original'!AM221/'Base original'!AM209*100-100)*'Base original'!AM209/'Base original'!$AO209</f>
        <v>-1.7466349975970179</v>
      </c>
      <c r="Z220" s="5">
        <f>+('Base original'!AN221/'Base original'!AN209*100-100)*'Base original'!AN209/'Base original'!$AO209</f>
        <v>0.6579845020560009</v>
      </c>
      <c r="AA220" s="8">
        <f>+('Base original'!AO221/'Base original'!AO209*100-100)*'Base original'!AO209/'Base original'!$AO209</f>
        <v>-6.8148142756048458</v>
      </c>
      <c r="AB220" s="5">
        <f>+('Base original'!AO221/'Base original'!AO209*100-100)*'Base original'!AO209/'Base original'!$BA209</f>
        <v>-2.2045802602716811</v>
      </c>
      <c r="AC220" s="5">
        <f>+('Base original'!AP221/'Base original'!AP209*100-100)*'Base original'!AP209/'Base original'!$BA209</f>
        <v>8.0265661753512507</v>
      </c>
      <c r="AD220" s="5">
        <f>+('Base original'!AQ221/'Base original'!AQ209*100-100)*'Base original'!AQ209/'Base original'!$BA209</f>
        <v>5.1661589247159645</v>
      </c>
      <c r="AE220" s="5">
        <f>+('Base original'!AR221/'Base original'!AR209*100-100)*'Base original'!AR209/'Base original'!$BA209</f>
        <v>6.8652051465478667</v>
      </c>
      <c r="AF220" s="5">
        <f>+('Base original'!AS221/'Base original'!AS209*100-100)*'Base original'!AS209/'Base original'!$BA209</f>
        <v>-1.6990462218318974</v>
      </c>
      <c r="AG220" s="5">
        <f>+('Base original'!AT221/'Base original'!AT209*100-100)*'Base original'!AT209/'Base original'!$BA209</f>
        <v>3.1295793292126759</v>
      </c>
      <c r="AH220" s="5">
        <f>+('Base original'!AU221/'Base original'!AU209*100-100)*'Base original'!AU209/'Base original'!$BA209</f>
        <v>-0.26917207857738812</v>
      </c>
      <c r="AI220" s="5">
        <f>+('Base original'!AV221/'Base original'!AV209*100-100)*'Base original'!AV209/'Base original'!$BA209</f>
        <v>-0.43657662068609215</v>
      </c>
      <c r="AJ220" s="5">
        <f>+('Base original'!AW221/'Base original'!AW209*100-100)*'Base original'!AW209/'Base original'!$BA209</f>
        <v>1.7505094940195436</v>
      </c>
      <c r="AK220" s="5">
        <f>+('Base original'!AX221/'Base original'!AX209*100-100)*'Base original'!AX209/'Base original'!$BA209</f>
        <v>0.19951992862719362</v>
      </c>
      <c r="AL220" s="5">
        <f>+('Base original'!AY221/'Base original'!AY209*100-100)*'Base original'!AY209/'Base original'!$BA209</f>
        <v>0.98385095231825603</v>
      </c>
      <c r="AM220" s="5">
        <f>+('Base original'!AZ221/'Base original'!AZ209*100-100)*'Base original'!AZ209/'Base original'!$BA209</f>
        <v>8.3853081474252345E-3</v>
      </c>
      <c r="AN220" s="5">
        <f>+(('Base original'!AW221-'Base original'!AY221)/('Base original'!AW209-'Base original'!AY209)*100-100)*(('Base original'!AW209-'Base original'!AY209)/'Base original'!BA209)</f>
        <v>0.76665854170128689</v>
      </c>
      <c r="AO220" s="5">
        <f>+(('Base original'!AX221-'Base original'!AZ221)/('Base original'!AX209-'Base original'!AZ209)*100-100)*(('Base original'!AX209-'Base original'!AZ209)/'Base original'!BA209)</f>
        <v>0.19113462047976829</v>
      </c>
      <c r="AP220" s="8">
        <f>+('Base original'!BA221/'Base original'!BA209*100-100)*'Base original'!BA209/'Base original'!$BA209</f>
        <v>6.343202456574744</v>
      </c>
      <c r="AQ220" s="5">
        <f>+('Base original'!BA221/'Base original'!BA209*100-100)*'Base original'!BA209/'Base original'!$BL209</f>
        <v>3.6733677812590146</v>
      </c>
      <c r="AR220" s="5">
        <f>+('Base original'!BB221/'Base original'!BB209*100-100)*'Base original'!BB209/'Base original'!$BL209</f>
        <v>-0.82710445027045043</v>
      </c>
      <c r="AS220" s="5">
        <f>+('Base original'!BC221/'Base original'!BC209*100-100)*'Base original'!BC209/'Base original'!$BL209</f>
        <v>1.4377703578410082</v>
      </c>
      <c r="AT220" s="5">
        <f>+('Base original'!BD221/'Base original'!BD209*100-100)*'Base original'!BD209/'Base original'!$BL209</f>
        <v>1.6523854941643334</v>
      </c>
      <c r="AU220" s="5">
        <f>+('Base original'!BE221/'Base original'!BE209*100-100)*'Base original'!BE209/'Base original'!$BL209</f>
        <v>-4.7091992623393966E-3</v>
      </c>
      <c r="AV220" s="5">
        <f>+('Base original'!BF221/'Base original'!BF209*100-100)*'Base original'!BF209/'Base original'!$BL209</f>
        <v>8.8652368503399567E-2</v>
      </c>
      <c r="AW220" s="5">
        <f>+('Base original'!BG221/'Base original'!BG209*100-100)*'Base original'!BG209/'Base original'!$BL209</f>
        <v>0.99866585522742901</v>
      </c>
      <c r="AX220" s="5">
        <f>+('Base original'!BH221/'Base original'!BH209*100-100)*'Base original'!BH209/'Base original'!$BL209</f>
        <v>1.2307147230184465E-4</v>
      </c>
      <c r="AY220" s="5">
        <f>+('Base original'!BI221/'Base original'!BI209*100-100)*'Base original'!BI209/'Base original'!$BL209</f>
        <v>-0.15389717488794516</v>
      </c>
      <c r="AZ220" s="5">
        <f>+('Base original'!BJ221/'Base original'!BJ209*100-100)*'Base original'!BJ209/'Base original'!$BL209</f>
        <v>0.84918289197197316</v>
      </c>
      <c r="BA220" s="5">
        <f>+('Base original'!BK221/'Base original'!BK209*100-100)*'Base original'!BK209/'Base original'!$BL209</f>
        <v>-6.282610950125396E-2</v>
      </c>
      <c r="BB220" s="5">
        <f>+(('Base original'!BH221-'Base original'!BJ221)/('Base original'!BH209-'Base original'!BJ209)*100-100)*('Base original'!BH209-'Base original'!BJ209)/'Base original'!$BL209</f>
        <v>-0.84905982049967199</v>
      </c>
      <c r="BC220" s="5">
        <f>+(('Base original'!BI221-'Base original'!BK221)/('Base original'!BI209-'Base original'!BK209)*100-100)*('Base original'!BI209-'Base original'!BK209)/'Base original'!$BL209</f>
        <v>-9.1071065386691241E-2</v>
      </c>
      <c r="BD220" s="8">
        <f>+('Base original'!BL221/'Base original'!BL209*100-100)*'Base original'!BL209/'Base original'!$BL209</f>
        <v>6.0788973215759796</v>
      </c>
    </row>
  </sheetData>
  <mergeCells count="18"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  <mergeCell ref="AB4:AO4"/>
    <mergeCell ref="AQ4:B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20"/>
  <sheetViews>
    <sheetView showGridLines="0" zoomScale="85" zoomScaleNormal="85" workbookViewId="0">
      <pane xSplit="1" ySplit="5" topLeftCell="B201" activePane="bottomRight" state="frozen"/>
      <selection pane="topRight" activeCell="B1" sqref="B1"/>
      <selection pane="bottomLeft" activeCell="A6" sqref="A6"/>
      <selection pane="bottomRight" activeCell="A220" sqref="A220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4" t="s">
        <v>106</v>
      </c>
      <c r="C1" s="94"/>
      <c r="D1" s="94"/>
      <c r="E1" s="94"/>
      <c r="F1" s="107"/>
    </row>
    <row r="2" spans="1:9" s="3" customFormat="1" ht="21.75" customHeight="1" x14ac:dyDescent="0.25">
      <c r="A2" s="2"/>
      <c r="B2" s="103" t="s">
        <v>44</v>
      </c>
      <c r="C2" s="103"/>
      <c r="D2" s="103"/>
      <c r="E2" s="103"/>
      <c r="F2" s="111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4" t="s">
        <v>109</v>
      </c>
      <c r="C4" s="105"/>
      <c r="D4" s="105"/>
      <c r="E4" s="105"/>
      <c r="F4" s="106"/>
    </row>
    <row r="5" spans="1:9" ht="15" customHeight="1" x14ac:dyDescent="0.25">
      <c r="A5" s="2"/>
      <c r="B5" s="89" t="s">
        <v>267</v>
      </c>
      <c r="C5" s="90"/>
      <c r="D5" s="90"/>
      <c r="E5" s="90"/>
      <c r="F5" s="91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9">
        <f>('Base original'!F218/'Base original'!F217*100-100)</f>
        <v>0.51204585906019418</v>
      </c>
    </row>
    <row r="218" spans="1:6" x14ac:dyDescent="0.25">
      <c r="A218" s="17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9">
        <f>('Base original'!F219/'Base original'!F218*100-100)</f>
        <v>0.39401361210624941</v>
      </c>
    </row>
    <row r="219" spans="1:6" x14ac:dyDescent="0.25">
      <c r="A219" s="17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9">
        <f>('Base original'!F220/'Base original'!F219*100-100)</f>
        <v>0.8055456002182666</v>
      </c>
    </row>
    <row r="220" spans="1:6" x14ac:dyDescent="0.25">
      <c r="A220" s="17">
        <v>45200</v>
      </c>
      <c r="B220" s="5">
        <f>('Base original'!B221/'Base original'!B220*100-100)</f>
        <v>0.25780084558752492</v>
      </c>
      <c r="C220" s="5">
        <f>('Base original'!C221/'Base original'!C220*100-100)</f>
        <v>0.31889157146871128</v>
      </c>
      <c r="D220" s="5">
        <f>('Base original'!D221/'Base original'!D220*100-100)</f>
        <v>0.75352743646352849</v>
      </c>
      <c r="E220" s="5">
        <f>('Base original'!E221/'Base original'!E220*100-100)</f>
        <v>1.1253579001710818</v>
      </c>
      <c r="F220" s="9">
        <f>('Base original'!F221/'Base original'!F220*100-100)</f>
        <v>0.4774850560057331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7" t="s">
        <v>268</v>
      </c>
      <c r="H17" s="117"/>
      <c r="I17" s="117"/>
      <c r="J17" s="117"/>
      <c r="L17" s="24" t="s">
        <v>84</v>
      </c>
    </row>
    <row r="18" spans="1:20" ht="24" customHeight="1" x14ac:dyDescent="0.25">
      <c r="B18" s="24"/>
      <c r="G18" s="117"/>
      <c r="H18" s="117"/>
      <c r="I18" s="117"/>
      <c r="J18" s="117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6" t="s">
        <v>88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8" t="s">
        <v>89</v>
      </c>
      <c r="C23" s="118"/>
      <c r="D23" s="118"/>
      <c r="E23" s="118"/>
      <c r="G23" s="118" t="s">
        <v>90</v>
      </c>
      <c r="H23" s="118"/>
      <c r="I23" s="118"/>
      <c r="J23" s="118"/>
      <c r="L23" s="118" t="s">
        <v>91</v>
      </c>
      <c r="M23" s="118"/>
      <c r="N23" s="118"/>
      <c r="O23" s="118"/>
      <c r="Q23" s="118" t="s">
        <v>92</v>
      </c>
      <c r="R23" s="118"/>
      <c r="S23" s="118"/>
      <c r="T23" s="118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8" t="s">
        <v>89</v>
      </c>
      <c r="C40" s="118"/>
      <c r="D40" s="118"/>
      <c r="E40" s="118"/>
      <c r="G40" s="118" t="s">
        <v>90</v>
      </c>
      <c r="H40" s="118"/>
      <c r="I40" s="118"/>
      <c r="J40" s="118"/>
      <c r="L40" s="118" t="s">
        <v>91</v>
      </c>
      <c r="M40" s="118"/>
      <c r="N40" s="118"/>
      <c r="O40" s="118"/>
      <c r="Q40" s="118" t="s">
        <v>92</v>
      </c>
      <c r="R40" s="118"/>
      <c r="S40" s="118"/>
      <c r="T40" s="118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8" t="s">
        <v>89</v>
      </c>
      <c r="E58" s="118"/>
      <c r="F58" s="118"/>
      <c r="G58" s="118"/>
      <c r="I58" s="118" t="s">
        <v>134</v>
      </c>
      <c r="J58" s="118"/>
      <c r="K58" s="118"/>
      <c r="L58" s="118"/>
      <c r="N58" s="118" t="s">
        <v>91</v>
      </c>
      <c r="O58" s="118"/>
      <c r="P58" s="118"/>
      <c r="Q58" s="118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8" t="s">
        <v>93</v>
      </c>
      <c r="C76" s="118"/>
      <c r="D76" s="118"/>
      <c r="E76" s="118"/>
      <c r="G76" s="118" t="s">
        <v>94</v>
      </c>
      <c r="H76" s="118"/>
      <c r="I76" s="118"/>
      <c r="J76" s="118"/>
      <c r="M76" s="71"/>
      <c r="N76" s="71" t="s">
        <v>77</v>
      </c>
      <c r="O76" s="71"/>
      <c r="Q76" s="118" t="s">
        <v>76</v>
      </c>
      <c r="R76" s="118"/>
      <c r="S76" s="118"/>
      <c r="T76" s="118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8" t="s">
        <v>42</v>
      </c>
      <c r="C95" s="118"/>
      <c r="D95" s="118"/>
      <c r="E95" s="118"/>
      <c r="G95" s="118" t="s">
        <v>96</v>
      </c>
      <c r="H95" s="118"/>
      <c r="I95" s="118"/>
      <c r="J95" s="118"/>
      <c r="L95" s="118" t="s">
        <v>97</v>
      </c>
      <c r="M95" s="118"/>
      <c r="N95" s="118"/>
      <c r="O95" s="118"/>
      <c r="Q95" s="118" t="s">
        <v>45</v>
      </c>
      <c r="R95" s="118"/>
      <c r="S95" s="118"/>
      <c r="T95" s="118"/>
    </row>
    <row r="110" spans="2:2" x14ac:dyDescent="0.25">
      <c r="B110" s="20" t="s">
        <v>268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8" t="s">
        <v>37</v>
      </c>
      <c r="C115" s="118"/>
      <c r="D115" s="118"/>
      <c r="E115" s="118"/>
      <c r="H115" s="118" t="s">
        <v>38</v>
      </c>
      <c r="I115" s="118"/>
      <c r="J115" s="118"/>
      <c r="K115" s="118"/>
      <c r="N115" s="118" t="s">
        <v>41</v>
      </c>
      <c r="O115" s="118"/>
      <c r="P115" s="118"/>
      <c r="Q115" s="118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280</v>
      </c>
      <c r="D2">
        <v>25877.188999999998</v>
      </c>
      <c r="E2" s="74">
        <v>45236.718668981484</v>
      </c>
      <c r="F2" t="b">
        <v>1</v>
      </c>
      <c r="G2" s="73" t="s">
        <v>0</v>
      </c>
      <c r="H2" s="73" t="s">
        <v>188</v>
      </c>
      <c r="I2" s="73" t="s">
        <v>281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280</v>
      </c>
      <c r="D3">
        <v>5571.0029999999997</v>
      </c>
      <c r="E3" s="74">
        <v>45236.718668981484</v>
      </c>
      <c r="F3" t="b">
        <v>1</v>
      </c>
      <c r="G3" s="73" t="s">
        <v>1</v>
      </c>
      <c r="H3" s="73" t="s">
        <v>188</v>
      </c>
      <c r="I3" s="73" t="s">
        <v>281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280</v>
      </c>
      <c r="D4">
        <v>9317.4879999999994</v>
      </c>
      <c r="E4" s="74">
        <v>45236.718668981484</v>
      </c>
      <c r="F4" t="b">
        <v>1</v>
      </c>
      <c r="G4" s="73" t="s">
        <v>2</v>
      </c>
      <c r="H4" s="73" t="s">
        <v>188</v>
      </c>
      <c r="I4" s="73" t="s">
        <v>281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280</v>
      </c>
      <c r="D5">
        <v>3905.4259999999999</v>
      </c>
      <c r="E5" s="74">
        <v>45236.718668981484</v>
      </c>
      <c r="F5" t="b">
        <v>1</v>
      </c>
      <c r="G5" s="73" t="s">
        <v>3</v>
      </c>
      <c r="H5" s="73" t="s">
        <v>188</v>
      </c>
      <c r="I5" s="73" t="s">
        <v>281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280</v>
      </c>
      <c r="D6">
        <v>44671.106</v>
      </c>
      <c r="E6" s="74">
        <v>45236.718668981484</v>
      </c>
      <c r="F6" t="b">
        <v>1</v>
      </c>
      <c r="G6" s="73" t="s">
        <v>4</v>
      </c>
      <c r="H6" s="73" t="s">
        <v>188</v>
      </c>
      <c r="I6" s="73" t="s">
        <v>281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280</v>
      </c>
      <c r="D7">
        <v>26.840105511345499</v>
      </c>
      <c r="E7" s="74">
        <v>45236.718668981484</v>
      </c>
      <c r="F7" t="b">
        <v>1</v>
      </c>
      <c r="G7" s="73" t="s">
        <v>5</v>
      </c>
      <c r="H7" s="73" t="s">
        <v>188</v>
      </c>
      <c r="I7" s="73" t="s">
        <v>281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280</v>
      </c>
      <c r="E8" s="74">
        <v>45236.718668981484</v>
      </c>
      <c r="F8" t="b">
        <v>1</v>
      </c>
      <c r="G8" s="73" t="s">
        <v>158</v>
      </c>
      <c r="H8" s="73" t="s">
        <v>188</v>
      </c>
      <c r="I8" s="73" t="s">
        <v>281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280</v>
      </c>
      <c r="E9" s="74">
        <v>45236.718668981484</v>
      </c>
      <c r="F9" t="b">
        <v>1</v>
      </c>
      <c r="G9" s="73" t="s">
        <v>171</v>
      </c>
      <c r="H9" s="73" t="s">
        <v>188</v>
      </c>
      <c r="I9" s="73" t="s">
        <v>281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280</v>
      </c>
      <c r="E10" s="74">
        <v>45236.718668981484</v>
      </c>
      <c r="F10" t="b">
        <v>1</v>
      </c>
      <c r="G10" s="73" t="s">
        <v>168</v>
      </c>
      <c r="H10" s="73" t="s">
        <v>188</v>
      </c>
      <c r="I10" s="73" t="s">
        <v>281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280</v>
      </c>
      <c r="E11" s="74">
        <v>45236.718668981484</v>
      </c>
      <c r="F11" t="b">
        <v>1</v>
      </c>
      <c r="G11" s="73" t="s">
        <v>170</v>
      </c>
      <c r="H11" s="73" t="s">
        <v>188</v>
      </c>
      <c r="I11" s="73" t="s">
        <v>281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280</v>
      </c>
      <c r="E12" s="74">
        <v>45236.718680555554</v>
      </c>
      <c r="F12" t="b">
        <v>1</v>
      </c>
      <c r="G12" s="73" t="s">
        <v>167</v>
      </c>
      <c r="H12" s="73" t="s">
        <v>188</v>
      </c>
      <c r="I12" s="73" t="s">
        <v>281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280</v>
      </c>
      <c r="E13" s="74">
        <v>45236.718680555554</v>
      </c>
      <c r="F13" t="b">
        <v>1</v>
      </c>
      <c r="G13" s="73" t="s">
        <v>120</v>
      </c>
      <c r="H13" s="73" t="s">
        <v>188</v>
      </c>
      <c r="I13" s="73" t="s">
        <v>281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280</v>
      </c>
      <c r="E14" s="74">
        <v>45236.718680555554</v>
      </c>
      <c r="F14" t="b">
        <v>1</v>
      </c>
      <c r="G14" s="73" t="s">
        <v>165</v>
      </c>
      <c r="H14" s="73" t="s">
        <v>188</v>
      </c>
      <c r="I14" s="73" t="s">
        <v>281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280</v>
      </c>
      <c r="E15" s="74">
        <v>45236.718680555554</v>
      </c>
      <c r="F15" t="b">
        <v>1</v>
      </c>
      <c r="G15" s="73" t="s">
        <v>121</v>
      </c>
      <c r="H15" s="73" t="s">
        <v>188</v>
      </c>
      <c r="I15" s="73" t="s">
        <v>281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280</v>
      </c>
      <c r="E16" s="74">
        <v>45236.718680555554</v>
      </c>
      <c r="F16" t="b">
        <v>1</v>
      </c>
      <c r="G16" s="73" t="s">
        <v>166</v>
      </c>
      <c r="H16" s="73" t="s">
        <v>188</v>
      </c>
      <c r="I16" s="73" t="s">
        <v>281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280</v>
      </c>
      <c r="D17">
        <v>10.2731725726366</v>
      </c>
      <c r="E17" s="74">
        <v>45236.718680555554</v>
      </c>
      <c r="F17" t="b">
        <v>1</v>
      </c>
      <c r="G17" s="73" t="s">
        <v>6</v>
      </c>
      <c r="H17" s="73" t="s">
        <v>188</v>
      </c>
      <c r="I17" s="73" t="s">
        <v>281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280</v>
      </c>
      <c r="E18" s="74">
        <v>45236.718680555554</v>
      </c>
      <c r="F18" t="b">
        <v>1</v>
      </c>
      <c r="G18" s="73" t="s">
        <v>156</v>
      </c>
      <c r="H18" s="73" t="s">
        <v>188</v>
      </c>
      <c r="I18" s="73" t="s">
        <v>281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280</v>
      </c>
      <c r="E19" s="74">
        <v>45236.718680555554</v>
      </c>
      <c r="F19" t="b">
        <v>1</v>
      </c>
      <c r="G19" s="73" t="s">
        <v>169</v>
      </c>
      <c r="H19" s="73" t="s">
        <v>188</v>
      </c>
      <c r="I19" s="73" t="s">
        <v>281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280</v>
      </c>
      <c r="E20" s="74">
        <v>45236.718680555554</v>
      </c>
      <c r="F20" t="b">
        <v>1</v>
      </c>
      <c r="G20" s="73" t="s">
        <v>162</v>
      </c>
      <c r="H20" s="73" t="s">
        <v>188</v>
      </c>
      <c r="I20" s="73" t="s">
        <v>281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280</v>
      </c>
      <c r="E21" s="74">
        <v>45236.718680555554</v>
      </c>
      <c r="F21" t="b">
        <v>1</v>
      </c>
      <c r="G21" s="73" t="s">
        <v>122</v>
      </c>
      <c r="H21" s="73" t="s">
        <v>188</v>
      </c>
      <c r="I21" s="73" t="s">
        <v>281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280</v>
      </c>
      <c r="E22" s="74">
        <v>45236.718680555554</v>
      </c>
      <c r="F22" t="b">
        <v>1</v>
      </c>
      <c r="G22" s="73" t="s">
        <v>160</v>
      </c>
      <c r="H22" s="73" t="s">
        <v>188</v>
      </c>
      <c r="I22" s="73" t="s">
        <v>281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280</v>
      </c>
      <c r="E23" s="74">
        <v>45236.718680555554</v>
      </c>
      <c r="F23" t="b">
        <v>1</v>
      </c>
      <c r="G23" s="73" t="s">
        <v>123</v>
      </c>
      <c r="H23" s="73" t="s">
        <v>188</v>
      </c>
      <c r="I23" s="73" t="s">
        <v>281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280</v>
      </c>
      <c r="E24" s="74">
        <v>45236.718680555554</v>
      </c>
      <c r="F24" t="b">
        <v>1</v>
      </c>
      <c r="G24" s="73" t="s">
        <v>161</v>
      </c>
      <c r="H24" s="73" t="s">
        <v>188</v>
      </c>
      <c r="I24" s="73" t="s">
        <v>281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280</v>
      </c>
      <c r="D25">
        <v>5.28923438819597</v>
      </c>
      <c r="E25" s="74">
        <v>45236.718680555554</v>
      </c>
      <c r="F25" t="b">
        <v>1</v>
      </c>
      <c r="G25" s="73" t="s">
        <v>7</v>
      </c>
      <c r="H25" s="73" t="s">
        <v>188</v>
      </c>
      <c r="I25" s="73" t="s">
        <v>281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280</v>
      </c>
      <c r="E26" s="74">
        <v>45236.718680555554</v>
      </c>
      <c r="F26" t="b">
        <v>1</v>
      </c>
      <c r="G26" s="73" t="s">
        <v>157</v>
      </c>
      <c r="H26" s="73" t="s">
        <v>188</v>
      </c>
      <c r="I26" s="73" t="s">
        <v>281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280</v>
      </c>
      <c r="E27" s="74">
        <v>45236.718680555554</v>
      </c>
      <c r="F27" t="b">
        <v>1</v>
      </c>
      <c r="G27" s="73" t="s">
        <v>124</v>
      </c>
      <c r="H27" s="73" t="s">
        <v>188</v>
      </c>
      <c r="I27" s="73" t="s">
        <v>281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280</v>
      </c>
      <c r="E28" s="74">
        <v>45236.718680555554</v>
      </c>
      <c r="F28" t="b">
        <v>1</v>
      </c>
      <c r="G28" s="73" t="s">
        <v>163</v>
      </c>
      <c r="H28" s="73" t="s">
        <v>188</v>
      </c>
      <c r="I28" s="73" t="s">
        <v>281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280</v>
      </c>
      <c r="E29" s="74">
        <v>45236.718680555554</v>
      </c>
      <c r="F29" t="b">
        <v>1</v>
      </c>
      <c r="G29" s="73" t="s">
        <v>125</v>
      </c>
      <c r="H29" s="73" t="s">
        <v>188</v>
      </c>
      <c r="I29" s="73" t="s">
        <v>281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280</v>
      </c>
      <c r="E30" s="74">
        <v>45236.718680555554</v>
      </c>
      <c r="F30" t="b">
        <v>1</v>
      </c>
      <c r="G30" s="73" t="s">
        <v>164</v>
      </c>
      <c r="H30" s="73" t="s">
        <v>188</v>
      </c>
      <c r="I30" s="73" t="s">
        <v>281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280</v>
      </c>
      <c r="D31">
        <v>5.31</v>
      </c>
      <c r="E31" s="74">
        <v>45236.718680555554</v>
      </c>
      <c r="F31" t="b">
        <v>1</v>
      </c>
      <c r="G31" s="73" t="s">
        <v>8</v>
      </c>
      <c r="H31" s="73" t="s">
        <v>188</v>
      </c>
      <c r="I31" s="73" t="s">
        <v>281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280</v>
      </c>
      <c r="E32" s="74">
        <v>45236.718680555554</v>
      </c>
      <c r="F32" t="b">
        <v>1</v>
      </c>
      <c r="G32" s="73" t="s">
        <v>159</v>
      </c>
      <c r="H32" s="73" t="s">
        <v>188</v>
      </c>
      <c r="I32" s="73" t="s">
        <v>281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280</v>
      </c>
      <c r="D33">
        <v>2757.7020000000002</v>
      </c>
      <c r="E33" s="74">
        <v>45236.718680555554</v>
      </c>
      <c r="F33" t="b">
        <v>1</v>
      </c>
      <c r="G33" s="73" t="s">
        <v>13</v>
      </c>
      <c r="H33" s="73" t="s">
        <v>188</v>
      </c>
      <c r="I33" s="73" t="s">
        <v>281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280</v>
      </c>
      <c r="D34">
        <v>1694</v>
      </c>
      <c r="E34" s="74">
        <v>45236.718680555554</v>
      </c>
      <c r="F34" t="b">
        <v>1</v>
      </c>
      <c r="G34" s="73" t="s">
        <v>14</v>
      </c>
      <c r="H34" s="73" t="s">
        <v>188</v>
      </c>
      <c r="I34" s="73" t="s">
        <v>281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280</v>
      </c>
      <c r="D35">
        <v>4523.3099999999995</v>
      </c>
      <c r="E35" s="74">
        <v>45236.718680555554</v>
      </c>
      <c r="F35" t="b">
        <v>1</v>
      </c>
      <c r="G35" s="73" t="s">
        <v>15</v>
      </c>
      <c r="H35" s="73" t="s">
        <v>188</v>
      </c>
      <c r="I35" s="73" t="s">
        <v>281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280</v>
      </c>
      <c r="D36">
        <v>1360.3000000000002</v>
      </c>
      <c r="E36" s="74">
        <v>45236.718692129631</v>
      </c>
      <c r="F36" t="b">
        <v>1</v>
      </c>
      <c r="G36" s="73" t="s">
        <v>16</v>
      </c>
      <c r="H36" s="73" t="s">
        <v>188</v>
      </c>
      <c r="I36" s="73" t="s">
        <v>281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280</v>
      </c>
      <c r="E37" s="74">
        <v>45236.718692129631</v>
      </c>
      <c r="F37" t="b">
        <v>1</v>
      </c>
      <c r="G37" s="73" t="s">
        <v>269</v>
      </c>
      <c r="H37" s="73" t="s">
        <v>188</v>
      </c>
      <c r="I37" s="73" t="s">
        <v>281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280</v>
      </c>
      <c r="E38" s="74">
        <v>45236.718692129631</v>
      </c>
      <c r="F38" t="b">
        <v>1</v>
      </c>
      <c r="G38" s="73" t="s">
        <v>272</v>
      </c>
      <c r="H38" s="73" t="s">
        <v>188</v>
      </c>
      <c r="I38" s="73" t="s">
        <v>281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273</v>
      </c>
      <c r="C39" t="s">
        <v>280</v>
      </c>
      <c r="D39">
        <v>7577.61</v>
      </c>
      <c r="E39" s="74">
        <v>45236.718692129631</v>
      </c>
      <c r="F39" t="b">
        <v>1</v>
      </c>
      <c r="G39" s="73" t="s">
        <v>17</v>
      </c>
      <c r="H39" s="73" t="s">
        <v>188</v>
      </c>
      <c r="I39" s="73" t="s">
        <v>281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274</v>
      </c>
      <c r="C40" t="s">
        <v>280</v>
      </c>
      <c r="D40">
        <v>23131.487499999999</v>
      </c>
      <c r="E40" s="74">
        <v>45236.718692129631</v>
      </c>
      <c r="F40" t="b">
        <v>1</v>
      </c>
      <c r="G40" s="73" t="s">
        <v>18</v>
      </c>
      <c r="H40" s="73" t="s">
        <v>188</v>
      </c>
      <c r="I40" s="73" t="s">
        <v>281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280</v>
      </c>
      <c r="D41">
        <v>2244.9699999999998</v>
      </c>
      <c r="E41" s="74">
        <v>45236.718692129631</v>
      </c>
      <c r="F41" t="b">
        <v>1</v>
      </c>
      <c r="G41" s="73" t="s">
        <v>19</v>
      </c>
      <c r="H41" s="73" t="s">
        <v>188</v>
      </c>
      <c r="I41" s="73" t="s">
        <v>281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280</v>
      </c>
      <c r="D42">
        <v>3330.57</v>
      </c>
      <c r="E42" s="74">
        <v>45236.718692129631</v>
      </c>
      <c r="F42" t="b">
        <v>1</v>
      </c>
      <c r="G42" s="73" t="s">
        <v>20</v>
      </c>
      <c r="H42" s="73" t="s">
        <v>188</v>
      </c>
      <c r="I42" s="73" t="s">
        <v>281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280</v>
      </c>
      <c r="D43">
        <v>110.16</v>
      </c>
      <c r="E43" s="74">
        <v>45236.718692129631</v>
      </c>
      <c r="F43" t="b">
        <v>1</v>
      </c>
      <c r="G43" s="73" t="s">
        <v>21</v>
      </c>
      <c r="H43" s="73" t="s">
        <v>188</v>
      </c>
      <c r="I43" s="73" t="s">
        <v>281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280</v>
      </c>
      <c r="D44">
        <v>3111.66</v>
      </c>
      <c r="E44" s="74">
        <v>45236.718692129631</v>
      </c>
      <c r="F44" t="b">
        <v>1</v>
      </c>
      <c r="G44" s="73" t="s">
        <v>22</v>
      </c>
      <c r="H44" s="73" t="s">
        <v>188</v>
      </c>
      <c r="I44" s="73" t="s">
        <v>281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280</v>
      </c>
      <c r="D45">
        <v>8.4700000000000006</v>
      </c>
      <c r="E45" s="74">
        <v>45236.718692129631</v>
      </c>
      <c r="F45" t="b">
        <v>1</v>
      </c>
      <c r="G45" s="73" t="s">
        <v>23</v>
      </c>
      <c r="H45" s="73" t="s">
        <v>188</v>
      </c>
      <c r="I45" s="73" t="s">
        <v>281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280</v>
      </c>
      <c r="D46">
        <v>33274.667500000003</v>
      </c>
      <c r="E46" s="74">
        <v>45236.718692129631</v>
      </c>
      <c r="F46" t="b">
        <v>1</v>
      </c>
      <c r="G46" s="73" t="s">
        <v>24</v>
      </c>
      <c r="H46" s="73" t="s">
        <v>188</v>
      </c>
      <c r="I46" s="73" t="s">
        <v>281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280</v>
      </c>
      <c r="D47">
        <v>3263.92</v>
      </c>
      <c r="E47" s="74">
        <v>45236.718692129631</v>
      </c>
      <c r="F47" t="b">
        <v>1</v>
      </c>
      <c r="G47" s="73" t="s">
        <v>25</v>
      </c>
      <c r="H47" s="73" t="s">
        <v>188</v>
      </c>
      <c r="I47" s="73" t="s">
        <v>281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280</v>
      </c>
      <c r="D48">
        <v>6603.07</v>
      </c>
      <c r="E48" s="74">
        <v>45236.718692129631</v>
      </c>
      <c r="F48" t="b">
        <v>1</v>
      </c>
      <c r="G48" s="73" t="s">
        <v>26</v>
      </c>
      <c r="H48" s="73" t="s">
        <v>188</v>
      </c>
      <c r="I48" s="73" t="s">
        <v>281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251</v>
      </c>
      <c r="C49" t="s">
        <v>280</v>
      </c>
      <c r="D49">
        <v>1040.99</v>
      </c>
      <c r="E49" s="74">
        <v>45236.718692129631</v>
      </c>
      <c r="F49" t="b">
        <v>1</v>
      </c>
      <c r="G49" s="73" t="s">
        <v>27</v>
      </c>
      <c r="H49" s="73" t="s">
        <v>188</v>
      </c>
      <c r="I49" s="73" t="s">
        <v>281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280</v>
      </c>
      <c r="D50">
        <v>4253.96</v>
      </c>
      <c r="E50" s="74">
        <v>45236.718692129631</v>
      </c>
      <c r="F50" t="b">
        <v>1</v>
      </c>
      <c r="G50" s="73" t="s">
        <v>28</v>
      </c>
      <c r="H50" s="73" t="s">
        <v>188</v>
      </c>
      <c r="I50" s="73" t="s">
        <v>281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280</v>
      </c>
      <c r="D51">
        <v>352.74</v>
      </c>
      <c r="E51" s="74">
        <v>45236.718692129631</v>
      </c>
      <c r="F51" t="b">
        <v>1</v>
      </c>
      <c r="G51" s="73" t="s">
        <v>29</v>
      </c>
      <c r="H51" s="73" t="s">
        <v>188</v>
      </c>
      <c r="I51" s="73" t="s">
        <v>281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280</v>
      </c>
      <c r="D52">
        <v>8243.9500000000007</v>
      </c>
      <c r="E52" s="74">
        <v>45236.718692129631</v>
      </c>
      <c r="F52" t="b">
        <v>1</v>
      </c>
      <c r="G52" s="73" t="s">
        <v>30</v>
      </c>
      <c r="H52" s="73" t="s">
        <v>188</v>
      </c>
      <c r="I52" s="73" t="s">
        <v>281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280</v>
      </c>
      <c r="D53">
        <v>3443.76</v>
      </c>
      <c r="E53" s="74">
        <v>45236.718692129631</v>
      </c>
      <c r="F53" t="b">
        <v>1</v>
      </c>
      <c r="G53" s="73" t="s">
        <v>31</v>
      </c>
      <c r="H53" s="73" t="s">
        <v>188</v>
      </c>
      <c r="I53" s="73" t="s">
        <v>281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280</v>
      </c>
      <c r="D54">
        <v>408.65</v>
      </c>
      <c r="E54" s="74">
        <v>45236.718692129631</v>
      </c>
      <c r="F54" t="b">
        <v>1</v>
      </c>
      <c r="G54" s="73" t="s">
        <v>32</v>
      </c>
      <c r="H54" s="73" t="s">
        <v>188</v>
      </c>
      <c r="I54" s="73" t="s">
        <v>281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280</v>
      </c>
      <c r="D55">
        <v>2312.86</v>
      </c>
      <c r="E55" s="74">
        <v>45236.718692129631</v>
      </c>
      <c r="F55" t="b">
        <v>1</v>
      </c>
      <c r="G55" s="73" t="s">
        <v>33</v>
      </c>
      <c r="H55" s="73" t="s">
        <v>188</v>
      </c>
      <c r="I55" s="73" t="s">
        <v>281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275</v>
      </c>
      <c r="C56" t="s">
        <v>280</v>
      </c>
      <c r="D56">
        <v>161.41</v>
      </c>
      <c r="E56" s="74">
        <v>45236.718692129631</v>
      </c>
      <c r="F56" t="b">
        <v>1</v>
      </c>
      <c r="G56" s="73" t="s">
        <v>34</v>
      </c>
      <c r="H56" s="73" t="s">
        <v>188</v>
      </c>
      <c r="I56" s="73" t="s">
        <v>281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280</v>
      </c>
      <c r="D57">
        <v>58411.4375</v>
      </c>
      <c r="E57" s="74">
        <v>45236.718692129631</v>
      </c>
      <c r="F57" t="b">
        <v>1</v>
      </c>
      <c r="G57" s="73" t="s">
        <v>35</v>
      </c>
      <c r="H57" s="73" t="s">
        <v>188</v>
      </c>
      <c r="I57" s="73" t="s">
        <v>281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252</v>
      </c>
      <c r="C58" t="s">
        <v>280</v>
      </c>
      <c r="D58">
        <v>4.92</v>
      </c>
      <c r="E58" s="74">
        <v>45236.718692129631</v>
      </c>
      <c r="F58" t="b">
        <v>1</v>
      </c>
      <c r="G58" s="73" t="s">
        <v>9</v>
      </c>
      <c r="H58" s="73" t="s">
        <v>188</v>
      </c>
      <c r="I58" s="73" t="s">
        <v>281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253</v>
      </c>
      <c r="C59" t="s">
        <v>280</v>
      </c>
      <c r="E59" s="74">
        <v>45236.718692129631</v>
      </c>
      <c r="F59" t="b">
        <v>1</v>
      </c>
      <c r="G59" s="73" t="s">
        <v>153</v>
      </c>
      <c r="H59" s="73" t="s">
        <v>188</v>
      </c>
      <c r="I59" s="73" t="s">
        <v>281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254</v>
      </c>
      <c r="C60" t="s">
        <v>280</v>
      </c>
      <c r="D60">
        <v>5.52</v>
      </c>
      <c r="E60" s="74">
        <v>45236.718692129631</v>
      </c>
      <c r="F60" t="b">
        <v>1</v>
      </c>
      <c r="G60" s="73" t="s">
        <v>10</v>
      </c>
      <c r="H60" s="73" t="s">
        <v>188</v>
      </c>
      <c r="I60" s="73" t="s">
        <v>281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255</v>
      </c>
      <c r="C61" t="s">
        <v>280</v>
      </c>
      <c r="E61" s="74">
        <v>45236.7187037037</v>
      </c>
      <c r="F61" t="b">
        <v>1</v>
      </c>
      <c r="G61" s="73" t="s">
        <v>154</v>
      </c>
      <c r="H61" s="73" t="s">
        <v>188</v>
      </c>
      <c r="I61" s="73" t="s">
        <v>281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256</v>
      </c>
      <c r="C62" t="s">
        <v>280</v>
      </c>
      <c r="D62">
        <v>6.24</v>
      </c>
      <c r="E62" s="74">
        <v>45236.7187037037</v>
      </c>
      <c r="F62" t="b">
        <v>1</v>
      </c>
      <c r="G62" s="73" t="s">
        <v>11</v>
      </c>
      <c r="H62" s="73" t="s">
        <v>188</v>
      </c>
      <c r="I62" s="73" t="s">
        <v>281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257</v>
      </c>
      <c r="C63" t="s">
        <v>280</v>
      </c>
      <c r="E63" s="74">
        <v>45236.7187037037</v>
      </c>
      <c r="F63" t="b">
        <v>1</v>
      </c>
      <c r="G63" s="73" t="s">
        <v>152</v>
      </c>
      <c r="H63" s="73" t="s">
        <v>188</v>
      </c>
      <c r="I63" s="73" t="s">
        <v>281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276</v>
      </c>
      <c r="C64" t="s">
        <v>280</v>
      </c>
      <c r="D64">
        <v>6.36</v>
      </c>
      <c r="E64" s="74">
        <v>45236.7187037037</v>
      </c>
      <c r="F64" t="b">
        <v>1</v>
      </c>
      <c r="G64" s="73" t="s">
        <v>12</v>
      </c>
      <c r="H64" s="73" t="s">
        <v>188</v>
      </c>
      <c r="I64" s="73" t="s">
        <v>281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277</v>
      </c>
      <c r="C65" t="s">
        <v>280</v>
      </c>
      <c r="E65" s="74">
        <v>45236.7187037037</v>
      </c>
      <c r="F65" t="b">
        <v>1</v>
      </c>
      <c r="G65" s="73" t="s">
        <v>155</v>
      </c>
      <c r="H65" s="73" t="s">
        <v>188</v>
      </c>
      <c r="I65" s="73" t="s">
        <v>281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258</v>
      </c>
      <c r="C66" t="s">
        <v>282</v>
      </c>
      <c r="D66">
        <v>3457.317464008273</v>
      </c>
      <c r="E66" s="74">
        <v>45236.7187037037</v>
      </c>
      <c r="F66" t="b">
        <v>1</v>
      </c>
      <c r="G66" s="73" t="s">
        <v>241</v>
      </c>
      <c r="H66" s="73" t="s">
        <v>259</v>
      </c>
      <c r="I66" s="73" t="s">
        <v>281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260</v>
      </c>
      <c r="C67" t="s">
        <v>282</v>
      </c>
      <c r="D67">
        <v>2657.0280359917274</v>
      </c>
      <c r="E67" s="74">
        <v>45236.7187037037</v>
      </c>
      <c r="F67" t="b">
        <v>1</v>
      </c>
      <c r="G67" s="73" t="s">
        <v>242</v>
      </c>
      <c r="H67" s="73" t="s">
        <v>259</v>
      </c>
      <c r="I67" s="73" t="s">
        <v>281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261</v>
      </c>
      <c r="C68" t="s">
        <v>282</v>
      </c>
      <c r="D68">
        <v>30733.954310414865</v>
      </c>
      <c r="E68" s="74">
        <v>45236.7187037037</v>
      </c>
      <c r="F68" t="b">
        <v>1</v>
      </c>
      <c r="G68" s="73" t="s">
        <v>245</v>
      </c>
      <c r="H68" s="73" t="s">
        <v>259</v>
      </c>
      <c r="I68" s="73" t="s">
        <v>281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262</v>
      </c>
      <c r="C69" t="s">
        <v>282</v>
      </c>
      <c r="D69">
        <v>17940.689972974</v>
      </c>
      <c r="E69" s="74">
        <v>45236.7187037037</v>
      </c>
      <c r="F69" t="b">
        <v>1</v>
      </c>
      <c r="G69" s="73" t="s">
        <v>246</v>
      </c>
      <c r="H69" s="73" t="s">
        <v>259</v>
      </c>
      <c r="I69" s="73" t="s">
        <v>281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263</v>
      </c>
      <c r="C70" t="s">
        <v>282</v>
      </c>
      <c r="D70">
        <v>12793.264337440865</v>
      </c>
      <c r="E70" s="74">
        <v>45236.7187037037</v>
      </c>
      <c r="F70" t="b">
        <v>1</v>
      </c>
      <c r="G70" s="73" t="s">
        <v>247</v>
      </c>
      <c r="H70" s="73" t="s">
        <v>259</v>
      </c>
      <c r="I70" s="73" t="s">
        <v>281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278</v>
      </c>
      <c r="C71" t="s">
        <v>282</v>
      </c>
      <c r="D71">
        <v>4358.3605202462541</v>
      </c>
      <c r="E71" s="74">
        <v>45236.7187037037</v>
      </c>
      <c r="F71" t="b">
        <v>1</v>
      </c>
      <c r="G71" s="73" t="s">
        <v>248</v>
      </c>
      <c r="H71" s="73" t="s">
        <v>259</v>
      </c>
      <c r="I71" s="73" t="s">
        <v>281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279</v>
      </c>
      <c r="C72" t="s">
        <v>282</v>
      </c>
      <c r="D72">
        <v>14.47016933888805</v>
      </c>
      <c r="E72" s="74">
        <v>45236.7187037037</v>
      </c>
      <c r="F72" t="b">
        <v>1</v>
      </c>
      <c r="G72" s="73" t="s">
        <v>249</v>
      </c>
      <c r="H72" s="73" t="s">
        <v>259</v>
      </c>
      <c r="I72" s="73" t="s">
        <v>281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2023-11-06T20:26:35Z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