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8_{8BDF74FB-B7A1-4056-9D35-2A2D394DCBC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19" i="163"/>
  <c r="C219" i="163"/>
  <c r="D219" i="163"/>
  <c r="E219" i="163"/>
  <c r="F219" i="163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AV219" i="12"/>
  <c r="AW219" i="12"/>
  <c r="AX219" i="12"/>
  <c r="AY219" i="12"/>
  <c r="AZ219" i="12"/>
  <c r="BA219" i="12"/>
  <c r="BB219" i="12"/>
  <c r="BC219" i="12"/>
  <c r="BD219" i="12"/>
  <c r="B218" i="163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<sst xmlns="http://schemas.openxmlformats.org/spreadsheetml/2006/main" count="815" uniqueCount="286">
  <si>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</si>
  <si>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</si>
  <si>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</si>
  <si>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</si>
  <si>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</si>
  <si>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</si>
  <si>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</si>
  <si>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</si>
  <si>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</si>
  <si>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</si>
  <si>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</si>
  <si>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</si>
  <si>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</si>
  <si>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</si>
  <si>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</si>
  <si>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</si>
  <si>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</si>
  <si>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</si>
  <si>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</si>
  <si>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</si>
  <si>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</si>
  <si>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</si>
  <si>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</si>
  <si>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</si>
  <si>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</si>
  <si>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</si>
  <si>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</si>
  <si>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</si>
  <si>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</si>
  <si>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</si>
  <si>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</si>
  <si>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</si>
  <si>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</si>
  <si>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</si>
  <si>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</si>
  <si>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</si>
  <si>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</si>
  <si>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</si>
  <si>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</si>
  <si>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</si>
  <si>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</si>
  <si>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</si>
  <si>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</si>
  <si>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</si>
  <si>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</si>
  <si>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</si>
  <si>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</si>
  <si>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</si>
  <si>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</si>
  <si>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</si>
  <si>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</si>
  <si>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</si>
  <si>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</si>
  <si>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</si>
  <si>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</si>
  <si>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</si>
  <si>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</si>
  <si>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</si>
  <si>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</si>
  <si>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</si>
  <si>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</si>
  <si>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</si>
  <si>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</si>
  <si>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</si>
  <si>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</si>
  <si>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</si>
  <si>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</si>
  <si>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</si>
  <si>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</si>
  <si>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</si>
  <si>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</si>
  <si>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</si>
  <si>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</si>
  <si>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</si>
  <si>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</si>
  <si>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</si>
  <si>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</si>
  <si>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</si>
  <si>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</si>
  <si>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</si>
  <si>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</si>
  <si>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</si>
  <si>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</si>
  <si>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</si>
  <si>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</si>
  <si>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</si>
  <si>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</si>
  <si>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</si>
  <si>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</si>
  <si>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</si>
  <si>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</si>
  <si>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</si>
  <si>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</si>
  <si>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</si>
  <si>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</si>
  <si>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</si>
  <si>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</si>
  <si>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</si>
  <si>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</si>
  <si>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</si>
  <si>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</si>
  <si>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</si>
  <si>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</si>
  <si>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</si>
  <si>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</si>
  <si>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</si>
  <si>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</si>
  <si>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</si>
  <si>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</si>
  <si>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</si>
  <si>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</si>
  <si>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</si>
  <si>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</si>
  <si>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</si>
  <si>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</si>
  <si>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</si>
  <si>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</si>
  <si>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</si>
  <si>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</si>
  <si>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</si>
  <si>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</si>
  <si>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</si>
  <si>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</si>
  <si>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</si>
  <si>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</si>
  <si>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</si>
  <si>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</si>
  <si>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</si>
  <si>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</si>
  <si>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</si>
  <si>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</si>
  <si>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</si>
  <si>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</si>
  <si>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</si>
  <si>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</si>
  <si>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</si>
  <si>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</si>
  <si>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</si>
  <si>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</si>
  <si>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</si>
  <si>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</si>
  <si>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</si>
  <si>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</si>
  <si>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</si>
  <si>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</si>
  <si>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</si>
  <si>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</si>
  <si>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</si>
  <si>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</si>
  <si>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</si>
  <si>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</si>
  <si>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</si>
  <si>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</si>
  <si>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</si>
  <si>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</si>
  <si>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</si>
  <si>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</si>
  <si>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</si>
  <si>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</si>
  <si>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</si>
  <si>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</si>
  <si>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</si>
  <si>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</si>
  <si>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</si>
  <si>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</si>
  <si>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</si>
  <si>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</si>
  <si>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</si>
  <si>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</si>
  <si>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</si>
  <si>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</si>
  <si>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</si>
  <si>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</si>
  <si>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</si>
  <si>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</si>
  <si>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</si>
  <si>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</si>
  <si>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</si>
  <si>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</si>
  <si>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</si>
  <si>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</si>
  <si>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</si>
  <si>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</si>
  <si>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</si>
  <si>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</si>
  <si>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</si>
  <si>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</si>
  <si>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</si>
  <si>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</si>
  <si>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</si>
  <si>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</si>
  <si>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</si>
  <si>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</si>
  <si>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</si>
  <si>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</si>
  <si>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</si>
  <si>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</si>
  <si>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</si>
  <si>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</si>
  <si>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</si>
  <si>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</si>
  <si>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</si>
  <si>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</si>
  <si>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</si>
  <si>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</si>
  <si>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</si>
  <si>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</si>
  <si>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</si>
  <si>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</si>
  <si>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</si>
  <si>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</si>
  <si>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</si>
  <si>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</si>
  <si>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</si>
  <si>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</si>
  <si>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</si>
  <si>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</si>
  <si>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</si>
  <si>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</si>
  <si>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</si>
  <si>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</si>
  <si>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</si>
  <si>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</si>
  <si>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</si>
  <si>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</si>
  <si>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</si>
  <si>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</si>
  <si>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</si>
  <si>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</si>
  <si>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</si>
  <si>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</si>
  <si>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</si>
  <si>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</si>
  <si>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</si>
  <si>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</si>
  <si>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</si>
  <si>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</si>
  <si>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</si>
  <si>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</si>
  <si>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</si>
  <si>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</si>
  <si>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</si>
  <si>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</si>
  <si>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</si>
  <si>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</si>
  <si>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</si>
  <si>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</si>
  <si>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</si>
  <si>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</si>
  <si>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</si>
  <si>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</si>
  <si>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</si>
  <si>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</si>
  <si>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</si>
  <si>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</si>
  <si>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</si>
  <si>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</si>
  <si>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</si>
  <si>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</si>
  <si>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</si>
  <si>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</si>
  <si>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</si>
  <si>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</si>
  <si>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</si>
  <si>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</si>
  <si>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</si>
  <si>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</si>
  <si>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</si>
  <si>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</si>
  <si>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</si>
  <si>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</si>
  <si>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</si>
  <si>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</si>
  <si>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</si>
  <si>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</si>
  <si>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</si>
  <si>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</si>
  <si>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</si>
  <si>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</si>
  <si>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</si>
  <si>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</si>
  <si>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</si>
  <si>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</si>
  <si>
    <t>Depósitos a plazo (DAP)</t>
  </si>
  <si>
    <t>DAP menor a 1 año</t>
  </si>
  <si>
    <t>DAP mayor a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</si>
</sst>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  <numFmt numFmtId="178" formatCode="0.000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8" fontId="0" fillId="0" borderId="0" xfId="142" applyNumberFormat="1" applyFont="1"/>
    <xf numFmtId="170" fontId="28" fillId="0" borderId="10" xfId="0" applyNumberFormat="1" applyFont="1" applyBorder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original'!$O$8:$O$1998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  <c:pt idx="212" formatCode="0.00">
                  <c:v>37.96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original'!$K$8:$K$1998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  <c:pt idx="212" formatCode="0.00">
                  <c:v>13.72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original'!$M$8:$M$1998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  <c:pt idx="212" formatCode="0.00">
                  <c:v>17.37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original'!$I$8:$I$1998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  <c:pt idx="212" formatCode="0.00">
                  <c:v>33.72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original'!$G$8:$G$1998</c:f>
              <c:numCache>
                <c:formatCode>0.0</c:formatCode>
                <c:ptCount val="1991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  <c:pt idx="212">
                  <c:v>28.98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4.2321196110554054</c:v>
                </c:pt>
                <c:pt idx="198">
                  <c:v>3.8258568858210809</c:v>
                </c:pt>
                <c:pt idx="199">
                  <c:v>3.2347614097402753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  <c:pt idx="199">
                  <c:v>0.22548662615572282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  <c:pt idx="199">
                  <c:v>-0.46593789378753908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  <c:pt idx="199">
                  <c:v>1.535300179075368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  <c:pt idx="199">
                  <c:v>-4.8686270268366912E-3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7.0039589710167521E-2</c:v>
                </c:pt>
                <c:pt idx="198">
                  <c:v>3.6485556696708145E-2</c:v>
                </c:pt>
                <c:pt idx="199">
                  <c:v>2.3214726901253476E-2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1.1178556477746262</c:v>
                </c:pt>
                <c:pt idx="199">
                  <c:v>1.0169431392253565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-0.95915293749386321</c:v>
                </c:pt>
                <c:pt idx="198">
                  <c:v>-1.0258053524148554</c:v>
                </c:pt>
                <c:pt idx="199">
                  <c:v>-0.76132168322409188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-0.16779124396841455</c:v>
                </c:pt>
                <c:pt idx="198">
                  <c:v>-0.14088365320774524</c:v>
                </c:pt>
                <c:pt idx="199">
                  <c:v>-0.12309725272822598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2.6978574208210517</c:v>
                </c:pt>
                <c:pt idx="198">
                  <c:v>3.9362273598162858</c:v>
                </c:pt>
                <c:pt idx="199">
                  <c:v>4.6804806243314232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  <c:pt idx="199">
                  <c:v>-3.0375143039379027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  <c:pt idx="199">
                  <c:v>-0.45919131849919437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1.3491843997948876E-2</c:v>
                </c:pt>
                <c:pt idx="198">
                  <c:v>0.28621850086862349</c:v>
                </c:pt>
                <c:pt idx="199">
                  <c:v>0.22874511954489768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0.17475759429103718</c:v>
                </c:pt>
                <c:pt idx="199">
                  <c:v>0.18761407365750524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  <c:pt idx="199">
                  <c:v>6.9252770554383707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  <c:pt idx="199">
                  <c:v>-1.1865620391731171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  <c:pt idx="199">
                  <c:v>3.1874395164276534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  <c:pt idx="199">
                  <c:v>-0.2547528168630751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7.4656974611767595</c:v>
                </c:pt>
                <c:pt idx="198">
                  <c:v>6.7179669185468649</c:v>
                </c:pt>
                <c:pt idx="199">
                  <c:v>5.5910552865950081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8.9341733839523698</c:v>
                </c:pt>
                <c:pt idx="210">
                  <c:v>7.9178309971120768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-0.97517880362207165</c:v>
                </c:pt>
                <c:pt idx="210">
                  <c:v>-1.0999151842824944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5.5413183176059135</c:v>
                </c:pt>
                <c:pt idx="210">
                  <c:v>5.3973187806782619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3.2940287962949526</c:v>
                </c:pt>
                <c:pt idx="210">
                  <c:v>2.5151973390217393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9.9439233517974088</c:v>
                </c:pt>
                <c:pt idx="210">
                  <c:v>2.8836896823485603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  <c:pt idx="211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original'!$J$8:$J$1998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  <c:pt idx="212" formatCode="0.00">
                  <c:v>1051.22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original'!$L$8:$L$1998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  <c:pt idx="212" formatCode="0.00">
                  <c:v>308.31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original'!$P$8:$P$1998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  <c:pt idx="212" formatCode="0.00">
                  <c:v>531.47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original'!$N$8:$N$1998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  <c:pt idx="212" formatCode="0.00">
                  <c:v>435.67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original'!$H$8:$H$1998</c:f>
              <c:numCache>
                <c:formatCode>0.0</c:formatCode>
                <c:ptCount val="1991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  <c:pt idx="212">
                  <c:v>2326.67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original'!$X$8:$X$1998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  <c:pt idx="212" formatCode="0.00">
                  <c:v>2582.6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original'!$T$8:$T$1998</c:f>
              <c:numCache>
                <c:formatCode>0.0</c:formatCode>
                <c:ptCount val="1991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  <c:pt idx="212">
                  <c:v>80.11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original'!$V$8:$V$1998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  <c:pt idx="212" formatCode="0.00">
                  <c:v>2912.67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original'!$R$8:$R$1998</c:f>
              <c:numCache>
                <c:formatCode>0.0</c:formatCode>
                <c:ptCount val="1991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  <c:pt idx="212">
                  <c:v>5575.38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original'!$AB$8:$AB$1998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  <c:pt idx="212" formatCode="0.00">
                  <c:v>1036.95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original'!$AD$8:$AD$1998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  <c:pt idx="212" formatCode="0.00">
                  <c:v>474.53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original'!$Z$8:$Z$1998</c:f>
              <c:numCache>
                <c:formatCode>0.0</c:formatCode>
                <c:ptCount val="1991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  <c:pt idx="212">
                  <c:v>1511.48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original'!$AF$8:$AF$1998</c:f>
              <c:numCache>
                <c:formatCode>0.0</c:formatCode>
                <c:ptCount val="1991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  <c:pt idx="212" formatCode="0.00">
                  <c:v>410.75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original'!$BO$8:$BO$1998</c:f>
              <c:numCache>
                <c:formatCode>0.0</c:formatCode>
                <c:ptCount val="1991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  <c:pt idx="212">
                  <c:v>16895.689999999999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original'!$BN$8:$BN$1998</c:f>
              <c:numCache>
                <c:formatCode>0.0</c:formatCode>
                <c:ptCount val="19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  <c:pt idx="21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original'!$BQ$8:$BQ$1998</c:f>
              <c:numCache>
                <c:formatCode>0.0</c:formatCode>
                <c:ptCount val="1991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  <c:pt idx="212">
                  <c:v>4399.01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original'!$BP$8:$BP$1998</c:f>
              <c:numCache>
                <c:formatCode>0.0</c:formatCode>
                <c:ptCount val="19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  <c:pt idx="212">
                  <c:v>8.7799999999999994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original'!$Q$8:$Q$1998</c:f>
              <c:numCache>
                <c:formatCode>0.0</c:formatCode>
                <c:ptCount val="1991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  <c:pt idx="212">
                  <c:v>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original'!$W$8:$W$1998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  <c:pt idx="212" formatCode="0.00">
                  <c:v>17.739999999999998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original'!$S$8:$S$1998</c:f>
              <c:numCache>
                <c:formatCode>0.0</c:formatCode>
                <c:ptCount val="1991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  <c:pt idx="212">
                  <c:v>30.46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original'!$U$8:$U$1998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  <c:pt idx="212" formatCode="0.00">
                  <c:v>10.76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original'!$BS$8:$BS$1998</c:f>
              <c:numCache>
                <c:formatCode>0.0</c:formatCode>
                <c:ptCount val="1991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  <c:pt idx="212">
                  <c:v>549.34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original'!$BR$8:$BR$1998</c:f>
              <c:numCache>
                <c:formatCode>0.0</c:formatCode>
                <c:ptCount val="19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  <c:pt idx="212">
                  <c:v>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original'!$BU$8:$BU$1998</c:f>
              <c:numCache>
                <c:formatCode>0.0</c:formatCode>
                <c:ptCount val="1991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original'!$BT$8:$BT$1998</c:f>
              <c:numCache>
                <c:formatCode>0.0</c:formatCode>
                <c:ptCount val="19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  <c:pt idx="211">
                  <c:v>15.235137943928446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  <c:pt idx="211">
                  <c:v>1.8180546446208532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  <c:pt idx="211">
                  <c:v>8.6710196117197533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  <c:pt idx="211">
                  <c:v>3.2525402828935777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  <c:pt idx="211">
                  <c:v>8.2174352241461559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  <c:pt idx="211">
                  <c:v>0.43766534299007426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  <c:pt idx="211">
                  <c:v>5.6212005639077516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  <c:pt idx="211">
                  <c:v>4.7543225844867285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  <c:pt idx="211">
                  <c:v>2.3828847884192976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7.4656974611767595</c:v>
                </c:pt>
                <c:pt idx="210">
                  <c:v>6.7179669185468649</c:v>
                </c:pt>
                <c:pt idx="211">
                  <c:v>5.5910552865950081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2.6978574208210517</c:v>
                </c:pt>
                <c:pt idx="210">
                  <c:v>3.9362273598162858</c:v>
                </c:pt>
                <c:pt idx="211">
                  <c:v>4.6804806243314232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  <c:pt idx="211">
                  <c:v>-9.073955390632122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original'!$Y$8:$Y$1998</c:f>
              <c:numCache>
                <c:formatCode>0.0</c:formatCode>
                <c:ptCount val="1991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  <c:pt idx="212">
                  <c:v>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original'!$AC$8:$AC$1998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  <c:pt idx="212" formatCode="0.00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original'!$AA$8:$AA$1998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  <c:pt idx="212" formatCode="0.00">
                  <c:v>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</c:numCache>
            </c:numRef>
          </c:cat>
          <c:val>
            <c:numRef>
              <c:f>'Base original'!$AE$8:$AE$1998</c:f>
              <c:numCache>
                <c:formatCode>0.0</c:formatCode>
                <c:ptCount val="1991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  <c:pt idx="212" formatCode="0.00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5.5413183176059135</c:v>
                </c:pt>
                <c:pt idx="200">
                  <c:v>5.3973187806782619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0.58813706145322442</c:v>
                </c:pt>
                <c:pt idx="200">
                  <c:v>-0.13454417801129637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-0.97517880362207165</c:v>
                </c:pt>
                <c:pt idx="200">
                  <c:v>-1.0999151842824944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-5.2991081380653782E-2</c:v>
                </c:pt>
                <c:pt idx="200">
                  <c:v>1.1717033717040408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9.9439233517974088</c:v>
                </c:pt>
                <c:pt idx="200">
                  <c:v>2.8836896823485603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3.5556637125735193</c:v>
                </c:pt>
                <c:pt idx="200">
                  <c:v>0.62794252498056835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8.9341733839523698</c:v>
                </c:pt>
                <c:pt idx="200">
                  <c:v>7.9178309971120768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0.52822193031751397</c:v>
                </c:pt>
                <c:pt idx="200">
                  <c:v>0.44651858349789109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  <c:pt idx="199">
                  <c:v>-3.0108475202860316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  <c:pt idx="199">
                  <c:v>-1.5328203996710543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  <c:pt idx="199">
                  <c:v>-2.7288989458635973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  <c:pt idx="199">
                  <c:v>-2.1365649091107897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  <c:pt idx="199">
                  <c:v>0.33517638429936553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  <c:pt idx="199">
                  <c:v>-9.073955390632122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170"/>
          <c:min val="4444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6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3447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0735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34385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23"/>
  <sheetViews>
    <sheetView showGridLines="0" tabSelected="1" zoomScale="85" zoomScaleNormal="85" workbookViewId="0">
      <pane xSplit="1" ySplit="7" topLeftCell="AU206" activePane="bottomRight" state="frozen"/>
      <selection pane="topRight" activeCell="B1" sqref="B1"/>
      <selection pane="bottomLeft" activeCell="A8" sqref="A8"/>
      <selection pane="bottomRight" activeCell="A220" sqref="A220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84" t="s">
        <v>126</v>
      </c>
      <c r="C1" s="84"/>
      <c r="D1" s="84"/>
      <c r="E1" s="84"/>
      <c r="F1" s="84"/>
      <c r="G1" s="85" t="s">
        <v>127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6"/>
      <c r="AF1" s="87"/>
      <c r="AG1" s="80" t="s">
        <v>128</v>
      </c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44"/>
      <c r="BN1" s="84" t="s">
        <v>143</v>
      </c>
      <c r="BO1" s="84"/>
      <c r="BP1" s="84"/>
      <c r="BQ1" s="84"/>
      <c r="BR1" s="84"/>
      <c r="BS1" s="84"/>
      <c r="BT1" s="84"/>
      <c r="BU1" s="84"/>
    </row>
    <row r="2" spans="1:73" s="3" customFormat="1" ht="18.75" customHeight="1" x14ac:dyDescent="0.25">
      <c r="A2" s="2"/>
      <c r="B2" s="81" t="s">
        <v>44</v>
      </c>
      <c r="C2" s="81"/>
      <c r="D2" s="81"/>
      <c r="E2" s="81"/>
      <c r="F2" s="81"/>
      <c r="G2" s="88" t="s">
        <v>89</v>
      </c>
      <c r="H2" s="89"/>
      <c r="I2" s="81"/>
      <c r="J2" s="81"/>
      <c r="K2" s="81"/>
      <c r="L2" s="81"/>
      <c r="M2" s="81"/>
      <c r="N2" s="81"/>
      <c r="O2" s="81"/>
      <c r="P2" s="81"/>
      <c r="Q2" s="83" t="s">
        <v>134</v>
      </c>
      <c r="R2" s="81"/>
      <c r="S2" s="81"/>
      <c r="T2" s="81"/>
      <c r="U2" s="81"/>
      <c r="V2" s="81"/>
      <c r="W2" s="81"/>
      <c r="X2" s="82"/>
      <c r="Y2" s="88" t="s">
        <v>133</v>
      </c>
      <c r="Z2" s="89"/>
      <c r="AA2" s="81"/>
      <c r="AB2" s="81"/>
      <c r="AC2" s="81"/>
      <c r="AD2" s="81"/>
      <c r="AE2" s="83" t="s">
        <v>92</v>
      </c>
      <c r="AF2" s="82"/>
      <c r="AG2" s="81" t="s">
        <v>37</v>
      </c>
      <c r="AH2" s="81"/>
      <c r="AI2" s="81"/>
      <c r="AJ2" s="81"/>
      <c r="AK2" s="81"/>
      <c r="AL2" s="81"/>
      <c r="AM2" s="81"/>
      <c r="AN2" s="81"/>
      <c r="AO2" s="82"/>
      <c r="AP2" s="83" t="s">
        <v>38</v>
      </c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2"/>
      <c r="BB2" s="83" t="s">
        <v>41</v>
      </c>
      <c r="BC2" s="81"/>
      <c r="BD2" s="81"/>
      <c r="BE2" s="81"/>
      <c r="BF2" s="81"/>
      <c r="BG2" s="81"/>
      <c r="BH2" s="81"/>
      <c r="BI2" s="81"/>
      <c r="BJ2" s="81"/>
      <c r="BK2" s="81"/>
      <c r="BL2" s="82"/>
      <c r="BM2" s="45"/>
      <c r="BN2" s="90" t="s">
        <v>68</v>
      </c>
      <c r="BO2" s="91"/>
      <c r="BP2" s="90" t="s">
        <v>69</v>
      </c>
      <c r="BQ2" s="91"/>
      <c r="BR2" s="90" t="s">
        <v>70</v>
      </c>
      <c r="BS2" s="91"/>
      <c r="BT2" s="90" t="s">
        <v>71</v>
      </c>
      <c r="BU2" s="91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100" t="s">
        <v>129</v>
      </c>
      <c r="H3" s="101"/>
      <c r="I3" s="100" t="s">
        <v>135</v>
      </c>
      <c r="J3" s="104"/>
      <c r="K3" s="104" t="s">
        <v>136</v>
      </c>
      <c r="L3" s="104"/>
      <c r="M3" s="104" t="s">
        <v>137</v>
      </c>
      <c r="N3" s="104"/>
      <c r="O3" s="104" t="s">
        <v>138</v>
      </c>
      <c r="P3" s="101"/>
      <c r="Q3" s="102" t="s">
        <v>96</v>
      </c>
      <c r="R3" s="103"/>
      <c r="S3" s="100" t="s">
        <v>139</v>
      </c>
      <c r="T3" s="104"/>
      <c r="U3" s="104" t="s">
        <v>137</v>
      </c>
      <c r="V3" s="104"/>
      <c r="W3" s="104" t="s">
        <v>138</v>
      </c>
      <c r="X3" s="101"/>
      <c r="Y3" s="100" t="s">
        <v>132</v>
      </c>
      <c r="Z3" s="101"/>
      <c r="AA3" s="100" t="s">
        <v>140</v>
      </c>
      <c r="AB3" s="104"/>
      <c r="AC3" s="104" t="s">
        <v>141</v>
      </c>
      <c r="AD3" s="101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264</v>
      </c>
      <c r="AK3" s="36" t="s">
        <v>265</v>
      </c>
      <c r="AL3" s="36" t="s">
        <v>49</v>
      </c>
      <c r="AM3" s="36" t="s">
        <v>270</v>
      </c>
      <c r="AN3" s="36" t="s">
        <v>271</v>
      </c>
      <c r="AO3" s="37" t="s">
        <v>37</v>
      </c>
      <c r="AP3" s="38" t="s">
        <v>243</v>
      </c>
      <c r="AQ3" s="36" t="s">
        <v>283</v>
      </c>
      <c r="AR3" s="36" t="s">
        <v>284</v>
      </c>
      <c r="AS3" s="36" t="s">
        <v>285</v>
      </c>
      <c r="AT3" s="36" t="s">
        <v>266</v>
      </c>
      <c r="AU3" s="36" t="s">
        <v>244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92" t="s">
        <v>111</v>
      </c>
      <c r="C5" s="93"/>
      <c r="D5" s="93"/>
      <c r="E5" s="93"/>
      <c r="F5" s="94"/>
      <c r="G5" s="92" t="s">
        <v>142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4"/>
      <c r="AG5" s="92" t="s">
        <v>111</v>
      </c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4"/>
      <c r="BN5" s="92" t="s">
        <v>112</v>
      </c>
      <c r="BO5" s="93"/>
      <c r="BP5" s="93"/>
      <c r="BQ5" s="93"/>
      <c r="BR5" s="93"/>
      <c r="BS5" s="93"/>
      <c r="BT5" s="93"/>
      <c r="BU5" s="94"/>
    </row>
    <row r="6" spans="1:73" s="3" customFormat="1" ht="15" customHeight="1" x14ac:dyDescent="0.25">
      <c r="A6" s="2"/>
      <c r="B6" s="95" t="s">
        <v>267</v>
      </c>
      <c r="C6" s="96"/>
      <c r="D6" s="96"/>
      <c r="E6" s="96"/>
      <c r="F6" s="97"/>
      <c r="G6" s="98" t="s">
        <v>98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9"/>
      <c r="AG6" s="95" t="s">
        <v>98</v>
      </c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7"/>
      <c r="BN6" s="95" t="s">
        <v>98</v>
      </c>
      <c r="BO6" s="96"/>
      <c r="BP6" s="96"/>
      <c r="BQ6" s="96"/>
      <c r="BR6" s="96"/>
      <c r="BS6" s="96"/>
      <c r="BT6" s="96"/>
      <c r="BU6" s="97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269</v>
      </c>
      <c r="AN7" s="6" t="s">
        <v>272</v>
      </c>
      <c r="AO7" s="7" t="s">
        <v>17</v>
      </c>
      <c r="AP7" s="12" t="s">
        <v>18</v>
      </c>
      <c r="AQ7" s="6" t="s">
        <v>245</v>
      </c>
      <c r="AR7" s="6" t="s">
        <v>246</v>
      </c>
      <c r="AS7" s="6" t="s">
        <v>247</v>
      </c>
      <c r="AT7" s="6" t="s">
        <v>248</v>
      </c>
      <c r="AU7" s="6" t="s">
        <v>249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</row>
    <row r="210" spans="1:75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</row>
    <row r="211" spans="1:75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</row>
    <row r="212" spans="1:75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</row>
    <row r="213" spans="1:75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79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</row>
    <row r="214" spans="1:75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</row>
    <row r="215" spans="1:75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</row>
    <row r="216" spans="1:75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</row>
    <row r="217" spans="1:75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</row>
    <row r="218" spans="1:75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13767.315103044375</v>
      </c>
      <c r="AZ218" s="47">
        <v>86.233499999999992</v>
      </c>
      <c r="BA218" s="48">
        <v>191187.08760134797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438.01370635747696</v>
      </c>
      <c r="BG218" s="47">
        <v>37338.819453000004</v>
      </c>
      <c r="BH218" s="47">
        <v>22317.517859861633</v>
      </c>
      <c r="BI218" s="47">
        <v>2399.3450739999998</v>
      </c>
      <c r="BJ218" s="47">
        <v>23076.463025915051</v>
      </c>
      <c r="BK218" s="47">
        <v>1039.1586940715104</v>
      </c>
      <c r="BL218" s="48">
        <v>322301.65237915592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</row>
    <row r="219" spans="1:75" x14ac:dyDescent="0.25">
      <c r="A219" s="17">
        <v>45139</v>
      </c>
      <c r="B219" s="47">
        <v>122298.044283681</v>
      </c>
      <c r="C219" s="47">
        <v>19895.675719056999</v>
      </c>
      <c r="D219" s="47">
        <v>78187.284320641993</v>
      </c>
      <c r="E219" s="48">
        <v>13238.676459692</v>
      </c>
      <c r="F219" s="47">
        <v>233619.68078307202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24218.275717711102</v>
      </c>
      <c r="AX219" s="47">
        <v>1947.3719999999998</v>
      </c>
      <c r="AY219" s="47">
        <v>12914.280709442468</v>
      </c>
      <c r="AZ219" s="47">
        <v>86.844999999999999</v>
      </c>
      <c r="BA219" s="48">
        <v>190180.25149173659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432.77947780385603</v>
      </c>
      <c r="BG219" s="47">
        <v>37362.237592000005</v>
      </c>
      <c r="BH219" s="47">
        <v>22573.207594182939</v>
      </c>
      <c r="BI219" s="47">
        <v>2410.127571</v>
      </c>
      <c r="BJ219" s="47">
        <v>23692.963412906236</v>
      </c>
      <c r="BK219" s="47">
        <v>1036.8201811441172</v>
      </c>
      <c r="BL219" s="48">
        <v>325240.00866185757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</row>
    <row r="220" spans="1:75" x14ac:dyDescent="0.25">
      <c r="A220" s="17">
        <v>45170</v>
      </c>
      <c r="B220" s="47">
        <v>123731.014592081</v>
      </c>
      <c r="C220" s="47">
        <v>19868.907245701001</v>
      </c>
      <c r="D220" s="47">
        <v>78536.405075065995</v>
      </c>
      <c r="E220" s="48">
        <v>13321.807738927</v>
      </c>
      <c r="F220" s="47">
        <v>235458.13465177501</v>
      </c>
      <c r="G220" s="13">
        <v>28.98</v>
      </c>
      <c r="H220" s="8">
        <v>2326.67</v>
      </c>
      <c r="I220" s="49">
        <v>33.72</v>
      </c>
      <c r="J220" s="49">
        <v>1051.22</v>
      </c>
      <c r="K220" s="49">
        <v>13.72</v>
      </c>
      <c r="L220" s="49">
        <v>308.31</v>
      </c>
      <c r="M220" s="49">
        <v>17.37</v>
      </c>
      <c r="N220" s="49">
        <v>435.67</v>
      </c>
      <c r="O220" s="49">
        <v>37.96</v>
      </c>
      <c r="P220" s="49">
        <v>531.47</v>
      </c>
      <c r="Q220" s="13">
        <v>14.28</v>
      </c>
      <c r="R220" s="8">
        <v>5575.38</v>
      </c>
      <c r="S220" s="5">
        <v>30.46</v>
      </c>
      <c r="T220" s="5">
        <v>80.11</v>
      </c>
      <c r="U220" s="49">
        <v>10.76</v>
      </c>
      <c r="V220" s="49">
        <v>2912.67</v>
      </c>
      <c r="W220" s="49">
        <v>17.739999999999998</v>
      </c>
      <c r="X220" s="49">
        <v>2582.6</v>
      </c>
      <c r="Y220" s="13">
        <v>7.14</v>
      </c>
      <c r="Z220" s="8">
        <v>1511.48</v>
      </c>
      <c r="AA220" s="49">
        <v>6.93</v>
      </c>
      <c r="AB220" s="49">
        <v>1036.95</v>
      </c>
      <c r="AC220" s="49">
        <v>7.59</v>
      </c>
      <c r="AD220" s="49">
        <v>474.53</v>
      </c>
      <c r="AE220" s="56">
        <v>4.3499999999999996</v>
      </c>
      <c r="AF220" s="55">
        <v>410.75</v>
      </c>
      <c r="AG220" s="47">
        <v>18286.856354898999</v>
      </c>
      <c r="AH220" s="47">
        <v>10562.3694799105</v>
      </c>
      <c r="AI220" s="47">
        <v>32646.490781925997</v>
      </c>
      <c r="AJ220" s="47">
        <v>21109.451576503299</v>
      </c>
      <c r="AK220" s="47">
        <v>11537.0392054227</v>
      </c>
      <c r="AL220" s="47">
        <v>11724.049141019699</v>
      </c>
      <c r="AM220" s="47">
        <v>6348.6576810820525</v>
      </c>
      <c r="AN220" s="47">
        <v>5375.3914599376467</v>
      </c>
      <c r="AO220" s="48">
        <v>54932.909402856196</v>
      </c>
      <c r="AP220" s="47">
        <v>111350.81706873301</v>
      </c>
      <c r="AQ220" s="47">
        <v>71124.152610113</v>
      </c>
      <c r="AR220" s="47">
        <v>60377.197541449998</v>
      </c>
      <c r="AS220" s="47">
        <v>10746.955068662999</v>
      </c>
      <c r="AT220" s="47">
        <v>39162.567903706549</v>
      </c>
      <c r="AU220" s="47">
        <v>1064.0965549134701</v>
      </c>
      <c r="AV220" s="47">
        <v>10359.570806347299</v>
      </c>
      <c r="AW220" s="47">
        <v>25478.663732171812</v>
      </c>
      <c r="AX220" s="47">
        <v>1979.0583130704485</v>
      </c>
      <c r="AY220" s="47">
        <v>13448.619806002554</v>
      </c>
      <c r="AZ220" s="47">
        <v>84.502979119072663</v>
      </c>
      <c r="BA220" s="48">
        <v>190567.89653805713</v>
      </c>
      <c r="BB220" s="47">
        <v>30603.404696569702</v>
      </c>
      <c r="BC220" s="47">
        <v>18659.469652396547</v>
      </c>
      <c r="BD220" s="47">
        <v>49041.143198716105</v>
      </c>
      <c r="BE220" s="47">
        <v>88.098190910052594</v>
      </c>
      <c r="BF220" s="47">
        <v>326.8188225627473</v>
      </c>
      <c r="BG220" s="47">
        <v>37528.224817684968</v>
      </c>
      <c r="BH220" s="47">
        <v>22349.667389090897</v>
      </c>
      <c r="BI220" s="47">
        <v>2395.0791466666669</v>
      </c>
      <c r="BJ220" s="47">
        <v>23972.344911387732</v>
      </c>
      <c r="BK220" s="47">
        <v>1044.853783222436</v>
      </c>
      <c r="BL220" s="48">
        <v>326542.60375804466</v>
      </c>
      <c r="BM220" s="51"/>
      <c r="BN220" s="13">
        <v>8.9</v>
      </c>
      <c r="BO220" s="5">
        <v>16895.689999999999</v>
      </c>
      <c r="BP220" s="13">
        <v>8.7799999999999994</v>
      </c>
      <c r="BQ220" s="5">
        <v>4399.01</v>
      </c>
      <c r="BR220" s="13">
        <v>7.94</v>
      </c>
      <c r="BS220" s="5">
        <v>549.34</v>
      </c>
      <c r="BT220" s="13"/>
      <c r="BU220" s="8"/>
      <c r="BV220" s="5"/>
      <c r="BW220" s="77"/>
    </row>
    <row r="221" spans="1:75" x14ac:dyDescent="0.25">
      <c r="A221" s="17"/>
    </row>
    <row r="222" spans="1:75" x14ac:dyDescent="0.25">
      <c r="A222" s="17"/>
    </row>
    <row r="223" spans="1:75" x14ac:dyDescent="0.25">
      <c r="B223" s="78"/>
      <c r="C223" s="78"/>
      <c r="D223" s="78"/>
      <c r="E223" s="78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19"/>
  <sheetViews>
    <sheetView showGridLines="0" topLeftCell="AO1" zoomScale="85" zoomScaleNormal="85" workbookViewId="0">
      <pane ySplit="5" topLeftCell="A204" activePane="bottomLeft" state="frozen"/>
      <selection pane="bottomLeft" activeCell="BC221" sqref="BC221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4" t="s">
        <v>63</v>
      </c>
      <c r="C1" s="84"/>
      <c r="D1" s="84"/>
      <c r="E1" s="84"/>
      <c r="F1" s="108"/>
      <c r="G1" s="52"/>
      <c r="H1" s="84" t="s">
        <v>64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108"/>
      <c r="T1" s="109" t="s">
        <v>108</v>
      </c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1"/>
    </row>
    <row r="2" spans="1:59" s="3" customFormat="1" ht="15.75" customHeight="1" x14ac:dyDescent="0.25">
      <c r="A2" s="2"/>
      <c r="B2" s="81" t="s">
        <v>44</v>
      </c>
      <c r="C2" s="81"/>
      <c r="D2" s="81"/>
      <c r="E2" s="81"/>
      <c r="F2" s="81"/>
      <c r="G2" s="83" t="s">
        <v>144</v>
      </c>
      <c r="H2" s="89"/>
      <c r="I2" s="89"/>
      <c r="J2" s="89"/>
      <c r="K2" s="112"/>
      <c r="L2" s="83" t="s">
        <v>145</v>
      </c>
      <c r="M2" s="81"/>
      <c r="N2" s="81"/>
      <c r="O2" s="82"/>
      <c r="P2" s="83" t="s">
        <v>146</v>
      </c>
      <c r="Q2" s="81"/>
      <c r="R2" s="82"/>
      <c r="S2" s="57" t="s">
        <v>147</v>
      </c>
      <c r="T2" s="88" t="s">
        <v>37</v>
      </c>
      <c r="U2" s="89"/>
      <c r="V2" s="89"/>
      <c r="W2" s="89"/>
      <c r="X2" s="89"/>
      <c r="Y2" s="89"/>
      <c r="Z2" s="89"/>
      <c r="AA2" s="112"/>
      <c r="AB2" s="88" t="s">
        <v>38</v>
      </c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112"/>
      <c r="AQ2" s="88" t="s">
        <v>41</v>
      </c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112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264</v>
      </c>
      <c r="W3" s="42" t="s">
        <v>265</v>
      </c>
      <c r="X3" s="42" t="s">
        <v>100</v>
      </c>
      <c r="Y3" s="42" t="s">
        <v>270</v>
      </c>
      <c r="Z3" s="42" t="s">
        <v>271</v>
      </c>
      <c r="AA3" s="43" t="s">
        <v>37</v>
      </c>
      <c r="AB3" s="38" t="s">
        <v>37</v>
      </c>
      <c r="AC3" s="36" t="s">
        <v>243</v>
      </c>
      <c r="AD3" s="36" t="s">
        <v>283</v>
      </c>
      <c r="AE3" s="36" t="s">
        <v>284</v>
      </c>
      <c r="AF3" s="36" t="s">
        <v>285</v>
      </c>
      <c r="AG3" s="36" t="s">
        <v>266</v>
      </c>
      <c r="AH3" s="36" t="s">
        <v>250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05" t="s">
        <v>107</v>
      </c>
      <c r="C4" s="106"/>
      <c r="D4" s="106"/>
      <c r="E4" s="106"/>
      <c r="F4" s="106"/>
      <c r="G4" s="105" t="s">
        <v>151</v>
      </c>
      <c r="H4" s="93"/>
      <c r="I4" s="93"/>
      <c r="J4" s="93"/>
      <c r="K4" s="93"/>
      <c r="L4" s="106"/>
      <c r="M4" s="106"/>
      <c r="N4" s="106"/>
      <c r="O4" s="106"/>
      <c r="P4" s="106"/>
      <c r="Q4" s="106"/>
      <c r="R4" s="106"/>
      <c r="S4" s="107"/>
      <c r="T4" s="105" t="s">
        <v>114</v>
      </c>
      <c r="U4" s="106"/>
      <c r="V4" s="106"/>
      <c r="W4" s="106"/>
      <c r="X4" s="106"/>
      <c r="Y4" s="106"/>
      <c r="Z4" s="106"/>
      <c r="AA4" s="53" t="s">
        <v>107</v>
      </c>
      <c r="AB4" s="92" t="s">
        <v>114</v>
      </c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53" t="s">
        <v>107</v>
      </c>
      <c r="AQ4" s="93" t="s">
        <v>115</v>
      </c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53" t="s">
        <v>107</v>
      </c>
    </row>
    <row r="5" spans="1:59" ht="15" customHeight="1" x14ac:dyDescent="0.25">
      <c r="A5" s="2"/>
      <c r="B5" s="95" t="s">
        <v>267</v>
      </c>
      <c r="C5" s="96"/>
      <c r="D5" s="96"/>
      <c r="E5" s="96"/>
      <c r="F5" s="96"/>
      <c r="G5" s="113" t="s">
        <v>98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114" t="s">
        <v>98</v>
      </c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6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1.9212100151176552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1.3491843997948876E-2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7.4656974611767595</v>
      </c>
      <c r="AQ217" s="5">
        <f>+('Base original'!BA218/'Base original'!BA206*100-100)*'Base original'!BA206/'Base original'!$BL206</f>
        <v>4.2321196110554054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7.0039589710167521E-2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-0.26373582905395665</v>
      </c>
      <c r="AZ217" s="5">
        <f>+('Base original'!BJ218/'Base original'!BJ206*100-100)*'Base original'!BJ206/'Base original'!$BL206</f>
        <v>0.59206483396115162</v>
      </c>
      <c r="BA217" s="5">
        <f>+('Base original'!BK218/'Base original'!BK206*100-100)*'Base original'!BK206/'Base original'!$BL206</f>
        <v>-9.5944585085542197E-2</v>
      </c>
      <c r="BB217" s="5">
        <f>+(('Base original'!BH218-'Base original'!BJ218)/('Base original'!BH206-'Base original'!BJ206)*100-100)*('Base original'!BH206-'Base original'!BJ206)/'Base original'!$BL206</f>
        <v>-0.95915293749386321</v>
      </c>
      <c r="BC217" s="5">
        <f>+(('Base original'!BI218-'Base original'!BK218)/('Base original'!BI206-'Base original'!BK206)*100-100)*('Base original'!BI206-'Base original'!BK206)/'Base original'!$BL206</f>
        <v>-0.16779124396841455</v>
      </c>
      <c r="BD217" s="8">
        <f>+('Base original'!BL218/'Base original'!BL206*100-100)*'Base original'!BL206/'Base original'!$BL206</f>
        <v>2.6978574208210517</v>
      </c>
    </row>
    <row r="218" spans="1:56" x14ac:dyDescent="0.25">
      <c r="A218" s="17">
        <v>45139</v>
      </c>
      <c r="B218" s="5">
        <f>+'Base original'!B219/'Base original'!B207*100-100</f>
        <v>-0.97517880362207165</v>
      </c>
      <c r="C218" s="5">
        <f>+'Base original'!C219/'Base original'!C207*100-100</f>
        <v>5.5413183176059135</v>
      </c>
      <c r="D218" s="5">
        <f>+'Base original'!D219/'Base original'!D207*100-100</f>
        <v>8.9341733839523698</v>
      </c>
      <c r="E218" s="5">
        <f>+'Base original'!E219/'Base original'!E207*100-100</f>
        <v>9.9439233517974088</v>
      </c>
      <c r="F218" s="8">
        <f>+'Base original'!F219/'Base original'!F207*100-100</f>
        <v>3.2940287962949526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1.4618906440153383</v>
      </c>
      <c r="AK218" s="5">
        <f>+('Base original'!AX219/'Base original'!AX207*100-100)*'Base original'!AX207/'Base original'!$BA207</f>
        <v>0.1730842713521151</v>
      </c>
      <c r="AL218" s="5">
        <f>+('Base original'!AY219/'Base original'!AY207*100-100)*'Base original'!AY207/'Base original'!$BA207</f>
        <v>1.1756721431467161</v>
      </c>
      <c r="AM218" s="5">
        <f>+('Base original'!AZ219/'Base original'!AZ207*100-100)*'Base original'!AZ207/'Base original'!$BA207</f>
        <v>-1.6733229389221543E-3</v>
      </c>
      <c r="AN218" s="5">
        <f>+(('Base original'!AW219-'Base original'!AY219)/('Base original'!AW207-'Base original'!AY207)*100-100)*(('Base original'!AW207-'Base original'!AY207)/'Base original'!BA207)</f>
        <v>0.28621850086862349</v>
      </c>
      <c r="AO218" s="5">
        <f>+(('Base original'!AX219-'Base original'!AZ219)/('Base original'!AX207-'Base original'!AZ207)*100-100)*(('Base original'!AX207-'Base original'!AZ207)/'Base original'!BA207)</f>
        <v>0.17475759429103718</v>
      </c>
      <c r="AP218" s="8">
        <f>+('Base original'!BA219/'Base original'!BA207*100-100)*'Base original'!BA207/'Base original'!$BA207</f>
        <v>6.7179669185468649</v>
      </c>
      <c r="AQ218" s="5">
        <f>+('Base original'!BA219/'Base original'!BA207*100-100)*'Base original'!BA207/'Base original'!$BL207</f>
        <v>3.8258568858210809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3.6485556696708145E-2</v>
      </c>
      <c r="AW218" s="5">
        <f>+('Base original'!BG219/'Base original'!BG207*100-100)*'Base original'!BG207/'Base original'!$BL207</f>
        <v>1.1178556477746262</v>
      </c>
      <c r="AX218" s="5">
        <f>+('Base original'!BH219/'Base original'!BH207*100-100)*'Base original'!BH207/'Base original'!$BL207</f>
        <v>-0.24788924186765712</v>
      </c>
      <c r="AY218" s="5">
        <f>+('Base original'!BI219/'Base original'!BI207*100-100)*'Base original'!BI207/'Base original'!$BL207</f>
        <v>-0.2227838038974847</v>
      </c>
      <c r="AZ218" s="5">
        <f>+('Base original'!BJ219/'Base original'!BJ207*100-100)*'Base original'!BJ207/'Base original'!$BL207</f>
        <v>0.77791611054719756</v>
      </c>
      <c r="BA218" s="5">
        <f>+('Base original'!BK219/'Base original'!BK207*100-100)*'Base original'!BK207/'Base original'!$BL207</f>
        <v>-8.1900150689739451E-2</v>
      </c>
      <c r="BB218" s="5">
        <f>+(('Base original'!BH219-'Base original'!BJ219)/('Base original'!BH207-'Base original'!BJ207)*100-100)*('Base original'!BH207-'Base original'!BJ207)/'Base original'!$BL207</f>
        <v>-1.0258053524148554</v>
      </c>
      <c r="BC218" s="5">
        <f>+(('Base original'!BI219-'Base original'!BK219)/('Base original'!BI207-'Base original'!BK207)*100-100)*('Base original'!BI207-'Base original'!BK207)/'Base original'!$BL207</f>
        <v>-0.14088365320774524</v>
      </c>
      <c r="BD218" s="8">
        <f>+('Base original'!BL219/'Base original'!BL207*100-100)*'Base original'!BL207/'Base original'!$BL207</f>
        <v>3.9362273598162858</v>
      </c>
    </row>
    <row r="219" spans="1:56" x14ac:dyDescent="0.25">
      <c r="A219" s="17">
        <v>45170</v>
      </c>
      <c r="B219" s="5">
        <f>+'Base original'!B220/'Base original'!B208*100-100</f>
        <v>-1.0999151842824944</v>
      </c>
      <c r="C219" s="5">
        <f>+'Base original'!C220/'Base original'!C208*100-100</f>
        <v>5.3973187806782619</v>
      </c>
      <c r="D219" s="5">
        <f>+'Base original'!D220/'Base original'!D208*100-100</f>
        <v>7.9178309971120768</v>
      </c>
      <c r="E219" s="5">
        <f>+'Base original'!E220/'Base original'!E208*100-100</f>
        <v>2.8836896823485603</v>
      </c>
      <c r="F219" s="8">
        <f>+'Base original'!F220/'Base original'!F208*100-100</f>
        <v>2.5151973390217393</v>
      </c>
      <c r="G219" s="8">
        <f>+'Base original'!G220</f>
        <v>28.98</v>
      </c>
      <c r="H219" s="5">
        <f>+'Base original'!J220/'Base original'!$H220*'Base original'!I220</f>
        <v>15.235137943928446</v>
      </c>
      <c r="I219" s="5">
        <f>+'Base original'!L220/'Base original'!$H220*'Base original'!K220</f>
        <v>1.8180546446208532</v>
      </c>
      <c r="J219" s="5">
        <f>+'Base original'!N220/'Base original'!$H220*'Base original'!M220</f>
        <v>3.2525402828935777</v>
      </c>
      <c r="K219" s="8">
        <f>+'Base original'!P220/'Base original'!$H220*'Base original'!O220</f>
        <v>8.6710196117197533</v>
      </c>
      <c r="L219" s="8">
        <f>+'Base original'!Q220</f>
        <v>14.28</v>
      </c>
      <c r="M219" s="5">
        <f>+'Base original'!T220/'Base original'!$R220*'Base original'!S220</f>
        <v>0.43766534299007426</v>
      </c>
      <c r="N219" s="5">
        <f>+'Base original'!V220/'Base original'!$R220*'Base original'!U220</f>
        <v>5.6212005639077516</v>
      </c>
      <c r="O219" s="8">
        <f>+'Base original'!X220/'Base original'!$R220*'Base original'!W220</f>
        <v>8.2174352241461559</v>
      </c>
      <c r="P219" s="8">
        <f>+'Base original'!Y220</f>
        <v>7.14</v>
      </c>
      <c r="Q219" s="5">
        <f>+'Base original'!AB220/'Base original'!$Z220*'Base original'!AA220</f>
        <v>4.7543225844867285</v>
      </c>
      <c r="R219" s="8">
        <f>+'Base original'!AD220/'Base original'!$Z220*'Base original'!AC220</f>
        <v>2.3828847884192976</v>
      </c>
      <c r="S219" s="9">
        <f>+'Base original'!AE220</f>
        <v>4.3499999999999996</v>
      </c>
      <c r="T219" s="5">
        <f>+('Base original'!AH220/'Base original'!AH208*100-100)*'Base original'!AH208/'Base original'!$AO208</f>
        <v>-3.0108475202860316</v>
      </c>
      <c r="U219" s="5">
        <f>+('Base original'!AI220/'Base original'!AI208*100-100)*'Base original'!AI208/'Base original'!$AO208</f>
        <v>-4.261719345534658</v>
      </c>
      <c r="V219" s="5">
        <f>+('Base original'!AJ220/'Base original'!AJ208*100-100)*'Base original'!AJ208/'Base original'!$AO208</f>
        <v>-1.5328203996710543</v>
      </c>
      <c r="W219" s="5">
        <f>+('Base original'!AK220/'Base original'!AK208*100-100)*'Base original'!AK208/'Base original'!$AO208</f>
        <v>-2.7288989458635973</v>
      </c>
      <c r="X219" s="5">
        <f>+('Base original'!AL220/'Base original'!AL208*100-100)*'Base original'!AL208/'Base original'!$AO208</f>
        <v>-1.8013885248114265</v>
      </c>
      <c r="Y219" s="5">
        <f>+('Base original'!AM220/'Base original'!AM208*100-100)*'Base original'!AM208/'Base original'!$AO208</f>
        <v>-2.1365649091107897</v>
      </c>
      <c r="Z219" s="5">
        <f>+('Base original'!AN220/'Base original'!AN208*100-100)*'Base original'!AN208/'Base original'!$AO208</f>
        <v>0.33517638429936553</v>
      </c>
      <c r="AA219" s="8">
        <f>+('Base original'!AO220/'Base original'!AO208*100-100)*'Base original'!AO208/'Base original'!$AO208</f>
        <v>-9.073955390632122</v>
      </c>
      <c r="AB219" s="5">
        <f>+('Base original'!AO220/'Base original'!AO208*100-100)*'Base original'!AO208/'Base original'!$BA208</f>
        <v>-3.0375143039379027</v>
      </c>
      <c r="AC219" s="5">
        <f>+('Base original'!AP220/'Base original'!AP208*100-100)*'Base original'!AP208/'Base original'!$BA208</f>
        <v>8.6714017158298571</v>
      </c>
      <c r="AD219" s="5">
        <f>+('Base original'!AQ220/'Base original'!AQ208*100-100)*'Base original'!AQ208/'Base original'!$BA208</f>
        <v>5.7387150162652496</v>
      </c>
      <c r="AE219" s="5">
        <f>+('Base original'!AR220/'Base original'!AR208*100-100)*'Base original'!AR208/'Base original'!$BA208</f>
        <v>6.9252770554383707</v>
      </c>
      <c r="AF219" s="5">
        <f>+('Base original'!AS220/'Base original'!AS208*100-100)*'Base original'!AS208/'Base original'!$BA208</f>
        <v>-1.1865620391731171</v>
      </c>
      <c r="AG219" s="5">
        <f>+('Base original'!AT220/'Base original'!AT208*100-100)*'Base original'!AT208/'Base original'!$BA208</f>
        <v>3.1874395164276534</v>
      </c>
      <c r="AH219" s="5">
        <f>+('Base original'!AU220/'Base original'!AU208*100-100)*'Base original'!AU208/'Base original'!$BA208</f>
        <v>-0.2547528168630751</v>
      </c>
      <c r="AI219" s="5">
        <f>+('Base original'!AV220/'Base original'!AV208*100-100)*'Base original'!AV208/'Base original'!$BA208</f>
        <v>-0.45919131849919437</v>
      </c>
      <c r="AJ219" s="5">
        <f>+('Base original'!AW220/'Base original'!AW208*100-100)*'Base original'!AW208/'Base original'!$BA208</f>
        <v>0.95422842359056093</v>
      </c>
      <c r="AK219" s="5">
        <f>+('Base original'!AX220/'Base original'!AX208*100-100)*'Base original'!AX208/'Base original'!$BA208</f>
        <v>0.19050888581384093</v>
      </c>
      <c r="AL219" s="5">
        <f>+('Base original'!AY220/'Base original'!AY208*100-100)*'Base original'!AY208/'Base original'!$BA208</f>
        <v>0.72548330404566252</v>
      </c>
      <c r="AM219" s="5">
        <f>+('Base original'!AZ220/'Base original'!AZ208*100-100)*'Base original'!AZ208/'Base original'!$BA208</f>
        <v>2.8948121563355583E-3</v>
      </c>
      <c r="AN219" s="5">
        <f>+(('Base original'!AW220-'Base original'!AY220)/('Base original'!AW208-'Base original'!AY208)*100-100)*(('Base original'!AW208-'Base original'!AY208)/'Base original'!BA208)</f>
        <v>0.22874511954489768</v>
      </c>
      <c r="AO219" s="5">
        <f>+(('Base original'!AX220-'Base original'!AZ220)/('Base original'!AX208-'Base original'!AZ208)*100-100)*(('Base original'!AX208-'Base original'!AZ208)/'Base original'!BA208)</f>
        <v>0.18761407365750524</v>
      </c>
      <c r="AP219" s="8">
        <f>+('Base original'!BA220/'Base original'!BA208*100-100)*'Base original'!BA208/'Base original'!$BA208</f>
        <v>5.5910552865950081</v>
      </c>
      <c r="AQ219" s="5">
        <f>+('Base original'!BA220/'Base original'!BA208*100-100)*'Base original'!BA208/'Base original'!$BL208</f>
        <v>3.2347614097402753</v>
      </c>
      <c r="AR219" s="5">
        <f>+('Base original'!BB220/'Base original'!BB208*100-100)*'Base original'!BB208/'Base original'!$BL208</f>
        <v>-0.46593789378753908</v>
      </c>
      <c r="AS219" s="5">
        <f>+('Base original'!BC220/'Base original'!BC208*100-100)*'Base original'!BC208/'Base original'!$BL208</f>
        <v>0.22548662615572282</v>
      </c>
      <c r="AT219" s="5">
        <f>+('Base original'!BD220/'Base original'!BD208*100-100)*'Base original'!BD208/'Base original'!$BL208</f>
        <v>1.535300179075368</v>
      </c>
      <c r="AU219" s="5">
        <f>+('Base original'!BE220/'Base original'!BE208*100-100)*'Base original'!BE208/'Base original'!$BL208</f>
        <v>-4.8686270268366912E-3</v>
      </c>
      <c r="AV219" s="5">
        <f>+('Base original'!BF220/'Base original'!BF208*100-100)*'Base original'!BF208/'Base original'!$BL208</f>
        <v>2.3214726901253476E-2</v>
      </c>
      <c r="AW219" s="5">
        <f>+('Base original'!BG220/'Base original'!BG208*100-100)*'Base original'!BG208/'Base original'!$BL208</f>
        <v>1.0169431392253565</v>
      </c>
      <c r="AX219" s="5">
        <f>+('Base original'!BH220/'Base original'!BH208*100-100)*'Base original'!BH208/'Base original'!$BL208</f>
        <v>-9.007613508548952E-2</v>
      </c>
      <c r="AY219" s="5">
        <f>+('Base original'!BI220/'Base original'!BI208*100-100)*'Base original'!BI208/'Base original'!$BL208</f>
        <v>-0.18789870085898841</v>
      </c>
      <c r="AZ219" s="5">
        <f>+('Base original'!BJ220/'Base original'!BJ208*100-100)*'Base original'!BJ208/'Base original'!$BL208</f>
        <v>0.67124554813860271</v>
      </c>
      <c r="BA219" s="5">
        <f>+('Base original'!BK220/'Base original'!BK208*100-100)*'Base original'!BK208/'Base original'!$BL208</f>
        <v>-6.4801448130762412E-2</v>
      </c>
      <c r="BB219" s="5">
        <f>+(('Base original'!BH220-'Base original'!BJ220)/('Base original'!BH208-'Base original'!BJ208)*100-100)*('Base original'!BH208-'Base original'!BJ208)/'Base original'!$BL208</f>
        <v>-0.76132168322409188</v>
      </c>
      <c r="BC219" s="5">
        <f>+(('Base original'!BI220-'Base original'!BK220)/('Base original'!BI208-'Base original'!BK208)*100-100)*('Base original'!BI208-'Base original'!BK208)/'Base original'!$BL208</f>
        <v>-0.12309725272822598</v>
      </c>
      <c r="BD219" s="8">
        <f>+('Base original'!BL220/'Base original'!BL208*100-100)*'Base original'!BL208/'Base original'!$BL208</f>
        <v>4.6804806243314232</v>
      </c>
    </row>
  </sheetData>
  <mergeCells count="18">
    <mergeCell ref="T4:Z4"/>
    <mergeCell ref="B4:F4"/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19"/>
  <sheetViews>
    <sheetView showGridLines="0" zoomScale="85" zoomScaleNormal="85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A219" sqref="A219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4" t="s">
        <v>106</v>
      </c>
      <c r="C1" s="84"/>
      <c r="D1" s="84"/>
      <c r="E1" s="84"/>
      <c r="F1" s="108"/>
    </row>
    <row r="2" spans="1:9" s="3" customFormat="1" ht="21.75" customHeight="1" x14ac:dyDescent="0.25">
      <c r="A2" s="2"/>
      <c r="B2" s="89" t="s">
        <v>44</v>
      </c>
      <c r="C2" s="89"/>
      <c r="D2" s="89"/>
      <c r="E2" s="89"/>
      <c r="F2" s="112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05" t="s">
        <v>109</v>
      </c>
      <c r="C4" s="106"/>
      <c r="D4" s="106"/>
      <c r="E4" s="106"/>
      <c r="F4" s="107"/>
    </row>
    <row r="5" spans="1:9" ht="15" customHeight="1" x14ac:dyDescent="0.25">
      <c r="A5" s="2"/>
      <c r="B5" s="95" t="s">
        <v>267</v>
      </c>
      <c r="C5" s="96"/>
      <c r="D5" s="96"/>
      <c r="E5" s="96"/>
      <c r="F5" s="97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-5.2991081380653782E-2</v>
      </c>
      <c r="C218" s="5">
        <f>('Base original'!C219/'Base original'!C218*100-100)</f>
        <v>0.58813706145322442</v>
      </c>
      <c r="D218" s="5">
        <f>('Base original'!D219/'Base original'!D218*100-100)</f>
        <v>0.52822193031751397</v>
      </c>
      <c r="E218" s="5">
        <f>('Base original'!E219/'Base original'!E218*100-100)</f>
        <v>3.5556637125735193</v>
      </c>
      <c r="F218" s="9">
        <f>('Base original'!F219/'Base original'!F218*100-100)</f>
        <v>0.39401361210624941</v>
      </c>
    </row>
    <row r="219" spans="1:6" x14ac:dyDescent="0.25">
      <c r="A219" s="17">
        <v>45170</v>
      </c>
      <c r="B219" s="5">
        <f>('Base original'!B220/'Base original'!B219*100-100)</f>
        <v>1.1717033717040408</v>
      </c>
      <c r="C219" s="5">
        <f>('Base original'!C220/'Base original'!C219*100-100)</f>
        <v>-0.13454417801129637</v>
      </c>
      <c r="D219" s="5">
        <f>('Base original'!D220/'Base original'!D219*100-100)</f>
        <v>0.44651858349789109</v>
      </c>
      <c r="E219" s="5">
        <f>('Base original'!E220/'Base original'!E219*100-100)</f>
        <v>0.62794252498056835</v>
      </c>
      <c r="F219" s="9">
        <f>('Base original'!F220/'Base original'!F219*100-100)</f>
        <v>0.7869430617063955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15" zoomScaleNormal="115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87</v>
      </c>
      <c r="G2" s="22" t="s">
        <v>117</v>
      </c>
      <c r="L2" s="22" t="s">
        <v>118</v>
      </c>
    </row>
    <row r="3" spans="2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19" t="s">
        <v>268</v>
      </c>
      <c r="H17" s="119"/>
      <c r="I17" s="119"/>
      <c r="J17" s="119"/>
      <c r="L17" s="24" t="s">
        <v>84</v>
      </c>
    </row>
    <row r="18" spans="1:20" ht="24" customHeight="1" x14ac:dyDescent="0.25">
      <c r="B18" s="24"/>
      <c r="G18" s="119"/>
      <c r="H18" s="119"/>
      <c r="I18" s="119"/>
      <c r="J18" s="119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8" t="s">
        <v>88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7" t="s">
        <v>89</v>
      </c>
      <c r="C23" s="117"/>
      <c r="D23" s="117"/>
      <c r="E23" s="117"/>
      <c r="G23" s="117" t="s">
        <v>90</v>
      </c>
      <c r="H23" s="117"/>
      <c r="I23" s="117"/>
      <c r="J23" s="117"/>
      <c r="L23" s="117" t="s">
        <v>91</v>
      </c>
      <c r="M23" s="117"/>
      <c r="N23" s="117"/>
      <c r="O23" s="117"/>
      <c r="Q23" s="117" t="s">
        <v>92</v>
      </c>
      <c r="R23" s="117"/>
      <c r="S23" s="117"/>
      <c r="T23" s="117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17" t="s">
        <v>89</v>
      </c>
      <c r="C40" s="117"/>
      <c r="D40" s="117"/>
      <c r="E40" s="117"/>
      <c r="G40" s="117" t="s">
        <v>90</v>
      </c>
      <c r="H40" s="117"/>
      <c r="I40" s="117"/>
      <c r="J40" s="117"/>
      <c r="L40" s="117" t="s">
        <v>91</v>
      </c>
      <c r="M40" s="117"/>
      <c r="N40" s="117"/>
      <c r="O40" s="117"/>
      <c r="Q40" s="117" t="s">
        <v>92</v>
      </c>
      <c r="R40" s="117"/>
      <c r="S40" s="117"/>
      <c r="T40" s="117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7" t="s">
        <v>89</v>
      </c>
      <c r="E58" s="117"/>
      <c r="F58" s="117"/>
      <c r="G58" s="117"/>
      <c r="I58" s="117" t="s">
        <v>134</v>
      </c>
      <c r="J58" s="117"/>
      <c r="K58" s="117"/>
      <c r="L58" s="117"/>
      <c r="N58" s="117" t="s">
        <v>91</v>
      </c>
      <c r="O58" s="117"/>
      <c r="P58" s="117"/>
      <c r="Q58" s="117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17" t="s">
        <v>93</v>
      </c>
      <c r="C76" s="117"/>
      <c r="D76" s="117"/>
      <c r="E76" s="117"/>
      <c r="G76" s="117" t="s">
        <v>94</v>
      </c>
      <c r="H76" s="117"/>
      <c r="I76" s="117"/>
      <c r="J76" s="117"/>
      <c r="M76" s="71"/>
      <c r="N76" s="71" t="s">
        <v>77</v>
      </c>
      <c r="O76" s="71"/>
      <c r="Q76" s="117" t="s">
        <v>76</v>
      </c>
      <c r="R76" s="117"/>
      <c r="S76" s="117"/>
      <c r="T76" s="117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17" t="s">
        <v>42</v>
      </c>
      <c r="C95" s="117"/>
      <c r="D95" s="117"/>
      <c r="E95" s="117"/>
      <c r="G95" s="117" t="s">
        <v>96</v>
      </c>
      <c r="H95" s="117"/>
      <c r="I95" s="117"/>
      <c r="J95" s="117"/>
      <c r="L95" s="117" t="s">
        <v>97</v>
      </c>
      <c r="M95" s="117"/>
      <c r="N95" s="117"/>
      <c r="O95" s="117"/>
      <c r="Q95" s="117" t="s">
        <v>45</v>
      </c>
      <c r="R95" s="117"/>
      <c r="S95" s="117"/>
      <c r="T95" s="117"/>
    </row>
    <row r="110" spans="2:2" x14ac:dyDescent="0.25">
      <c r="B110" s="20" t="s">
        <v>268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17" t="s">
        <v>37</v>
      </c>
      <c r="C115" s="117"/>
      <c r="D115" s="117"/>
      <c r="E115" s="117"/>
      <c r="H115" s="117" t="s">
        <v>38</v>
      </c>
      <c r="I115" s="117"/>
      <c r="J115" s="117"/>
      <c r="K115" s="117"/>
      <c r="N115" s="117" t="s">
        <v>41</v>
      </c>
      <c r="O115" s="117"/>
      <c r="P115" s="117"/>
      <c r="Q115" s="117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280</v>
      </c>
      <c r="D2">
        <v>25877.188999999998</v>
      </c>
      <c r="E2" s="74">
        <v>45204.720277777778</v>
      </c>
      <c r="F2" t="b">
        <v>1</v>
      </c>
      <c r="G2" s="73" t="s">
        <v>0</v>
      </c>
      <c r="H2" s="73" t="s">
        <v>188</v>
      </c>
      <c r="I2" s="73" t="s">
        <v>281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280</v>
      </c>
      <c r="D3">
        <v>5571.0029999999997</v>
      </c>
      <c r="E3" s="74">
        <v>45204.720277777778</v>
      </c>
      <c r="F3" t="b">
        <v>1</v>
      </c>
      <c r="G3" s="73" t="s">
        <v>1</v>
      </c>
      <c r="H3" s="73" t="s">
        <v>188</v>
      </c>
      <c r="I3" s="73" t="s">
        <v>281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280</v>
      </c>
      <c r="D4">
        <v>9317.4879999999994</v>
      </c>
      <c r="E4" s="74">
        <v>45204.720277777778</v>
      </c>
      <c r="F4" t="b">
        <v>1</v>
      </c>
      <c r="G4" s="73" t="s">
        <v>2</v>
      </c>
      <c r="H4" s="73" t="s">
        <v>188</v>
      </c>
      <c r="I4" s="73" t="s">
        <v>281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280</v>
      </c>
      <c r="D5">
        <v>3905.4259999999999</v>
      </c>
      <c r="E5" s="74">
        <v>45204.720277777778</v>
      </c>
      <c r="F5" t="b">
        <v>1</v>
      </c>
      <c r="G5" s="73" t="s">
        <v>3</v>
      </c>
      <c r="H5" s="73" t="s">
        <v>188</v>
      </c>
      <c r="I5" s="73" t="s">
        <v>281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280</v>
      </c>
      <c r="D6">
        <v>44671.106</v>
      </c>
      <c r="E6" s="74">
        <v>45204.720277777778</v>
      </c>
      <c r="F6" t="b">
        <v>1</v>
      </c>
      <c r="G6" s="73" t="s">
        <v>4</v>
      </c>
      <c r="H6" s="73" t="s">
        <v>188</v>
      </c>
      <c r="I6" s="73" t="s">
        <v>281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280</v>
      </c>
      <c r="D7">
        <v>26.840105511345499</v>
      </c>
      <c r="E7" s="74">
        <v>45204.720277777778</v>
      </c>
      <c r="F7" t="b">
        <v>1</v>
      </c>
      <c r="G7" s="73" t="s">
        <v>5</v>
      </c>
      <c r="H7" s="73" t="s">
        <v>188</v>
      </c>
      <c r="I7" s="73" t="s">
        <v>281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280</v>
      </c>
      <c r="E8" s="74">
        <v>45204.720277777778</v>
      </c>
      <c r="F8" t="b">
        <v>1</v>
      </c>
      <c r="G8" s="73" t="s">
        <v>158</v>
      </c>
      <c r="H8" s="73" t="s">
        <v>188</v>
      </c>
      <c r="I8" s="73" t="s">
        <v>281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280</v>
      </c>
      <c r="E9" s="74">
        <v>45204.720277777778</v>
      </c>
      <c r="F9" t="b">
        <v>1</v>
      </c>
      <c r="G9" s="73" t="s">
        <v>171</v>
      </c>
      <c r="H9" s="73" t="s">
        <v>188</v>
      </c>
      <c r="I9" s="73" t="s">
        <v>281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280</v>
      </c>
      <c r="E10" s="74">
        <v>45204.720277777778</v>
      </c>
      <c r="F10" t="b">
        <v>1</v>
      </c>
      <c r="G10" s="73" t="s">
        <v>168</v>
      </c>
      <c r="H10" s="73" t="s">
        <v>188</v>
      </c>
      <c r="I10" s="73" t="s">
        <v>281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280</v>
      </c>
      <c r="E11" s="74">
        <v>45204.720277777778</v>
      </c>
      <c r="F11" t="b">
        <v>1</v>
      </c>
      <c r="G11" s="73" t="s">
        <v>170</v>
      </c>
      <c r="H11" s="73" t="s">
        <v>188</v>
      </c>
      <c r="I11" s="73" t="s">
        <v>281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280</v>
      </c>
      <c r="E12" s="74">
        <v>45204.720277777778</v>
      </c>
      <c r="F12" t="b">
        <v>1</v>
      </c>
      <c r="G12" s="73" t="s">
        <v>167</v>
      </c>
      <c r="H12" s="73" t="s">
        <v>188</v>
      </c>
      <c r="I12" s="73" t="s">
        <v>281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280</v>
      </c>
      <c r="E13" s="74">
        <v>45204.720277777778</v>
      </c>
      <c r="F13" t="b">
        <v>1</v>
      </c>
      <c r="G13" s="73" t="s">
        <v>120</v>
      </c>
      <c r="H13" s="73" t="s">
        <v>188</v>
      </c>
      <c r="I13" s="73" t="s">
        <v>281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280</v>
      </c>
      <c r="E14" s="74">
        <v>45204.720289351855</v>
      </c>
      <c r="F14" t="b">
        <v>1</v>
      </c>
      <c r="G14" s="73" t="s">
        <v>165</v>
      </c>
      <c r="H14" s="73" t="s">
        <v>188</v>
      </c>
      <c r="I14" s="73" t="s">
        <v>281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280</v>
      </c>
      <c r="E15" s="74">
        <v>45204.720289351855</v>
      </c>
      <c r="F15" t="b">
        <v>1</v>
      </c>
      <c r="G15" s="73" t="s">
        <v>121</v>
      </c>
      <c r="H15" s="73" t="s">
        <v>188</v>
      </c>
      <c r="I15" s="73" t="s">
        <v>281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280</v>
      </c>
      <c r="E16" s="74">
        <v>45204.720289351855</v>
      </c>
      <c r="F16" t="b">
        <v>1</v>
      </c>
      <c r="G16" s="73" t="s">
        <v>166</v>
      </c>
      <c r="H16" s="73" t="s">
        <v>188</v>
      </c>
      <c r="I16" s="73" t="s">
        <v>281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280</v>
      </c>
      <c r="D17">
        <v>10.2731725726366</v>
      </c>
      <c r="E17" s="74">
        <v>45204.720289351855</v>
      </c>
      <c r="F17" t="b">
        <v>1</v>
      </c>
      <c r="G17" s="73" t="s">
        <v>6</v>
      </c>
      <c r="H17" s="73" t="s">
        <v>188</v>
      </c>
      <c r="I17" s="73" t="s">
        <v>281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280</v>
      </c>
      <c r="E18" s="74">
        <v>45204.720289351855</v>
      </c>
      <c r="F18" t="b">
        <v>1</v>
      </c>
      <c r="G18" s="73" t="s">
        <v>156</v>
      </c>
      <c r="H18" s="73" t="s">
        <v>188</v>
      </c>
      <c r="I18" s="73" t="s">
        <v>281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280</v>
      </c>
      <c r="E19" s="74">
        <v>45204.720289351855</v>
      </c>
      <c r="F19" t="b">
        <v>1</v>
      </c>
      <c r="G19" s="73" t="s">
        <v>169</v>
      </c>
      <c r="H19" s="73" t="s">
        <v>188</v>
      </c>
      <c r="I19" s="73" t="s">
        <v>281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280</v>
      </c>
      <c r="E20" s="74">
        <v>45204.720289351855</v>
      </c>
      <c r="F20" t="b">
        <v>1</v>
      </c>
      <c r="G20" s="73" t="s">
        <v>162</v>
      </c>
      <c r="H20" s="73" t="s">
        <v>188</v>
      </c>
      <c r="I20" s="73" t="s">
        <v>281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280</v>
      </c>
      <c r="E21" s="74">
        <v>45204.720289351855</v>
      </c>
      <c r="F21" t="b">
        <v>1</v>
      </c>
      <c r="G21" s="73" t="s">
        <v>122</v>
      </c>
      <c r="H21" s="73" t="s">
        <v>188</v>
      </c>
      <c r="I21" s="73" t="s">
        <v>281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280</v>
      </c>
      <c r="E22" s="74">
        <v>45204.720289351855</v>
      </c>
      <c r="F22" t="b">
        <v>1</v>
      </c>
      <c r="G22" s="73" t="s">
        <v>160</v>
      </c>
      <c r="H22" s="73" t="s">
        <v>188</v>
      </c>
      <c r="I22" s="73" t="s">
        <v>281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280</v>
      </c>
      <c r="E23" s="74">
        <v>45204.720289351855</v>
      </c>
      <c r="F23" t="b">
        <v>1</v>
      </c>
      <c r="G23" s="73" t="s">
        <v>123</v>
      </c>
      <c r="H23" s="73" t="s">
        <v>188</v>
      </c>
      <c r="I23" s="73" t="s">
        <v>281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280</v>
      </c>
      <c r="E24" s="74">
        <v>45204.720289351855</v>
      </c>
      <c r="F24" t="b">
        <v>1</v>
      </c>
      <c r="G24" s="73" t="s">
        <v>161</v>
      </c>
      <c r="H24" s="73" t="s">
        <v>188</v>
      </c>
      <c r="I24" s="73" t="s">
        <v>281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280</v>
      </c>
      <c r="D25">
        <v>5.28923438819597</v>
      </c>
      <c r="E25" s="74">
        <v>45204.720289351855</v>
      </c>
      <c r="F25" t="b">
        <v>1</v>
      </c>
      <c r="G25" s="73" t="s">
        <v>7</v>
      </c>
      <c r="H25" s="73" t="s">
        <v>188</v>
      </c>
      <c r="I25" s="73" t="s">
        <v>281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280</v>
      </c>
      <c r="E26" s="74">
        <v>45204.720289351855</v>
      </c>
      <c r="F26" t="b">
        <v>1</v>
      </c>
      <c r="G26" s="73" t="s">
        <v>157</v>
      </c>
      <c r="H26" s="73" t="s">
        <v>188</v>
      </c>
      <c r="I26" s="73" t="s">
        <v>281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280</v>
      </c>
      <c r="E27" s="74">
        <v>45204.720289351855</v>
      </c>
      <c r="F27" t="b">
        <v>1</v>
      </c>
      <c r="G27" s="73" t="s">
        <v>124</v>
      </c>
      <c r="H27" s="73" t="s">
        <v>188</v>
      </c>
      <c r="I27" s="73" t="s">
        <v>281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280</v>
      </c>
      <c r="E28" s="74">
        <v>45204.720289351855</v>
      </c>
      <c r="F28" t="b">
        <v>1</v>
      </c>
      <c r="G28" s="73" t="s">
        <v>163</v>
      </c>
      <c r="H28" s="73" t="s">
        <v>188</v>
      </c>
      <c r="I28" s="73" t="s">
        <v>281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280</v>
      </c>
      <c r="E29" s="74">
        <v>45204.720289351855</v>
      </c>
      <c r="F29" t="b">
        <v>1</v>
      </c>
      <c r="G29" s="73" t="s">
        <v>125</v>
      </c>
      <c r="H29" s="73" t="s">
        <v>188</v>
      </c>
      <c r="I29" s="73" t="s">
        <v>281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280</v>
      </c>
      <c r="E30" s="74">
        <v>45204.720289351855</v>
      </c>
      <c r="F30" t="b">
        <v>1</v>
      </c>
      <c r="G30" s="73" t="s">
        <v>164</v>
      </c>
      <c r="H30" s="73" t="s">
        <v>188</v>
      </c>
      <c r="I30" s="73" t="s">
        <v>281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280</v>
      </c>
      <c r="D31">
        <v>5.31</v>
      </c>
      <c r="E31" s="74">
        <v>45204.720289351855</v>
      </c>
      <c r="F31" t="b">
        <v>1</v>
      </c>
      <c r="G31" s="73" t="s">
        <v>8</v>
      </c>
      <c r="H31" s="73" t="s">
        <v>188</v>
      </c>
      <c r="I31" s="73" t="s">
        <v>281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280</v>
      </c>
      <c r="E32" s="74">
        <v>45204.720289351855</v>
      </c>
      <c r="F32" t="b">
        <v>1</v>
      </c>
      <c r="G32" s="73" t="s">
        <v>159</v>
      </c>
      <c r="H32" s="73" t="s">
        <v>188</v>
      </c>
      <c r="I32" s="73" t="s">
        <v>281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280</v>
      </c>
      <c r="D33">
        <v>2757.7020000000002</v>
      </c>
      <c r="E33" s="74">
        <v>45204.720289351855</v>
      </c>
      <c r="F33" t="b">
        <v>1</v>
      </c>
      <c r="G33" s="73" t="s">
        <v>13</v>
      </c>
      <c r="H33" s="73" t="s">
        <v>188</v>
      </c>
      <c r="I33" s="73" t="s">
        <v>281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280</v>
      </c>
      <c r="D34">
        <v>1694</v>
      </c>
      <c r="E34" s="74">
        <v>45204.720289351855</v>
      </c>
      <c r="F34" t="b">
        <v>1</v>
      </c>
      <c r="G34" s="73" t="s">
        <v>14</v>
      </c>
      <c r="H34" s="73" t="s">
        <v>188</v>
      </c>
      <c r="I34" s="73" t="s">
        <v>281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280</v>
      </c>
      <c r="D35">
        <v>4523.3099999999995</v>
      </c>
      <c r="E35" s="74">
        <v>45204.720289351855</v>
      </c>
      <c r="F35" t="b">
        <v>1</v>
      </c>
      <c r="G35" s="73" t="s">
        <v>15</v>
      </c>
      <c r="H35" s="73" t="s">
        <v>188</v>
      </c>
      <c r="I35" s="73" t="s">
        <v>281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280</v>
      </c>
      <c r="D36">
        <v>1360.3000000000002</v>
      </c>
      <c r="E36" s="74">
        <v>45204.720289351855</v>
      </c>
      <c r="F36" t="b">
        <v>1</v>
      </c>
      <c r="G36" s="73" t="s">
        <v>16</v>
      </c>
      <c r="H36" s="73" t="s">
        <v>188</v>
      </c>
      <c r="I36" s="73" t="s">
        <v>281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280</v>
      </c>
      <c r="E37" s="74">
        <v>45204.720300925925</v>
      </c>
      <c r="F37" t="b">
        <v>1</v>
      </c>
      <c r="G37" s="73" t="s">
        <v>269</v>
      </c>
      <c r="H37" s="73" t="s">
        <v>188</v>
      </c>
      <c r="I37" s="73" t="s">
        <v>281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280</v>
      </c>
      <c r="E38" s="74">
        <v>45204.720300925925</v>
      </c>
      <c r="F38" t="b">
        <v>1</v>
      </c>
      <c r="G38" s="73" t="s">
        <v>272</v>
      </c>
      <c r="H38" s="73" t="s">
        <v>188</v>
      </c>
      <c r="I38" s="73" t="s">
        <v>281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273</v>
      </c>
      <c r="C39" t="s">
        <v>280</v>
      </c>
      <c r="D39">
        <v>7577.61</v>
      </c>
      <c r="E39" s="74">
        <v>45204.720300925925</v>
      </c>
      <c r="F39" t="b">
        <v>1</v>
      </c>
      <c r="G39" s="73" t="s">
        <v>17</v>
      </c>
      <c r="H39" s="73" t="s">
        <v>188</v>
      </c>
      <c r="I39" s="73" t="s">
        <v>281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274</v>
      </c>
      <c r="C40" t="s">
        <v>280</v>
      </c>
      <c r="D40">
        <v>23131.487499999999</v>
      </c>
      <c r="E40" s="74">
        <v>45204.720300925925</v>
      </c>
      <c r="F40" t="b">
        <v>1</v>
      </c>
      <c r="G40" s="73" t="s">
        <v>18</v>
      </c>
      <c r="H40" s="73" t="s">
        <v>188</v>
      </c>
      <c r="I40" s="73" t="s">
        <v>281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280</v>
      </c>
      <c r="D41">
        <v>2244.9699999999998</v>
      </c>
      <c r="E41" s="74">
        <v>45204.720300925925</v>
      </c>
      <c r="F41" t="b">
        <v>1</v>
      </c>
      <c r="G41" s="73" t="s">
        <v>19</v>
      </c>
      <c r="H41" s="73" t="s">
        <v>188</v>
      </c>
      <c r="I41" s="73" t="s">
        <v>281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280</v>
      </c>
      <c r="D42">
        <v>3330.57</v>
      </c>
      <c r="E42" s="74">
        <v>45204.720300925925</v>
      </c>
      <c r="F42" t="b">
        <v>1</v>
      </c>
      <c r="G42" s="73" t="s">
        <v>20</v>
      </c>
      <c r="H42" s="73" t="s">
        <v>188</v>
      </c>
      <c r="I42" s="73" t="s">
        <v>281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280</v>
      </c>
      <c r="D43">
        <v>110.16</v>
      </c>
      <c r="E43" s="74">
        <v>45204.720300925925</v>
      </c>
      <c r="F43" t="b">
        <v>1</v>
      </c>
      <c r="G43" s="73" t="s">
        <v>21</v>
      </c>
      <c r="H43" s="73" t="s">
        <v>188</v>
      </c>
      <c r="I43" s="73" t="s">
        <v>281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280</v>
      </c>
      <c r="D44">
        <v>3111.66</v>
      </c>
      <c r="E44" s="74">
        <v>45204.720300925925</v>
      </c>
      <c r="F44" t="b">
        <v>1</v>
      </c>
      <c r="G44" s="73" t="s">
        <v>22</v>
      </c>
      <c r="H44" s="73" t="s">
        <v>188</v>
      </c>
      <c r="I44" s="73" t="s">
        <v>281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280</v>
      </c>
      <c r="D45">
        <v>8.4700000000000006</v>
      </c>
      <c r="E45" s="74">
        <v>45204.720300925925</v>
      </c>
      <c r="F45" t="b">
        <v>1</v>
      </c>
      <c r="G45" s="73" t="s">
        <v>23</v>
      </c>
      <c r="H45" s="73" t="s">
        <v>188</v>
      </c>
      <c r="I45" s="73" t="s">
        <v>281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280</v>
      </c>
      <c r="D46">
        <v>33274.667500000003</v>
      </c>
      <c r="E46" s="74">
        <v>45204.720300925925</v>
      </c>
      <c r="F46" t="b">
        <v>1</v>
      </c>
      <c r="G46" s="73" t="s">
        <v>24</v>
      </c>
      <c r="H46" s="73" t="s">
        <v>188</v>
      </c>
      <c r="I46" s="73" t="s">
        <v>281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280</v>
      </c>
      <c r="D47">
        <v>3263.92</v>
      </c>
      <c r="E47" s="74">
        <v>45204.720300925925</v>
      </c>
      <c r="F47" t="b">
        <v>1</v>
      </c>
      <c r="G47" s="73" t="s">
        <v>25</v>
      </c>
      <c r="H47" s="73" t="s">
        <v>188</v>
      </c>
      <c r="I47" s="73" t="s">
        <v>281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280</v>
      </c>
      <c r="D48">
        <v>6603.07</v>
      </c>
      <c r="E48" s="74">
        <v>45204.720300925925</v>
      </c>
      <c r="F48" t="b">
        <v>1</v>
      </c>
      <c r="G48" s="73" t="s">
        <v>26</v>
      </c>
      <c r="H48" s="73" t="s">
        <v>188</v>
      </c>
      <c r="I48" s="73" t="s">
        <v>281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251</v>
      </c>
      <c r="C49" t="s">
        <v>280</v>
      </c>
      <c r="D49">
        <v>1040.99</v>
      </c>
      <c r="E49" s="74">
        <v>45204.720300925925</v>
      </c>
      <c r="F49" t="b">
        <v>1</v>
      </c>
      <c r="G49" s="73" t="s">
        <v>27</v>
      </c>
      <c r="H49" s="73" t="s">
        <v>188</v>
      </c>
      <c r="I49" s="73" t="s">
        <v>281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280</v>
      </c>
      <c r="D50">
        <v>4253.96</v>
      </c>
      <c r="E50" s="74">
        <v>45204.720300925925</v>
      </c>
      <c r="F50" t="b">
        <v>1</v>
      </c>
      <c r="G50" s="73" t="s">
        <v>28</v>
      </c>
      <c r="H50" s="73" t="s">
        <v>188</v>
      </c>
      <c r="I50" s="73" t="s">
        <v>281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280</v>
      </c>
      <c r="D51">
        <v>352.74</v>
      </c>
      <c r="E51" s="74">
        <v>45204.720300925925</v>
      </c>
      <c r="F51" t="b">
        <v>1</v>
      </c>
      <c r="G51" s="73" t="s">
        <v>29</v>
      </c>
      <c r="H51" s="73" t="s">
        <v>188</v>
      </c>
      <c r="I51" s="73" t="s">
        <v>281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280</v>
      </c>
      <c r="D52">
        <v>8243.9500000000007</v>
      </c>
      <c r="E52" s="74">
        <v>45204.720300925925</v>
      </c>
      <c r="F52" t="b">
        <v>1</v>
      </c>
      <c r="G52" s="73" t="s">
        <v>30</v>
      </c>
      <c r="H52" s="73" t="s">
        <v>188</v>
      </c>
      <c r="I52" s="73" t="s">
        <v>281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280</v>
      </c>
      <c r="D53">
        <v>3443.76</v>
      </c>
      <c r="E53" s="74">
        <v>45204.720300925925</v>
      </c>
      <c r="F53" t="b">
        <v>1</v>
      </c>
      <c r="G53" s="73" t="s">
        <v>31</v>
      </c>
      <c r="H53" s="73" t="s">
        <v>188</v>
      </c>
      <c r="I53" s="73" t="s">
        <v>281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280</v>
      </c>
      <c r="D54">
        <v>408.65</v>
      </c>
      <c r="E54" s="74">
        <v>45204.720300925925</v>
      </c>
      <c r="F54" t="b">
        <v>1</v>
      </c>
      <c r="G54" s="73" t="s">
        <v>32</v>
      </c>
      <c r="H54" s="73" t="s">
        <v>188</v>
      </c>
      <c r="I54" s="73" t="s">
        <v>281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280</v>
      </c>
      <c r="D55">
        <v>2312.86</v>
      </c>
      <c r="E55" s="74">
        <v>45204.720300925925</v>
      </c>
      <c r="F55" t="b">
        <v>1</v>
      </c>
      <c r="G55" s="73" t="s">
        <v>33</v>
      </c>
      <c r="H55" s="73" t="s">
        <v>188</v>
      </c>
      <c r="I55" s="73" t="s">
        <v>281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275</v>
      </c>
      <c r="C56" t="s">
        <v>280</v>
      </c>
      <c r="D56">
        <v>161.41</v>
      </c>
      <c r="E56" s="74">
        <v>45204.720300925925</v>
      </c>
      <c r="F56" t="b">
        <v>1</v>
      </c>
      <c r="G56" s="73" t="s">
        <v>34</v>
      </c>
      <c r="H56" s="73" t="s">
        <v>188</v>
      </c>
      <c r="I56" s="73" t="s">
        <v>281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280</v>
      </c>
      <c r="D57">
        <v>58411.4375</v>
      </c>
      <c r="E57" s="74">
        <v>45204.720300925925</v>
      </c>
      <c r="F57" t="b">
        <v>1</v>
      </c>
      <c r="G57" s="73" t="s">
        <v>35</v>
      </c>
      <c r="H57" s="73" t="s">
        <v>188</v>
      </c>
      <c r="I57" s="73" t="s">
        <v>281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252</v>
      </c>
      <c r="C58" t="s">
        <v>280</v>
      </c>
      <c r="D58">
        <v>4.92</v>
      </c>
      <c r="E58" s="74">
        <v>45204.720300925925</v>
      </c>
      <c r="F58" t="b">
        <v>1</v>
      </c>
      <c r="G58" s="73" t="s">
        <v>9</v>
      </c>
      <c r="H58" s="73" t="s">
        <v>188</v>
      </c>
      <c r="I58" s="73" t="s">
        <v>281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253</v>
      </c>
      <c r="C59" t="s">
        <v>280</v>
      </c>
      <c r="E59" s="74">
        <v>45204.720300925925</v>
      </c>
      <c r="F59" t="b">
        <v>1</v>
      </c>
      <c r="G59" s="73" t="s">
        <v>153</v>
      </c>
      <c r="H59" s="73" t="s">
        <v>188</v>
      </c>
      <c r="I59" s="73" t="s">
        <v>281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254</v>
      </c>
      <c r="C60" t="s">
        <v>280</v>
      </c>
      <c r="D60">
        <v>5.52</v>
      </c>
      <c r="E60" s="74">
        <v>45204.720300925925</v>
      </c>
      <c r="F60" t="b">
        <v>1</v>
      </c>
      <c r="G60" s="73" t="s">
        <v>10</v>
      </c>
      <c r="H60" s="73" t="s">
        <v>188</v>
      </c>
      <c r="I60" s="73" t="s">
        <v>281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255</v>
      </c>
      <c r="C61" t="s">
        <v>280</v>
      </c>
      <c r="E61" s="74">
        <v>45204.720300925925</v>
      </c>
      <c r="F61" t="b">
        <v>1</v>
      </c>
      <c r="G61" s="73" t="s">
        <v>154</v>
      </c>
      <c r="H61" s="73" t="s">
        <v>188</v>
      </c>
      <c r="I61" s="73" t="s">
        <v>281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256</v>
      </c>
      <c r="C62" t="s">
        <v>280</v>
      </c>
      <c r="D62">
        <v>6.24</v>
      </c>
      <c r="E62" s="74">
        <v>45204.720300925925</v>
      </c>
      <c r="F62" t="b">
        <v>1</v>
      </c>
      <c r="G62" s="73" t="s">
        <v>11</v>
      </c>
      <c r="H62" s="73" t="s">
        <v>188</v>
      </c>
      <c r="I62" s="73" t="s">
        <v>281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257</v>
      </c>
      <c r="C63" t="s">
        <v>280</v>
      </c>
      <c r="E63" s="74">
        <v>45204.720300925925</v>
      </c>
      <c r="F63" t="b">
        <v>1</v>
      </c>
      <c r="G63" s="73" t="s">
        <v>152</v>
      </c>
      <c r="H63" s="73" t="s">
        <v>188</v>
      </c>
      <c r="I63" s="73" t="s">
        <v>281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276</v>
      </c>
      <c r="C64" t="s">
        <v>280</v>
      </c>
      <c r="D64">
        <v>6.36</v>
      </c>
      <c r="E64" s="74">
        <v>45204.720300925925</v>
      </c>
      <c r="F64" t="b">
        <v>1</v>
      </c>
      <c r="G64" s="73" t="s">
        <v>12</v>
      </c>
      <c r="H64" s="73" t="s">
        <v>188</v>
      </c>
      <c r="I64" s="73" t="s">
        <v>281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277</v>
      </c>
      <c r="C65" t="s">
        <v>280</v>
      </c>
      <c r="E65" s="74">
        <v>45204.720312500001</v>
      </c>
      <c r="F65" t="b">
        <v>1</v>
      </c>
      <c r="G65" s="73" t="s">
        <v>155</v>
      </c>
      <c r="H65" s="73" t="s">
        <v>188</v>
      </c>
      <c r="I65" s="73" t="s">
        <v>281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258</v>
      </c>
      <c r="C66" t="s">
        <v>282</v>
      </c>
      <c r="D66">
        <v>3457.317464008273</v>
      </c>
      <c r="E66" s="74">
        <v>45204.720312500001</v>
      </c>
      <c r="F66" t="b">
        <v>1</v>
      </c>
      <c r="G66" s="73" t="s">
        <v>241</v>
      </c>
      <c r="H66" s="73" t="s">
        <v>259</v>
      </c>
      <c r="I66" s="73" t="s">
        <v>281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260</v>
      </c>
      <c r="C67" t="s">
        <v>282</v>
      </c>
      <c r="D67">
        <v>2657.0280359917274</v>
      </c>
      <c r="E67" s="74">
        <v>45204.720312500001</v>
      </c>
      <c r="F67" t="b">
        <v>1</v>
      </c>
      <c r="G67" s="73" t="s">
        <v>242</v>
      </c>
      <c r="H67" s="73" t="s">
        <v>259</v>
      </c>
      <c r="I67" s="73" t="s">
        <v>281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261</v>
      </c>
      <c r="C68" t="s">
        <v>282</v>
      </c>
      <c r="D68">
        <v>30733.954310414865</v>
      </c>
      <c r="E68" s="74">
        <v>45204.720312500001</v>
      </c>
      <c r="F68" t="b">
        <v>1</v>
      </c>
      <c r="G68" s="73" t="s">
        <v>245</v>
      </c>
      <c r="H68" s="73" t="s">
        <v>259</v>
      </c>
      <c r="I68" s="73" t="s">
        <v>281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262</v>
      </c>
      <c r="C69" t="s">
        <v>282</v>
      </c>
      <c r="D69">
        <v>17940.689972974</v>
      </c>
      <c r="E69" s="74">
        <v>45204.720312500001</v>
      </c>
      <c r="F69" t="b">
        <v>1</v>
      </c>
      <c r="G69" s="73" t="s">
        <v>246</v>
      </c>
      <c r="H69" s="73" t="s">
        <v>259</v>
      </c>
      <c r="I69" s="73" t="s">
        <v>281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263</v>
      </c>
      <c r="C70" t="s">
        <v>282</v>
      </c>
      <c r="D70">
        <v>12793.264337440865</v>
      </c>
      <c r="E70" s="74">
        <v>45204.720312500001</v>
      </c>
      <c r="F70" t="b">
        <v>1</v>
      </c>
      <c r="G70" s="73" t="s">
        <v>247</v>
      </c>
      <c r="H70" s="73" t="s">
        <v>259</v>
      </c>
      <c r="I70" s="73" t="s">
        <v>281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278</v>
      </c>
      <c r="C71" t="s">
        <v>282</v>
      </c>
      <c r="D71">
        <v>4358.3605202462541</v>
      </c>
      <c r="E71" s="74">
        <v>45204.720312500001</v>
      </c>
      <c r="F71" t="b">
        <v>1</v>
      </c>
      <c r="G71" s="73" t="s">
        <v>248</v>
      </c>
      <c r="H71" s="73" t="s">
        <v>259</v>
      </c>
      <c r="I71" s="73" t="s">
        <v>281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279</v>
      </c>
      <c r="C72" t="s">
        <v>282</v>
      </c>
      <c r="D72">
        <v>14.47016933888805</v>
      </c>
      <c r="E72" s="74">
        <v>45204.720312500001</v>
      </c>
      <c r="F72" t="b">
        <v>1</v>
      </c>
      <c r="G72" s="73" t="s">
        <v>249</v>
      </c>
      <c r="H72" s="73" t="s">
        <v>259</v>
      </c>
      <c r="I72" s="73" t="s">
        <v>281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2023-10-06T17:40:20Z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