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xr:revisionPtr revIDLastSave="0" documentId="8_{EBB459D8-3ED1-4222-80F8-14164935D092}" xr6:coauthVersionLast="47" xr6:coauthVersionMax="47" xr10:uidLastSave="{00000000-0000-0000-0000-000000000000}"/>
  <bookViews>
    <workbookView xWindow="-289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2" i="1" l="1"/>
  <c r="AT32" i="1"/>
  <c r="AS32" i="1"/>
  <c r="AR32" i="1"/>
  <c r="AQ32" i="1"/>
  <c r="AK32" i="1"/>
  <c r="AJ32" i="1"/>
  <c r="BU8" i="1"/>
  <c r="BT8" i="1"/>
  <c r="BS8" i="1"/>
  <c r="BR8" i="1"/>
  <c r="BQ8" i="1"/>
  <c r="BP8" i="1"/>
  <c r="BO8" i="1"/>
  <c r="BN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P8" i="1"/>
  <c r="AO8" i="1"/>
  <c r="AN8" i="1"/>
  <c r="AM8" i="1"/>
  <c r="AL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217" i="163" l="1"/>
  <c r="C217" i="163"/>
  <c r="D217" i="163"/>
  <c r="E217" i="163"/>
  <c r="F217" i="163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AV217" i="12"/>
  <c r="AW217" i="12"/>
  <c r="AX217" i="12"/>
  <c r="AY217" i="12"/>
  <c r="AZ217" i="12"/>
  <c r="BA217" i="12"/>
  <c r="BB217" i="12"/>
  <c r="BC217" i="12"/>
  <c r="BD217" i="12"/>
  <c r="B216" i="163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<sst xmlns="http://schemas.openxmlformats.org/spreadsheetml/2006/main" count="815" uniqueCount="286">
  <si>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</si>
  <si>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</si>
  <si>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</si>
  <si>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</si>
  <si>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</si>
  <si>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</si>
  <si>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</si>
  <si>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</si>
  <si>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</si>
  <si>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</si>
  <si>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</si>
  <si>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</si>
  <si>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</si>
  <si>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</si>
  <si>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</si>
  <si>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</si>
  <si>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</si>
  <si>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</si>
  <si>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</si>
  <si>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</si>
  <si>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</si>
  <si>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</si>
  <si>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</si>
  <si>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</si>
  <si>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</si>
  <si>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</si>
  <si>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</si>
  <si>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</si>
  <si>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</si>
  <si>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</si>
  <si>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</si>
  <si>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</si>
  <si>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</si>
  <si>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</si>
  <si>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</si>
  <si>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</si>
  <si>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</si>
  <si>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</si>
  <si>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</si>
  <si>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</si>
  <si>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</si>
  <si>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</si>
  <si>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</si>
  <si>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</si>
  <si>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</si>
  <si>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</si>
  <si>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</si>
  <si>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</si>
  <si>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</si>
  <si>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</si>
  <si>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</si>
  <si>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</si>
  <si>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</si>
  <si>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</si>
  <si>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</si>
  <si>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</si>
  <si>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</si>
  <si>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</si>
  <si>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</si>
  <si>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</si>
  <si>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</si>
  <si>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</si>
  <si>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</si>
  <si>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</si>
  <si>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</si>
  <si>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</si>
  <si>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</si>
  <si>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</si>
  <si>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</si>
  <si>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</si>
  <si>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</si>
  <si>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</si>
  <si>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</si>
  <si>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</si>
  <si>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</si>
  <si>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</si>
  <si>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</si>
  <si>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</si>
  <si>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</si>
  <si>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</si>
  <si>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</si>
  <si>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</si>
  <si>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</si>
  <si>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</si>
  <si>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</si>
  <si>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</si>
  <si>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</si>
  <si>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</si>
  <si>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</si>
  <si>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</si>
  <si>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</si>
  <si>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</si>
  <si>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</si>
  <si>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</si>
  <si>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</si>
  <si>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</si>
  <si>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</si>
  <si>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</si>
  <si>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</si>
  <si>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</si>
  <si>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</si>
  <si>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</si>
  <si>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</si>
  <si>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</si>
  <si>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</si>
  <si>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</si>
  <si>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</si>
  <si>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</si>
  <si>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</si>
  <si>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</si>
  <si>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</si>
  <si>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</si>
  <si>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</si>
  <si>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</si>
  <si>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</si>
  <si>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</si>
  <si>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</si>
  <si>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</si>
  <si>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</si>
  <si>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</si>
  <si>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</si>
  <si>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</si>
  <si>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</si>
  <si>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</si>
  <si>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</si>
  <si>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</si>
  <si>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</si>
  <si>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</si>
  <si>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</si>
  <si>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</si>
  <si>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</si>
  <si>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</si>
  <si>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</si>
  <si>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</si>
  <si>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</si>
  <si>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</si>
  <si>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</si>
  <si>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</si>
  <si>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</si>
  <si>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</si>
  <si>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</si>
  <si>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</si>
  <si>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</si>
  <si>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</si>
  <si>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</si>
  <si>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</si>
  <si>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</si>
  <si>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</si>
  <si>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</si>
  <si>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</si>
  <si>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</si>
  <si>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</si>
  <si>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</si>
  <si>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</si>
  <si>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</si>
  <si>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</si>
  <si>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</si>
  <si>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</si>
  <si>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</si>
  <si>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</si>
  <si>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</si>
  <si>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</si>
  <si>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</si>
  <si>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</si>
  <si>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</si>
  <si>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</si>
  <si>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</si>
  <si>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</si>
  <si>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</si>
  <si>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</si>
  <si>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</si>
  <si>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</si>
  <si>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</si>
  <si>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</si>
  <si>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</si>
  <si>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</si>
  <si>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</si>
  <si>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</si>
  <si>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</si>
  <si>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</si>
  <si>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</si>
  <si>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</si>
  <si>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</si>
  <si>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</si>
  <si>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</si>
  <si>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</si>
  <si>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</si>
  <si>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</si>
  <si>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</si>
  <si>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</si>
  <si>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</si>
  <si>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</si>
  <si>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</si>
  <si>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</si>
  <si>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</si>
  <si>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</si>
  <si>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</si>
  <si>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</si>
  <si>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</si>
  <si>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</si>
  <si>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</si>
  <si>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</si>
  <si>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</si>
  <si>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</si>
  <si>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</si>
  <si>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</si>
  <si>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</si>
  <si>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</si>
  <si>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</si>
  <si>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</si>
  <si>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</si>
  <si>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</si>
  <si>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</si>
  <si>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</si>
  <si>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</si>
  <si>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</si>
  <si>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</si>
  <si>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</si>
  <si>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</si>
  <si>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</si>
  <si>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</si>
  <si>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</si>
  <si>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</si>
  <si>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</si>
  <si>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</si>
  <si>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</si>
  <si>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</si>
  <si>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</si>
  <si>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</si>
  <si>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</si>
  <si>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</si>
  <si>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</si>
  <si>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</si>
  <si>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</si>
  <si>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</si>
  <si>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</si>
  <si>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</si>
  <si>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</si>
  <si>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</si>
  <si>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</si>
  <si>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</si>
  <si>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</si>
  <si>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</si>
  <si>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y captaciones a plazo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</si>
  <si>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</si>
  <si>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</si>
  <si>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</si>
  <si>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</si>
  <si>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</si>
  <si>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</si>
  <si>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</si>
  <si>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</si>
  <si>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</si>
  <si>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</si>
  <si>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</si>
  <si>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</si>
  <si>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</si>
  <si>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</si>
  <si>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</si>
  <si>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</si>
  <si>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</si>
  <si>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</si>
  <si>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</si>
  <si>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</si>
  <si>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</si>
  <si>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</si>
  <si>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</si>
  <si>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</si>
  <si>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</si>
  <si>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</si>
  <si>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</si>
  <si>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</si>
  <si>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</si>
  <si>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</si>
  <si>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</si>
  <si>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</si>
  <si>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</si>
  <si>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</si>
  <si>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</si>
  <si>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</si>
  <si>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</si>
  <si>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</si>
  <si>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</si>
  <si>
    <t>Depósitos a plazo (DAP)</t>
  </si>
  <si>
    <t>DAP menor a 1 año</t>
  </si>
  <si>
    <t>DAP mayor a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</si>
</sst>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  <numFmt numFmtId="178" formatCode="0.0000%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22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8" fontId="0" fillId="0" borderId="0" xfId="142" applyNumberFormat="1" applyFont="1"/>
    <xf numFmtId="4" fontId="0" fillId="0" borderId="0" xfId="142" applyNumberFormat="1" applyFont="1"/>
    <xf numFmtId="2" fontId="0" fillId="0" borderId="0" xfId="0" applyNumberFormat="1"/>
    <xf numFmtId="170" fontId="28" fillId="0" borderId="10" xfId="0" applyNumberFormat="1" applyFont="1" applyBorder="1"/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original'!$O$8:$O$1998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  <c:pt idx="210" formatCode="0.00">
                  <c:v>38.82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original'!$K$8:$K$1998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  <c:pt idx="210" formatCode="0.00">
                  <c:v>13.47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original'!$M$8:$M$1998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  <c:pt idx="210" formatCode="0.00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original'!$I$8:$I$1998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  <c:pt idx="210" formatCode="0.00">
                  <c:v>34.130000000000003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original'!$G$8:$G$1998</c:f>
              <c:numCache>
                <c:formatCode>0.0</c:formatCode>
                <c:ptCount val="1991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  <c:pt idx="210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4.6062010195765302</c:v>
                </c:pt>
                <c:pt idx="197">
                  <c:v>4.2258667459152273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  <c:pt idx="197">
                  <c:v>-1.6372648288664129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-0.35234357343831318</c:v>
                </c:pt>
                <c:pt idx="197">
                  <c:v>-1.578316924153929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  <c:pt idx="197">
                  <c:v>1.4300373514975242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  <c:pt idx="197">
                  <c:v>-4.2003505802701143E-3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9.9961095415850396E-2</c:v>
                </c:pt>
                <c:pt idx="197">
                  <c:v>0.14553497931892451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1.443219612855249</c:v>
                </c:pt>
                <c:pt idx="197">
                  <c:v>1.4145369387523192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-1.1384355246344897</c:v>
                </c:pt>
                <c:pt idx="197">
                  <c:v>-1.0949001541772208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-0.19230353562389296</c:v>
                </c:pt>
                <c:pt idx="196">
                  <c:v>-0.18781537085500127</c:v>
                </c:pt>
                <c:pt idx="197">
                  <c:v>-0.17052693931690499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5.3329103351999407</c:v>
                </c:pt>
                <c:pt idx="196">
                  <c:v>4.6532634597473077</c:v>
                </c:pt>
                <c:pt idx="197">
                  <c:v>2.7307668183891138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-5.9832944994876316</c:v>
                </c:pt>
                <c:pt idx="197">
                  <c:v>-4.98264735297799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-0.4846617382252752</c:v>
                </c:pt>
                <c:pt idx="197">
                  <c:v>-0.49184637346725246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6.6861593469498562E-2</c:v>
                </c:pt>
                <c:pt idx="197">
                  <c:v>-6.0357215929735877E-2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0.24865328969775999</c:v>
                </c:pt>
                <c:pt idx="197">
                  <c:v>0.26922827764296142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1'!$AE$3</c:f>
              <c:strCache>
                <c:ptCount val="1"/>
                <c:pt idx="0">
                  <c:v>DAP menor a 1 año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2.8372477707442041</c:v>
                </c:pt>
                <c:pt idx="24">
                  <c:v>5.7756614277243798</c:v>
                </c:pt>
                <c:pt idx="25">
                  <c:v>7.5839377726520532</c:v>
                </c:pt>
                <c:pt idx="26">
                  <c:v>7.3518281391353506</c:v>
                </c:pt>
                <c:pt idx="27">
                  <c:v>7.852497125762147</c:v>
                </c:pt>
                <c:pt idx="28">
                  <c:v>7.3155625570009128</c:v>
                </c:pt>
                <c:pt idx="29">
                  <c:v>6.3580414782770509</c:v>
                </c:pt>
                <c:pt idx="30">
                  <c:v>5.8166126532044231</c:v>
                </c:pt>
                <c:pt idx="31">
                  <c:v>5.6167256978771283</c:v>
                </c:pt>
                <c:pt idx="32">
                  <c:v>2.557180099017978</c:v>
                </c:pt>
                <c:pt idx="33">
                  <c:v>-0.75191328519616818</c:v>
                </c:pt>
                <c:pt idx="34">
                  <c:v>-0.71296189190671289</c:v>
                </c:pt>
                <c:pt idx="35">
                  <c:v>-0.8082833138197737</c:v>
                </c:pt>
                <c:pt idx="36">
                  <c:v>-0.74957940002091283</c:v>
                </c:pt>
                <c:pt idx="37">
                  <c:v>0.24933796347506051</c:v>
                </c:pt>
                <c:pt idx="38">
                  <c:v>0.10734077445937762</c:v>
                </c:pt>
                <c:pt idx="39">
                  <c:v>0.53260690243010378</c:v>
                </c:pt>
                <c:pt idx="40">
                  <c:v>1.0108535528794129</c:v>
                </c:pt>
                <c:pt idx="41">
                  <c:v>0.63331267653257706</c:v>
                </c:pt>
                <c:pt idx="42">
                  <c:v>1.8655236512994386</c:v>
                </c:pt>
                <c:pt idx="43">
                  <c:v>2.81885884167581</c:v>
                </c:pt>
                <c:pt idx="44">
                  <c:v>4.0576523039455603</c:v>
                </c:pt>
                <c:pt idx="45">
                  <c:v>6.5827367399465677</c:v>
                </c:pt>
                <c:pt idx="46">
                  <c:v>6.8142414393035518</c:v>
                </c:pt>
                <c:pt idx="47">
                  <c:v>7.4775759210750596</c:v>
                </c:pt>
                <c:pt idx="48">
                  <c:v>8.0298509586995745</c:v>
                </c:pt>
                <c:pt idx="49">
                  <c:v>8.2814476002930952</c:v>
                </c:pt>
                <c:pt idx="50">
                  <c:v>9.4434592806202957</c:v>
                </c:pt>
                <c:pt idx="51">
                  <c:v>9.1515544046489801</c:v>
                </c:pt>
                <c:pt idx="52">
                  <c:v>8.9863203530017213</c:v>
                </c:pt>
                <c:pt idx="53">
                  <c:v>9.9767633087392689</c:v>
                </c:pt>
                <c:pt idx="54">
                  <c:v>11.740043294573843</c:v>
                </c:pt>
                <c:pt idx="55">
                  <c:v>13.094619996841271</c:v>
                </c:pt>
                <c:pt idx="56">
                  <c:v>13.1242715269548</c:v>
                </c:pt>
                <c:pt idx="57">
                  <c:v>12.020996675605939</c:v>
                </c:pt>
                <c:pt idx="58">
                  <c:v>10.853873139751682</c:v>
                </c:pt>
                <c:pt idx="59">
                  <c:v>9.1617035331422301</c:v>
                </c:pt>
                <c:pt idx="60">
                  <c:v>8.2048156414012681</c:v>
                </c:pt>
                <c:pt idx="61">
                  <c:v>7.8487005820163391</c:v>
                </c:pt>
                <c:pt idx="62">
                  <c:v>7.5321075273889306</c:v>
                </c:pt>
                <c:pt idx="63">
                  <c:v>8.4282390986284703</c:v>
                </c:pt>
                <c:pt idx="64">
                  <c:v>9.9414386848111107</c:v>
                </c:pt>
                <c:pt idx="65">
                  <c:v>11.030454103487921</c:v>
                </c:pt>
                <c:pt idx="66">
                  <c:v>10.059131786039352</c:v>
                </c:pt>
                <c:pt idx="67">
                  <c:v>8.587401605163798</c:v>
                </c:pt>
                <c:pt idx="68">
                  <c:v>7.7626342023392123</c:v>
                </c:pt>
                <c:pt idx="69">
                  <c:v>7.3923179944669499</c:v>
                </c:pt>
                <c:pt idx="70">
                  <c:v>7.201257206604148</c:v>
                </c:pt>
                <c:pt idx="71">
                  <c:v>7.5276608233707067</c:v>
                </c:pt>
                <c:pt idx="72">
                  <c:v>7.269440337099069</c:v>
                </c:pt>
                <c:pt idx="73">
                  <c:v>6.8340849256780443</c:v>
                </c:pt>
                <c:pt idx="74">
                  <c:v>6.2504663774226357</c:v>
                </c:pt>
                <c:pt idx="75">
                  <c:v>5.0974780976735641</c:v>
                </c:pt>
                <c:pt idx="76">
                  <c:v>3.8665032245291253</c:v>
                </c:pt>
                <c:pt idx="77">
                  <c:v>2.3543174848492603</c:v>
                </c:pt>
                <c:pt idx="78">
                  <c:v>1.6543141923323359</c:v>
                </c:pt>
                <c:pt idx="79">
                  <c:v>1.0573622223347026</c:v>
                </c:pt>
                <c:pt idx="80">
                  <c:v>0.7318875915112133</c:v>
                </c:pt>
                <c:pt idx="81">
                  <c:v>8.9421129027796781E-2</c:v>
                </c:pt>
                <c:pt idx="82">
                  <c:v>-0.76857084034043843</c:v>
                </c:pt>
                <c:pt idx="83">
                  <c:v>-0.61797859039132585</c:v>
                </c:pt>
                <c:pt idx="84">
                  <c:v>0.23583270313086618</c:v>
                </c:pt>
                <c:pt idx="85">
                  <c:v>0.52021405948880284</c:v>
                </c:pt>
                <c:pt idx="86">
                  <c:v>-0.34894596364652397</c:v>
                </c:pt>
                <c:pt idx="87">
                  <c:v>-2.0551718654372175</c:v>
                </c:pt>
                <c:pt idx="88">
                  <c:v>-2.9625246962004739</c:v>
                </c:pt>
                <c:pt idx="89">
                  <c:v>-2.4349986669102219</c:v>
                </c:pt>
                <c:pt idx="90">
                  <c:v>-2.4540552526441348</c:v>
                </c:pt>
                <c:pt idx="91">
                  <c:v>-2.44715012067432</c:v>
                </c:pt>
                <c:pt idx="92">
                  <c:v>-1.7879314542304412</c:v>
                </c:pt>
                <c:pt idx="93">
                  <c:v>0.30098571801421686</c:v>
                </c:pt>
                <c:pt idx="94">
                  <c:v>2.0842601872413375</c:v>
                </c:pt>
                <c:pt idx="95">
                  <c:v>1.9726269731488639</c:v>
                </c:pt>
                <c:pt idx="96">
                  <c:v>1.5665791149794936</c:v>
                </c:pt>
                <c:pt idx="97">
                  <c:v>1.8791885942926394</c:v>
                </c:pt>
                <c:pt idx="98">
                  <c:v>3.2423046467197718</c:v>
                </c:pt>
                <c:pt idx="99">
                  <c:v>4.2487691223691932</c:v>
                </c:pt>
                <c:pt idx="100">
                  <c:v>4.5032894752327755</c:v>
                </c:pt>
                <c:pt idx="101">
                  <c:v>4.9098760569625481</c:v>
                </c:pt>
                <c:pt idx="102">
                  <c:v>5.114480156240627</c:v>
                </c:pt>
                <c:pt idx="103">
                  <c:v>5.1181154612525459</c:v>
                </c:pt>
                <c:pt idx="104">
                  <c:v>5.0931773329964898</c:v>
                </c:pt>
                <c:pt idx="105">
                  <c:v>3.6835840003487927</c:v>
                </c:pt>
                <c:pt idx="106">
                  <c:v>2.494324304424993</c:v>
                </c:pt>
                <c:pt idx="107">
                  <c:v>2.5485900209304306</c:v>
                </c:pt>
                <c:pt idx="108">
                  <c:v>2.5623032387728131</c:v>
                </c:pt>
                <c:pt idx="109">
                  <c:v>2.3330881749006038</c:v>
                </c:pt>
                <c:pt idx="110">
                  <c:v>2.112549971064098</c:v>
                </c:pt>
                <c:pt idx="111">
                  <c:v>3.0803186087440739</c:v>
                </c:pt>
                <c:pt idx="112">
                  <c:v>4.3294504137474625</c:v>
                </c:pt>
                <c:pt idx="113">
                  <c:v>3.5618429379685721</c:v>
                </c:pt>
                <c:pt idx="114">
                  <c:v>2.900440997570449</c:v>
                </c:pt>
                <c:pt idx="115">
                  <c:v>3.5246270629862453</c:v>
                </c:pt>
                <c:pt idx="116">
                  <c:v>3.7957423745617347</c:v>
                </c:pt>
                <c:pt idx="117">
                  <c:v>3.3956392271035631</c:v>
                </c:pt>
                <c:pt idx="118">
                  <c:v>2.9363980244505306</c:v>
                </c:pt>
                <c:pt idx="119">
                  <c:v>1.4605037465275879</c:v>
                </c:pt>
                <c:pt idx="120">
                  <c:v>0.19900408092643512</c:v>
                </c:pt>
                <c:pt idx="121">
                  <c:v>0.76308869368896159</c:v>
                </c:pt>
                <c:pt idx="122">
                  <c:v>-0.83275620891553892</c:v>
                </c:pt>
                <c:pt idx="123">
                  <c:v>-1.6962704207807582</c:v>
                </c:pt>
                <c:pt idx="124">
                  <c:v>-2.8328372084654854</c:v>
                </c:pt>
                <c:pt idx="125">
                  <c:v>-2.2200426084578222</c:v>
                </c:pt>
                <c:pt idx="126">
                  <c:v>-0.43608113711377622</c:v>
                </c:pt>
                <c:pt idx="127">
                  <c:v>-5.9913359139030606E-2</c:v>
                </c:pt>
                <c:pt idx="128">
                  <c:v>-0.17217910150644147</c:v>
                </c:pt>
                <c:pt idx="129">
                  <c:v>1.0653608131783969</c:v>
                </c:pt>
                <c:pt idx="130">
                  <c:v>2.2065481494919807</c:v>
                </c:pt>
                <c:pt idx="131">
                  <c:v>3.8073811099515078</c:v>
                </c:pt>
                <c:pt idx="132">
                  <c:v>3.9429360803983768</c:v>
                </c:pt>
                <c:pt idx="133">
                  <c:v>3.3228679743413427</c:v>
                </c:pt>
                <c:pt idx="134">
                  <c:v>4.6471442274775958</c:v>
                </c:pt>
                <c:pt idx="135">
                  <c:v>5.0778436746307998</c:v>
                </c:pt>
                <c:pt idx="136">
                  <c:v>6.413495309570755</c:v>
                </c:pt>
                <c:pt idx="137">
                  <c:v>5.6449275544470483</c:v>
                </c:pt>
                <c:pt idx="138">
                  <c:v>4.2487015221559821</c:v>
                </c:pt>
                <c:pt idx="139">
                  <c:v>3.585946027929745</c:v>
                </c:pt>
                <c:pt idx="140">
                  <c:v>2.7312192844722394</c:v>
                </c:pt>
                <c:pt idx="141">
                  <c:v>2.4895484638070005</c:v>
                </c:pt>
                <c:pt idx="142">
                  <c:v>2.4418770169738182</c:v>
                </c:pt>
                <c:pt idx="143">
                  <c:v>1.8416538329633447</c:v>
                </c:pt>
                <c:pt idx="144">
                  <c:v>2.2870299782725181</c:v>
                </c:pt>
                <c:pt idx="145">
                  <c:v>2.1296964011923381</c:v>
                </c:pt>
                <c:pt idx="146">
                  <c:v>2.303570813587275</c:v>
                </c:pt>
                <c:pt idx="147">
                  <c:v>2.4661005697821627</c:v>
                </c:pt>
                <c:pt idx="148">
                  <c:v>1.730722326145558</c:v>
                </c:pt>
                <c:pt idx="149">
                  <c:v>1.786993410154448</c:v>
                </c:pt>
                <c:pt idx="150">
                  <c:v>1.9824087855794399</c:v>
                </c:pt>
                <c:pt idx="151">
                  <c:v>2.1887948457914912</c:v>
                </c:pt>
                <c:pt idx="152">
                  <c:v>2.2444878648880628</c:v>
                </c:pt>
                <c:pt idx="153">
                  <c:v>2.0424116047469112</c:v>
                </c:pt>
                <c:pt idx="154">
                  <c:v>2.023514456208638</c:v>
                </c:pt>
                <c:pt idx="155">
                  <c:v>1.3563551275411794</c:v>
                </c:pt>
                <c:pt idx="156">
                  <c:v>1.8173085919647729</c:v>
                </c:pt>
                <c:pt idx="157">
                  <c:v>3.1139615153407103</c:v>
                </c:pt>
                <c:pt idx="158">
                  <c:v>3.8347824568086435</c:v>
                </c:pt>
                <c:pt idx="159">
                  <c:v>1.6525840562240446</c:v>
                </c:pt>
                <c:pt idx="160">
                  <c:v>-8.4896885694963967E-2</c:v>
                </c:pt>
                <c:pt idx="161">
                  <c:v>-1.5410167090944722</c:v>
                </c:pt>
                <c:pt idx="162">
                  <c:v>-3.3670097877408733</c:v>
                </c:pt>
                <c:pt idx="163">
                  <c:v>-5.1182575588171435</c:v>
                </c:pt>
                <c:pt idx="164">
                  <c:v>-5.4611591658151903</c:v>
                </c:pt>
                <c:pt idx="165">
                  <c:v>-5.6437908449923562</c:v>
                </c:pt>
                <c:pt idx="166">
                  <c:v>-5.8696590806430269</c:v>
                </c:pt>
                <c:pt idx="167">
                  <c:v>-5.0202883624381913</c:v>
                </c:pt>
                <c:pt idx="168">
                  <c:v>-5.2273836009461414</c:v>
                </c:pt>
                <c:pt idx="169">
                  <c:v>-6.5341298284453666</c:v>
                </c:pt>
                <c:pt idx="170">
                  <c:v>-7.3309340267673511</c:v>
                </c:pt>
                <c:pt idx="171">
                  <c:v>-5.860610762616508</c:v>
                </c:pt>
                <c:pt idx="172">
                  <c:v>-5.0015507379935702</c:v>
                </c:pt>
                <c:pt idx="173">
                  <c:v>-3.8106753256970922</c:v>
                </c:pt>
                <c:pt idx="174">
                  <c:v>-2.1037887352237097</c:v>
                </c:pt>
                <c:pt idx="175">
                  <c:v>-0.82815491639804717</c:v>
                </c:pt>
                <c:pt idx="176">
                  <c:v>-4.7444160246730864E-2</c:v>
                </c:pt>
                <c:pt idx="177">
                  <c:v>-0.63461794095377166</c:v>
                </c:pt>
                <c:pt idx="178">
                  <c:v>-1.3077577234217019</c:v>
                </c:pt>
                <c:pt idx="179">
                  <c:v>-1.3358869835094322</c:v>
                </c:pt>
                <c:pt idx="180">
                  <c:v>-0.93575937675526577</c:v>
                </c:pt>
                <c:pt idx="181">
                  <c:v>-3.1185438679688492E-2</c:v>
                </c:pt>
                <c:pt idx="182">
                  <c:v>0.44895801588916634</c:v>
                </c:pt>
                <c:pt idx="183">
                  <c:v>1.4868950101462897</c:v>
                </c:pt>
                <c:pt idx="184">
                  <c:v>2.9620769851359636</c:v>
                </c:pt>
                <c:pt idx="185">
                  <c:v>3.8162378132923642</c:v>
                </c:pt>
                <c:pt idx="186">
                  <c:v>4.4269512159296802</c:v>
                </c:pt>
                <c:pt idx="187">
                  <c:v>4.8366949948787177</c:v>
                </c:pt>
                <c:pt idx="188">
                  <c:v>4.9351750309482973</c:v>
                </c:pt>
                <c:pt idx="189">
                  <c:v>6.1390179057259529</c:v>
                </c:pt>
                <c:pt idx="190">
                  <c:v>6.6624389456649684</c:v>
                </c:pt>
                <c:pt idx="191">
                  <c:v>7.7949755508439829</c:v>
                </c:pt>
                <c:pt idx="192">
                  <c:v>8.0058599369028727</c:v>
                </c:pt>
                <c:pt idx="193">
                  <c:v>8.7799111300381654</c:v>
                </c:pt>
                <c:pt idx="194">
                  <c:v>9.0240210721955645</c:v>
                </c:pt>
                <c:pt idx="195">
                  <c:v>8.3161262446741713</c:v>
                </c:pt>
                <c:pt idx="196">
                  <c:v>8.6341283161190585</c:v>
                </c:pt>
                <c:pt idx="197">
                  <c:v>8.7395571640343341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8"/>
          <c:order val="6"/>
          <c:tx>
            <c:strRef>
              <c:f>'Base gráficos 1'!$AF$3</c:f>
              <c:strCache>
                <c:ptCount val="1"/>
                <c:pt idx="0">
                  <c:v>DAP mayor a 1 año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7.4932699978611632</c:v>
                </c:pt>
                <c:pt idx="24">
                  <c:v>2.915426189169394</c:v>
                </c:pt>
                <c:pt idx="25">
                  <c:v>-1.5099533921020067</c:v>
                </c:pt>
                <c:pt idx="26">
                  <c:v>-3.2074774331265492</c:v>
                </c:pt>
                <c:pt idx="27">
                  <c:v>-4.6046381176329687</c:v>
                </c:pt>
                <c:pt idx="28">
                  <c:v>-4.6108942052152546</c:v>
                </c:pt>
                <c:pt idx="29">
                  <c:v>-3.6902625328842591</c:v>
                </c:pt>
                <c:pt idx="30">
                  <c:v>-3.5319337711995775</c:v>
                </c:pt>
                <c:pt idx="31">
                  <c:v>-5.3142632866374298</c:v>
                </c:pt>
                <c:pt idx="32">
                  <c:v>-6.0694287740155239</c:v>
                </c:pt>
                <c:pt idx="33">
                  <c:v>-5.9605130029489661</c:v>
                </c:pt>
                <c:pt idx="34">
                  <c:v>-6.607812798143339</c:v>
                </c:pt>
                <c:pt idx="35">
                  <c:v>-5.8963587748281627</c:v>
                </c:pt>
                <c:pt idx="36">
                  <c:v>-4.661827845448169</c:v>
                </c:pt>
                <c:pt idx="37">
                  <c:v>-3.9393870451301125</c:v>
                </c:pt>
                <c:pt idx="38">
                  <c:v>-2.9837283353929545</c:v>
                </c:pt>
                <c:pt idx="39">
                  <c:v>-2.3598208982405104</c:v>
                </c:pt>
                <c:pt idx="40">
                  <c:v>-2.8472549584724391</c:v>
                </c:pt>
                <c:pt idx="41">
                  <c:v>-3.643760314364866</c:v>
                </c:pt>
                <c:pt idx="42">
                  <c:v>-5.0864069083429655</c:v>
                </c:pt>
                <c:pt idx="43">
                  <c:v>-5.0611602084195528</c:v>
                </c:pt>
                <c:pt idx="44">
                  <c:v>-4.3332970010484066</c:v>
                </c:pt>
                <c:pt idx="45">
                  <c:v>-4.4910312318519159</c:v>
                </c:pt>
                <c:pt idx="46">
                  <c:v>-4.0668271313702853</c:v>
                </c:pt>
                <c:pt idx="47">
                  <c:v>-4.6537814088786558</c:v>
                </c:pt>
                <c:pt idx="48">
                  <c:v>-5.1803657069110232</c:v>
                </c:pt>
                <c:pt idx="49">
                  <c:v>-4.9829813179638851</c:v>
                </c:pt>
                <c:pt idx="50">
                  <c:v>-5.0116705120892684</c:v>
                </c:pt>
                <c:pt idx="51">
                  <c:v>-3.8900221260656056</c:v>
                </c:pt>
                <c:pt idx="52">
                  <c:v>-1.9857342373927467</c:v>
                </c:pt>
                <c:pt idx="53">
                  <c:v>-0.62417441505547366</c:v>
                </c:pt>
                <c:pt idx="54">
                  <c:v>0.78961828583638216</c:v>
                </c:pt>
                <c:pt idx="55">
                  <c:v>1.7919564424356702</c:v>
                </c:pt>
                <c:pt idx="56">
                  <c:v>2.3380997828145298</c:v>
                </c:pt>
                <c:pt idx="57">
                  <c:v>3.6345513082092835</c:v>
                </c:pt>
                <c:pt idx="58">
                  <c:v>5.2063199728396059</c:v>
                </c:pt>
                <c:pt idx="59">
                  <c:v>6.2128024394666159</c:v>
                </c:pt>
                <c:pt idx="60">
                  <c:v>6.5274550526401924</c:v>
                </c:pt>
                <c:pt idx="61">
                  <c:v>6.8141305055417813</c:v>
                </c:pt>
                <c:pt idx="62">
                  <c:v>7.2688361391136054</c:v>
                </c:pt>
                <c:pt idx="63">
                  <c:v>6.7597010877831183</c:v>
                </c:pt>
                <c:pt idx="64">
                  <c:v>5.7589083001686241</c:v>
                </c:pt>
                <c:pt idx="65">
                  <c:v>4.3830397067829932</c:v>
                </c:pt>
                <c:pt idx="66">
                  <c:v>3.0453062840957261</c:v>
                </c:pt>
                <c:pt idx="67">
                  <c:v>2.8424766722517503</c:v>
                </c:pt>
                <c:pt idx="68">
                  <c:v>2.6499584121751663</c:v>
                </c:pt>
                <c:pt idx="69">
                  <c:v>1.5088858066102686</c:v>
                </c:pt>
                <c:pt idx="70">
                  <c:v>-0.22960063869590178</c:v>
                </c:pt>
                <c:pt idx="71">
                  <c:v>-0.71496298143554327</c:v>
                </c:pt>
                <c:pt idx="72">
                  <c:v>0.28497363351455279</c:v>
                </c:pt>
                <c:pt idx="73">
                  <c:v>0.79475299399158472</c:v>
                </c:pt>
                <c:pt idx="74">
                  <c:v>0.24458946548259786</c:v>
                </c:pt>
                <c:pt idx="75">
                  <c:v>0.22566063937252134</c:v>
                </c:pt>
                <c:pt idx="76">
                  <c:v>1.1227910636477574</c:v>
                </c:pt>
                <c:pt idx="77">
                  <c:v>2.3430132542122548</c:v>
                </c:pt>
                <c:pt idx="78">
                  <c:v>3.4147490110626135</c:v>
                </c:pt>
                <c:pt idx="79">
                  <c:v>3.631146546924648</c:v>
                </c:pt>
                <c:pt idx="80">
                  <c:v>3.6414939711842043</c:v>
                </c:pt>
                <c:pt idx="81">
                  <c:v>4.5941560164995927</c:v>
                </c:pt>
                <c:pt idx="82">
                  <c:v>5.78868372478148</c:v>
                </c:pt>
                <c:pt idx="83">
                  <c:v>6.0423432022992296</c:v>
                </c:pt>
                <c:pt idx="84">
                  <c:v>5.095595715734655</c:v>
                </c:pt>
                <c:pt idx="85">
                  <c:v>3.9281106841870641</c:v>
                </c:pt>
                <c:pt idx="86">
                  <c:v>3.367606950135241</c:v>
                </c:pt>
                <c:pt idx="87">
                  <c:v>3.0169100570318284</c:v>
                </c:pt>
                <c:pt idx="88">
                  <c:v>2.378171111522001</c:v>
                </c:pt>
                <c:pt idx="89">
                  <c:v>2.2086732894097132</c:v>
                </c:pt>
                <c:pt idx="90">
                  <c:v>2.2275076684638333</c:v>
                </c:pt>
                <c:pt idx="91">
                  <c:v>1.9531514715294225</c:v>
                </c:pt>
                <c:pt idx="92">
                  <c:v>1.9197110236119506</c:v>
                </c:pt>
                <c:pt idx="93">
                  <c:v>0.9178215073811431</c:v>
                </c:pt>
                <c:pt idx="94">
                  <c:v>-0.12882606806578228</c:v>
                </c:pt>
                <c:pt idx="95">
                  <c:v>-0.65034967937978727</c:v>
                </c:pt>
                <c:pt idx="96">
                  <c:v>-1.1819962619958335</c:v>
                </c:pt>
                <c:pt idx="97">
                  <c:v>-1.3788942047350803</c:v>
                </c:pt>
                <c:pt idx="98">
                  <c:v>-1.1228720190960269</c:v>
                </c:pt>
                <c:pt idx="99">
                  <c:v>-0.79878555672706397</c:v>
                </c:pt>
                <c:pt idx="100">
                  <c:v>-0.67482825031845806</c:v>
                </c:pt>
                <c:pt idx="101">
                  <c:v>-0.78808316257647804</c:v>
                </c:pt>
                <c:pt idx="102">
                  <c:v>-0.38116348953131363</c:v>
                </c:pt>
                <c:pt idx="103">
                  <c:v>0.2924454828352297</c:v>
                </c:pt>
                <c:pt idx="104">
                  <c:v>0.61300363892324283</c:v>
                </c:pt>
                <c:pt idx="105">
                  <c:v>1.0177338222005339</c:v>
                </c:pt>
                <c:pt idx="106">
                  <c:v>1.4783586385196092</c:v>
                </c:pt>
                <c:pt idx="107">
                  <c:v>1.9534334358535763</c:v>
                </c:pt>
                <c:pt idx="108">
                  <c:v>2.682197527953571</c:v>
                </c:pt>
                <c:pt idx="109">
                  <c:v>3.4236278455004459</c:v>
                </c:pt>
                <c:pt idx="110">
                  <c:v>2.8972982483634682</c:v>
                </c:pt>
                <c:pt idx="111">
                  <c:v>1.4511103332171056</c:v>
                </c:pt>
                <c:pt idx="112">
                  <c:v>0.57026747976468717</c:v>
                </c:pt>
                <c:pt idx="113">
                  <c:v>0.28284936007028316</c:v>
                </c:pt>
                <c:pt idx="114">
                  <c:v>-0.24404025652269179</c:v>
                </c:pt>
                <c:pt idx="115">
                  <c:v>-0.81001904889470877</c:v>
                </c:pt>
                <c:pt idx="116">
                  <c:v>-1.1305749911937806</c:v>
                </c:pt>
                <c:pt idx="117">
                  <c:v>-1.1810213400783522</c:v>
                </c:pt>
                <c:pt idx="118">
                  <c:v>-1.2554878530960005</c:v>
                </c:pt>
                <c:pt idx="119">
                  <c:v>-1.364445483459817</c:v>
                </c:pt>
                <c:pt idx="120">
                  <c:v>-1.5397848699721985</c:v>
                </c:pt>
                <c:pt idx="121">
                  <c:v>-1.9034312442440444</c:v>
                </c:pt>
                <c:pt idx="122">
                  <c:v>-1.4134128258036969</c:v>
                </c:pt>
                <c:pt idx="123">
                  <c:v>0.3201409548136061</c:v>
                </c:pt>
                <c:pt idx="124">
                  <c:v>1.3298374993846107</c:v>
                </c:pt>
                <c:pt idx="125">
                  <c:v>1.3313919866111139</c:v>
                </c:pt>
                <c:pt idx="126">
                  <c:v>3.9264571058540525E-2</c:v>
                </c:pt>
                <c:pt idx="127">
                  <c:v>9.3529030760250792E-2</c:v>
                </c:pt>
                <c:pt idx="128">
                  <c:v>-0.58276895455369715</c:v>
                </c:pt>
                <c:pt idx="129">
                  <c:v>-1.2779473056461581</c:v>
                </c:pt>
                <c:pt idx="130">
                  <c:v>-1.7762749808769538</c:v>
                </c:pt>
                <c:pt idx="131">
                  <c:v>-2.0772270928474827</c:v>
                </c:pt>
                <c:pt idx="132">
                  <c:v>-2.0821862142758008</c:v>
                </c:pt>
                <c:pt idx="133">
                  <c:v>-2.1277242513798287</c:v>
                </c:pt>
                <c:pt idx="134">
                  <c:v>-1.5266342978926772</c:v>
                </c:pt>
                <c:pt idx="135">
                  <c:v>-2.1041546971778158</c:v>
                </c:pt>
                <c:pt idx="136">
                  <c:v>-2.7953553144610419</c:v>
                </c:pt>
                <c:pt idx="137">
                  <c:v>-2.7853657205493239</c:v>
                </c:pt>
                <c:pt idx="138">
                  <c:v>-1.5917322021756699</c:v>
                </c:pt>
                <c:pt idx="139">
                  <c:v>-1.5160999840958702</c:v>
                </c:pt>
                <c:pt idx="140">
                  <c:v>-1.0814038856777051</c:v>
                </c:pt>
                <c:pt idx="141">
                  <c:v>-0.25223687159380154</c:v>
                </c:pt>
                <c:pt idx="142">
                  <c:v>0.20161421721215131</c:v>
                </c:pt>
                <c:pt idx="143">
                  <c:v>6.5193166040792352E-2</c:v>
                </c:pt>
                <c:pt idx="144">
                  <c:v>-0.47635369592722548</c:v>
                </c:pt>
                <c:pt idx="145">
                  <c:v>-0.38609392511952595</c:v>
                </c:pt>
                <c:pt idx="146">
                  <c:v>-0.97869346442590233</c:v>
                </c:pt>
                <c:pt idx="147">
                  <c:v>-1.2820614105015238</c:v>
                </c:pt>
                <c:pt idx="148">
                  <c:v>-1.4419396793910788</c:v>
                </c:pt>
                <c:pt idx="149">
                  <c:v>-1.6300528258271356</c:v>
                </c:pt>
                <c:pt idx="150">
                  <c:v>-1.799766978085088</c:v>
                </c:pt>
                <c:pt idx="151">
                  <c:v>-2.2104415745565964</c:v>
                </c:pt>
                <c:pt idx="152">
                  <c:v>-1.6162633291624744</c:v>
                </c:pt>
                <c:pt idx="153">
                  <c:v>-1.1136760363104361</c:v>
                </c:pt>
                <c:pt idx="154">
                  <c:v>-1.116586647990607</c:v>
                </c:pt>
                <c:pt idx="155">
                  <c:v>-0.40438681602284837</c:v>
                </c:pt>
                <c:pt idx="156">
                  <c:v>-4.4503654404266631E-2</c:v>
                </c:pt>
                <c:pt idx="157">
                  <c:v>-5.5077192362164969E-2</c:v>
                </c:pt>
                <c:pt idx="158">
                  <c:v>-0.4873678220762373</c:v>
                </c:pt>
                <c:pt idx="159">
                  <c:v>-0.41212335674699341</c:v>
                </c:pt>
                <c:pt idx="160">
                  <c:v>-0.22217432680731913</c:v>
                </c:pt>
                <c:pt idx="161">
                  <c:v>-0.47381495550935071</c:v>
                </c:pt>
                <c:pt idx="162">
                  <c:v>-0.99818848057708109</c:v>
                </c:pt>
                <c:pt idx="163">
                  <c:v>-1.2074338332422907</c:v>
                </c:pt>
                <c:pt idx="164">
                  <c:v>-2.1388218786428772</c:v>
                </c:pt>
                <c:pt idx="165">
                  <c:v>-3.3130264662894144</c:v>
                </c:pt>
                <c:pt idx="166">
                  <c:v>-3.673962373926464</c:v>
                </c:pt>
                <c:pt idx="167">
                  <c:v>-4.73946091033475</c:v>
                </c:pt>
                <c:pt idx="168">
                  <c:v>-4.9067429229179043</c:v>
                </c:pt>
                <c:pt idx="169">
                  <c:v>-5.4864127552821191</c:v>
                </c:pt>
                <c:pt idx="170">
                  <c:v>-5.3587654827469882</c:v>
                </c:pt>
                <c:pt idx="171">
                  <c:v>-5.4448729359166208</c:v>
                </c:pt>
                <c:pt idx="172">
                  <c:v>-5.5173989010306883</c:v>
                </c:pt>
                <c:pt idx="173">
                  <c:v>-5.3718207641551938</c:v>
                </c:pt>
                <c:pt idx="174">
                  <c:v>-4.8406473192539163</c:v>
                </c:pt>
                <c:pt idx="175">
                  <c:v>-4.3075357520221083</c:v>
                </c:pt>
                <c:pt idx="176">
                  <c:v>-3.6668437479438647</c:v>
                </c:pt>
                <c:pt idx="177">
                  <c:v>-3.0066139456202565</c:v>
                </c:pt>
                <c:pt idx="178">
                  <c:v>-2.4604895816796368</c:v>
                </c:pt>
                <c:pt idx="179">
                  <c:v>-1.6518607349627852</c:v>
                </c:pt>
                <c:pt idx="180">
                  <c:v>-0.97029735376649662</c:v>
                </c:pt>
                <c:pt idx="181">
                  <c:v>-4.2710519748172658E-2</c:v>
                </c:pt>
                <c:pt idx="182">
                  <c:v>0.91128315634766877</c:v>
                </c:pt>
                <c:pt idx="183">
                  <c:v>2.1028056017990968</c:v>
                </c:pt>
                <c:pt idx="184">
                  <c:v>2.9092956461904467</c:v>
                </c:pt>
                <c:pt idx="185">
                  <c:v>3.713638525875596</c:v>
                </c:pt>
                <c:pt idx="186">
                  <c:v>4.1290276815373081</c:v>
                </c:pt>
                <c:pt idx="187">
                  <c:v>4.4506722746689835</c:v>
                </c:pt>
                <c:pt idx="188">
                  <c:v>4.7416989506538334</c:v>
                </c:pt>
                <c:pt idx="189">
                  <c:v>5.1409857375790748</c:v>
                </c:pt>
                <c:pt idx="190">
                  <c:v>5.150907263469839</c:v>
                </c:pt>
                <c:pt idx="191">
                  <c:v>5.0195409790163419</c:v>
                </c:pt>
                <c:pt idx="192">
                  <c:v>4.5624983865889552</c:v>
                </c:pt>
                <c:pt idx="193">
                  <c:v>3.766941526182729</c:v>
                </c:pt>
                <c:pt idx="194">
                  <c:v>2.8949038728050605</c:v>
                </c:pt>
                <c:pt idx="195">
                  <c:v>1.5861940056373238</c:v>
                </c:pt>
                <c:pt idx="196">
                  <c:v>0.75597545539956268</c:v>
                </c:pt>
                <c:pt idx="197">
                  <c:v>-0.16178059497277206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853-93A3-72F1F5FE71D5}"/>
            </c:ext>
          </c:extLst>
        </c:ser>
        <c:ser>
          <c:idx val="5"/>
          <c:order val="7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  <c:pt idx="197">
                  <c:v>4.2156061280177557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8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9.8628278609657477E-2</c:v>
                </c:pt>
                <c:pt idx="197">
                  <c:v>-7.3092977608091164E-2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8.0222187734674009</c:v>
                </c:pt>
                <c:pt idx="197">
                  <c:v>7.4546670547392475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6833018213148885"/>
          <c:h val="0.2020595008171148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10.968015715784432</c:v>
                </c:pt>
                <c:pt idx="208">
                  <c:v>9.8695757757675722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-0.63845329967662678</c:v>
                </c:pt>
                <c:pt idx="208">
                  <c:v>-0.55816446080162052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6.0086196473395859</c:v>
                </c:pt>
                <c:pt idx="208">
                  <c:v>5.887271584976574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3.3272870713512077</c:v>
                </c:pt>
                <c:pt idx="208">
                  <c:v>3.5054925539812984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-4.4834379072920143</c:v>
                </c:pt>
                <c:pt idx="208">
                  <c:v>3.9177301441356605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  <c:pt idx="209">
                  <c:v>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original'!$J$8:$J$1998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  <c:pt idx="210" formatCode="0.00">
                  <c:v>1032.5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original'!$L$8:$L$1998</c:f>
              <c:numCache>
                <c:formatCode>0.0</c:formatCode>
                <c:ptCount val="1991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  <c:pt idx="210" formatCode="0.00">
                  <c:v>344.02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original'!$P$8:$P$1998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  <c:pt idx="210" formatCode="0.00">
                  <c:v>552.9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original'!$N$8:$N$1998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  <c:pt idx="210" formatCode="0.00">
                  <c:v>451.43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original'!$H$8:$H$1998</c:f>
              <c:numCache>
                <c:formatCode>0.0</c:formatCode>
                <c:ptCount val="1991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  <c:pt idx="210">
                  <c:v>2380.85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original'!$X$8:$X$1998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  <c:pt idx="210" formatCode="0.00">
                  <c:v>2856.89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original'!$T$8:$T$1998</c:f>
              <c:numCache>
                <c:formatCode>0.0</c:formatCode>
                <c:ptCount val="1991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  <c:pt idx="210">
                  <c:v>79.44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original'!$V$8:$V$1998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  <c:pt idx="210" formatCode="0.00">
                  <c:v>2583.3200000000002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original'!$R$8:$R$1998</c:f>
              <c:numCache>
                <c:formatCode>0.0</c:formatCode>
                <c:ptCount val="1991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  <c:pt idx="210">
                  <c:v>5519.65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original'!$AB$8:$AB$1998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  <c:pt idx="210" formatCode="0.00">
                  <c:v>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original'!$AD$8:$AD$1998</c:f>
              <c:numCache>
                <c:formatCode>0.0</c:formatCode>
                <c:ptCount val="1991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  <c:pt idx="210" formatCode="0.00">
                  <c:v>548.19000000000005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original'!$Z$8:$Z$1998</c:f>
              <c:numCache>
                <c:formatCode>0.0</c:formatCode>
                <c:ptCount val="1991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  <c:pt idx="210">
                  <c:v>1838.19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original'!$AF$8:$AF$1998</c:f>
              <c:numCache>
                <c:formatCode>0.0</c:formatCode>
                <c:ptCount val="1991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  <c:pt idx="210" formatCode="0.00">
                  <c:v>417.11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original'!$BO$8:$BO$1998</c:f>
              <c:numCache>
                <c:formatCode>0.0</c:formatCode>
                <c:ptCount val="1991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  <c:pt idx="210">
                  <c:v>18176.150000000001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original'!$BN$8:$BN$1998</c:f>
              <c:numCache>
                <c:formatCode>0.0</c:formatCode>
                <c:ptCount val="1991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  <c:pt idx="210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original'!$BQ$8:$BQ$1998</c:f>
              <c:numCache>
                <c:formatCode>0.0</c:formatCode>
                <c:ptCount val="1991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  <c:pt idx="210">
                  <c:v>3543.34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original'!$BP$8:$BP$1998</c:f>
              <c:numCache>
                <c:formatCode>0.0</c:formatCode>
                <c:ptCount val="1991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  <c:pt idx="210">
                  <c:v>9.9600000000000009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original'!$Q$8:$Q$1998</c:f>
              <c:numCache>
                <c:formatCode>0.0</c:formatCode>
                <c:ptCount val="1991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  <c:pt idx="210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original'!$W$8:$W$1998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  <c:pt idx="210" formatCode="0.00">
                  <c:v>18.55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original'!$S$8:$S$1998</c:f>
              <c:numCache>
                <c:formatCode>0.0</c:formatCode>
                <c:ptCount val="1991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  <c:pt idx="210">
                  <c:v>30.29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original'!$U$8:$U$1998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  <c:pt idx="210" formatCode="0.00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original'!$BS$8:$BS$1998</c:f>
              <c:numCache>
                <c:formatCode>0.0</c:formatCode>
                <c:ptCount val="1991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  <c:pt idx="210">
                  <c:v>464.33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original'!$BR$8:$BR$1998</c:f>
              <c:numCache>
                <c:formatCode>0.0</c:formatCode>
                <c:ptCount val="1991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  <c:pt idx="210">
                  <c:v>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original'!$BU$8:$BU$1998</c:f>
              <c:numCache>
                <c:formatCode>0.0</c:formatCode>
                <c:ptCount val="1991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  <c:pt idx="210">
                  <c:v>84.16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original'!$BT$8:$BT$1998</c:f>
              <c:numCache>
                <c:formatCode>0.0</c:formatCode>
                <c:ptCount val="1991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  <c:pt idx="210">
                  <c:v>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  <c:pt idx="209">
                  <c:v>14.801110947770756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  <c:pt idx="209">
                  <c:v>1.9463424407249512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  <c:pt idx="209">
                  <c:v>9.0150904088875823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  <c:pt idx="209">
                  <c:v>3.3371140559044044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  <c:pt idx="209">
                  <c:v>9.6012083193680748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  <c:pt idx="209">
                  <c:v>0.43594024983468155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  <c:pt idx="209">
                  <c:v>5.7098736332919664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  <c:pt idx="209">
                  <c:v>4.6598012175019985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  <c:pt idx="209">
                  <c:v>2.1650968615866697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8.0222187734674009</c:v>
                </c:pt>
                <c:pt idx="209">
                  <c:v>7.4546670547392475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5.3329103351999407</c:v>
                </c:pt>
                <c:pt idx="208">
                  <c:v>4.6532634597473077</c:v>
                </c:pt>
                <c:pt idx="209">
                  <c:v>2.7307668183891138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-16.052715581285099</c:v>
                </c:pt>
                <c:pt idx="209">
                  <c:v>-13.941074675424204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original'!$Y$8:$Y$1998</c:f>
              <c:numCache>
                <c:formatCode>0.0</c:formatCode>
                <c:ptCount val="1991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  <c:pt idx="210">
                  <c:v>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original'!$AC$8:$AC$1998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  <c:pt idx="210" formatCode="0.00">
                  <c:v>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original'!$AA$8:$AA$1998</c:f>
              <c:numCache>
                <c:formatCode>0.0</c:formatCode>
                <c:ptCount val="1991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  <c:pt idx="210" formatCode="0.00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original'!$A$8:$A$1998</c:f>
              <c:numCache>
                <c:formatCode>mmm</c:formatCode>
                <c:ptCount val="1991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</c:numCache>
            </c:numRef>
          </c:cat>
          <c:val>
            <c:numRef>
              <c:f>'Base original'!$AE$8:$AE$1998</c:f>
              <c:numCache>
                <c:formatCode>0.0</c:formatCode>
                <c:ptCount val="1991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  <c:pt idx="210" formatCode="0.00">
                  <c:v>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6.0086196473395859</c:v>
                </c:pt>
                <c:pt idx="198">
                  <c:v>5.887271584976574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-1.8660844012103439E-2</c:v>
                </c:pt>
                <c:pt idx="198">
                  <c:v>-7.852981009676796E-3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-0.63845329967662678</c:v>
                </c:pt>
                <c:pt idx="198">
                  <c:v>-0.55816446080162052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-1.124097498087707</c:v>
                </c:pt>
                <c:pt idx="198">
                  <c:v>0.23654780339563786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-4.4834379072920143</c:v>
                </c:pt>
                <c:pt idx="198">
                  <c:v>3.9177301441356605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-4.7330396506367833</c:v>
                </c:pt>
                <c:pt idx="198">
                  <c:v>6.9001092758218334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10.968015715784432</c:v>
                </c:pt>
                <c:pt idx="198">
                  <c:v>9.8695757757675722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0.42328301849916272</c:v>
                </c:pt>
                <c:pt idx="198">
                  <c:v>9.4812523499825829E-2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  <c:pt idx="197">
                  <c:v>-3.3775873480469851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-3.7656521889649084</c:v>
                </c:pt>
                <c:pt idx="197">
                  <c:v>-3.1098010768805167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-5.1045611925519792</c:v>
                </c:pt>
                <c:pt idx="197">
                  <c:v>-4.5428020519581747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  <c:pt idx="197">
                  <c:v>-2.7945121735839713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-0.46319793553310262</c:v>
                </c:pt>
                <c:pt idx="197">
                  <c:v>-0.11637202495455258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-16.052715581285099</c:v>
                </c:pt>
                <c:pt idx="197">
                  <c:v>-13.941074675424204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108"/>
          <c:min val="44378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6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97463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6558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5923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23"/>
  <sheetViews>
    <sheetView showGridLines="0" tabSelected="1" zoomScale="85" zoomScaleNormal="85" workbookViewId="0">
      <pane xSplit="1" ySplit="7" topLeftCell="B191" activePane="bottomRight" state="frozen"/>
      <selection pane="topRight" activeCell="B1" sqref="B1"/>
      <selection pane="bottomLeft" activeCell="A8" sqref="A8"/>
      <selection pane="bottomRight" activeCell="A218" sqref="A218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97" t="s">
        <v>126</v>
      </c>
      <c r="C1" s="97"/>
      <c r="D1" s="97"/>
      <c r="E1" s="97"/>
      <c r="F1" s="97"/>
      <c r="G1" s="102" t="s">
        <v>127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103"/>
      <c r="AF1" s="104"/>
      <c r="AG1" s="100" t="s">
        <v>128</v>
      </c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44"/>
      <c r="BN1" s="97" t="s">
        <v>143</v>
      </c>
      <c r="BO1" s="97"/>
      <c r="BP1" s="97"/>
      <c r="BQ1" s="97"/>
      <c r="BR1" s="97"/>
      <c r="BS1" s="97"/>
      <c r="BT1" s="97"/>
      <c r="BU1" s="97"/>
    </row>
    <row r="2" spans="1:73" s="3" customFormat="1" ht="18.75" customHeight="1" x14ac:dyDescent="0.25">
      <c r="A2" s="2"/>
      <c r="B2" s="101" t="s">
        <v>44</v>
      </c>
      <c r="C2" s="101"/>
      <c r="D2" s="101"/>
      <c r="E2" s="101"/>
      <c r="F2" s="101"/>
      <c r="G2" s="105" t="s">
        <v>89</v>
      </c>
      <c r="H2" s="106"/>
      <c r="I2" s="101"/>
      <c r="J2" s="101"/>
      <c r="K2" s="101"/>
      <c r="L2" s="101"/>
      <c r="M2" s="101"/>
      <c r="N2" s="101"/>
      <c r="O2" s="101"/>
      <c r="P2" s="101"/>
      <c r="Q2" s="86" t="s">
        <v>134</v>
      </c>
      <c r="R2" s="101"/>
      <c r="S2" s="101"/>
      <c r="T2" s="101"/>
      <c r="U2" s="101"/>
      <c r="V2" s="101"/>
      <c r="W2" s="101"/>
      <c r="X2" s="87"/>
      <c r="Y2" s="105" t="s">
        <v>133</v>
      </c>
      <c r="Z2" s="106"/>
      <c r="AA2" s="101"/>
      <c r="AB2" s="101"/>
      <c r="AC2" s="101"/>
      <c r="AD2" s="101"/>
      <c r="AE2" s="86" t="s">
        <v>92</v>
      </c>
      <c r="AF2" s="87"/>
      <c r="AG2" s="101" t="s">
        <v>37</v>
      </c>
      <c r="AH2" s="101"/>
      <c r="AI2" s="101"/>
      <c r="AJ2" s="101"/>
      <c r="AK2" s="101"/>
      <c r="AL2" s="101"/>
      <c r="AM2" s="101"/>
      <c r="AN2" s="101"/>
      <c r="AO2" s="87"/>
      <c r="AP2" s="86" t="s">
        <v>38</v>
      </c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87"/>
      <c r="BB2" s="86" t="s">
        <v>41</v>
      </c>
      <c r="BC2" s="101"/>
      <c r="BD2" s="101"/>
      <c r="BE2" s="101"/>
      <c r="BF2" s="101"/>
      <c r="BG2" s="101"/>
      <c r="BH2" s="101"/>
      <c r="BI2" s="101"/>
      <c r="BJ2" s="101"/>
      <c r="BK2" s="101"/>
      <c r="BL2" s="87"/>
      <c r="BM2" s="45"/>
      <c r="BN2" s="98" t="s">
        <v>68</v>
      </c>
      <c r="BO2" s="99"/>
      <c r="BP2" s="98" t="s">
        <v>69</v>
      </c>
      <c r="BQ2" s="99"/>
      <c r="BR2" s="98" t="s">
        <v>70</v>
      </c>
      <c r="BS2" s="99"/>
      <c r="BT2" s="98" t="s">
        <v>71</v>
      </c>
      <c r="BU2" s="99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82" t="s">
        <v>129</v>
      </c>
      <c r="H3" s="83"/>
      <c r="I3" s="82" t="s">
        <v>135</v>
      </c>
      <c r="J3" s="88"/>
      <c r="K3" s="88" t="s">
        <v>136</v>
      </c>
      <c r="L3" s="88"/>
      <c r="M3" s="88" t="s">
        <v>137</v>
      </c>
      <c r="N3" s="88"/>
      <c r="O3" s="88" t="s">
        <v>138</v>
      </c>
      <c r="P3" s="83"/>
      <c r="Q3" s="84" t="s">
        <v>96</v>
      </c>
      <c r="R3" s="85"/>
      <c r="S3" s="82" t="s">
        <v>139</v>
      </c>
      <c r="T3" s="88"/>
      <c r="U3" s="88" t="s">
        <v>137</v>
      </c>
      <c r="V3" s="88"/>
      <c r="W3" s="88" t="s">
        <v>138</v>
      </c>
      <c r="X3" s="83"/>
      <c r="Y3" s="82" t="s">
        <v>132</v>
      </c>
      <c r="Z3" s="83"/>
      <c r="AA3" s="82" t="s">
        <v>140</v>
      </c>
      <c r="AB3" s="88"/>
      <c r="AC3" s="88" t="s">
        <v>141</v>
      </c>
      <c r="AD3" s="83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264</v>
      </c>
      <c r="AK3" s="36" t="s">
        <v>265</v>
      </c>
      <c r="AL3" s="36" t="s">
        <v>49</v>
      </c>
      <c r="AM3" s="36" t="s">
        <v>270</v>
      </c>
      <c r="AN3" s="36" t="s">
        <v>271</v>
      </c>
      <c r="AO3" s="37" t="s">
        <v>37</v>
      </c>
      <c r="AP3" s="38" t="s">
        <v>243</v>
      </c>
      <c r="AQ3" s="36" t="s">
        <v>283</v>
      </c>
      <c r="AR3" s="36" t="s">
        <v>284</v>
      </c>
      <c r="AS3" s="36" t="s">
        <v>285</v>
      </c>
      <c r="AT3" s="36" t="s">
        <v>266</v>
      </c>
      <c r="AU3" s="36" t="s">
        <v>244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89" t="s">
        <v>111</v>
      </c>
      <c r="C5" s="90"/>
      <c r="D5" s="90"/>
      <c r="E5" s="90"/>
      <c r="F5" s="91"/>
      <c r="G5" s="89" t="s">
        <v>142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1"/>
      <c r="AG5" s="89" t="s">
        <v>111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1"/>
      <c r="BN5" s="89" t="s">
        <v>112</v>
      </c>
      <c r="BO5" s="90"/>
      <c r="BP5" s="90"/>
      <c r="BQ5" s="90"/>
      <c r="BR5" s="90"/>
      <c r="BS5" s="90"/>
      <c r="BT5" s="90"/>
      <c r="BU5" s="91"/>
    </row>
    <row r="6" spans="1:73" s="3" customFormat="1" ht="15" customHeight="1" x14ac:dyDescent="0.25">
      <c r="A6" s="2"/>
      <c r="B6" s="92" t="s">
        <v>267</v>
      </c>
      <c r="C6" s="93"/>
      <c r="D6" s="93"/>
      <c r="E6" s="93"/>
      <c r="F6" s="94"/>
      <c r="G6" s="95" t="s">
        <v>98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6"/>
      <c r="AG6" s="92" t="s">
        <v>98</v>
      </c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4"/>
      <c r="BN6" s="92" t="s">
        <v>98</v>
      </c>
      <c r="BO6" s="93"/>
      <c r="BP6" s="93"/>
      <c r="BQ6" s="93"/>
      <c r="BR6" s="93"/>
      <c r="BS6" s="93"/>
      <c r="BT6" s="93"/>
      <c r="BU6" s="94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269</v>
      </c>
      <c r="AN7" s="6" t="s">
        <v>272</v>
      </c>
      <c r="AO7" s="7" t="s">
        <v>17</v>
      </c>
      <c r="AP7" s="12" t="s">
        <v>18</v>
      </c>
      <c r="AQ7" s="6" t="s">
        <v>245</v>
      </c>
      <c r="AR7" s="6" t="s">
        <v>246</v>
      </c>
      <c r="AS7" s="6" t="s">
        <v>247</v>
      </c>
      <c r="AT7" s="6" t="s">
        <v>248</v>
      </c>
      <c r="AU7" s="6" t="s">
        <v>249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7">
        <f>[1]!FAMEData(B7, "2006", "2023", 0,"Monthly", "Down", "No Heading", "Normal")</f>
        <v>25877.188999999998</v>
      </c>
      <c r="C8" s="47">
        <f>[1]!FAMEData(C7, "2006", "2023", 0,"Monthly", "Down", "No Heading", "Normal")</f>
        <v>5571.0029999999997</v>
      </c>
      <c r="D8" s="47">
        <f>[1]!FAMEData(D7, "2006", "2023", 0,"Monthly", "Down", "No Heading", "Normal")</f>
        <v>9317.4879999999994</v>
      </c>
      <c r="E8" s="48">
        <f>[1]!FAMEData(E7, "2006", "2023", 0,"Monthly", "Down", "No Heading", "Normal")</f>
        <v>3905.4259999999999</v>
      </c>
      <c r="F8" s="47">
        <f>[1]!FAMEData(F7, "2006", "2023", 0,"Monthly", "Down", "No Heading", "Normal")</f>
        <v>44671.106</v>
      </c>
      <c r="G8" s="13">
        <f>[1]!FAMEData(G7, "2006", "2023", 0,"Monthly", "Down", "No Heading", "Normal")</f>
        <v>26.840105511345499</v>
      </c>
      <c r="H8" s="8" t="str">
        <f>[1]!FAMEData(H7, "2006", "2023", 0,"Monthly", "Down", "No Heading", "Normal")</f>
        <v/>
      </c>
      <c r="I8" s="5" t="str">
        <f>[1]!FAMEData(I7, "2006", "2023", 0,"Monthly", "Down", "No Heading", "Normal")</f>
        <v/>
      </c>
      <c r="J8" s="5" t="str">
        <f>[1]!FAMEData(J7, "2006", "2023", 0,"Monthly", "Down", "No Heading", "Normal")</f>
        <v/>
      </c>
      <c r="K8" s="5" t="str">
        <f>[1]!FAMEData(K7, "2006", "2023", 0,"Monthly", "Down", "No Heading", "Normal")</f>
        <v/>
      </c>
      <c r="L8" s="5" t="str">
        <f>[1]!FAMEData(L7, "2006", "2023", 0,"Monthly", "Down", "No Heading", "Normal")</f>
        <v/>
      </c>
      <c r="M8" s="47" t="str">
        <f>[1]!FAMEData(M7, "2006", "2023", 0,"Monthly", "Down", "No Heading", "Normal")</f>
        <v/>
      </c>
      <c r="N8" s="47" t="str">
        <f>[1]!FAMEData(N7, "2006", "2023", 0,"Monthly", "Down", "No Heading", "Normal")</f>
        <v/>
      </c>
      <c r="O8" s="47" t="str">
        <f>[1]!FAMEData(O7, "2006", "2023", 0,"Monthly", "Down", "No Heading", "Normal")</f>
        <v/>
      </c>
      <c r="P8" s="47" t="str">
        <f>[1]!FAMEData(P7, "2006", "2023", 0,"Monthly", "Down", "No Heading", "Normal")</f>
        <v/>
      </c>
      <c r="Q8" s="13">
        <f>[1]!FAMEData(Q7, "2006", "2023", 0,"Monthly", "Down", "No Heading", "Normal")</f>
        <v>10.2731725726366</v>
      </c>
      <c r="R8" s="8" t="str">
        <f>[1]!FAMEData(R7, "2006", "2023", 0,"Monthly", "Down", "No Heading", "Normal")</f>
        <v/>
      </c>
      <c r="S8" s="5" t="str">
        <f>[1]!FAMEData(S7, "2006", "2023", 0,"Monthly", "Down", "No Heading", "Normal")</f>
        <v/>
      </c>
      <c r="T8" s="5" t="str">
        <f>[1]!FAMEData(T7, "2006", "2023", 0,"Monthly", "Down", "No Heading", "Normal")</f>
        <v/>
      </c>
      <c r="U8" s="47" t="str">
        <f>[1]!FAMEData(U7, "2006", "2023", 0,"Monthly", "Down", "No Heading", "Normal")</f>
        <v/>
      </c>
      <c r="V8" s="47" t="str">
        <f>[1]!FAMEData(V7, "2006", "2023", 0,"Monthly", "Down", "No Heading", "Normal")</f>
        <v/>
      </c>
      <c r="W8" s="47" t="str">
        <f>[1]!FAMEData(W7, "2006", "2023", 0,"Monthly", "Down", "No Heading", "Normal")</f>
        <v/>
      </c>
      <c r="X8" s="47" t="str">
        <f>[1]!FAMEData(X7, "2006", "2023", 0,"Monthly", "Down", "No Heading", "Normal")</f>
        <v/>
      </c>
      <c r="Y8" s="13">
        <f>[1]!FAMEData(Y7, "2006", "2023", 0,"Monthly", "Down", "No Heading", "Normal")</f>
        <v>5.28923438819597</v>
      </c>
      <c r="Z8" s="8" t="str">
        <f>[1]!FAMEData(Z7, "2006", "2023", 0,"Monthly", "Down", "No Heading", "Normal")</f>
        <v/>
      </c>
      <c r="AA8" s="47" t="str">
        <f>[1]!FAMEData(AA7, "2006", "2023", 0,"Monthly", "Down", "No Heading", "Normal")</f>
        <v/>
      </c>
      <c r="AB8" s="47" t="str">
        <f>[1]!FAMEData(AB7, "2006", "2023", 0,"Monthly", "Down", "No Heading", "Normal")</f>
        <v/>
      </c>
      <c r="AC8" s="47" t="str">
        <f>[1]!FAMEData(AC7, "2006", "2023", 0,"Monthly", "Down", "No Heading", "Normal")</f>
        <v/>
      </c>
      <c r="AD8" s="47" t="str">
        <f>[1]!FAMEData(AD7, "2006", "2023", 0,"Monthly", "Down", "No Heading", "Normal")</f>
        <v/>
      </c>
      <c r="AE8" s="13">
        <f>[1]!FAMEData(AE7, "2006", "2023", 0,"Monthly", "Down", "No Heading", "Normal")</f>
        <v>5.31</v>
      </c>
      <c r="AF8" s="8" t="str">
        <f>[1]!FAMEData(AF7, "2006", "2023", 0,"Monthly", "Down", "No Heading", "Normal")</f>
        <v/>
      </c>
      <c r="AG8" s="47">
        <f>[1]!FAMEData(AG7, "2006", "2023", 0,"Monthly", "Down", "No Heading", "Normal")</f>
        <v>2757.7020000000002</v>
      </c>
      <c r="AH8" s="47">
        <f>[1]!FAMEData(AH7, "2006", "2023", 0,"Monthly", "Down", "No Heading", "Normal")</f>
        <v>1694</v>
      </c>
      <c r="AI8" s="47">
        <f>[1]!FAMEData(AI7, "2006", "2023", 0,"Monthly", "Down", "No Heading", "Normal")</f>
        <v>4523.3099999999995</v>
      </c>
      <c r="AJ8" s="47"/>
      <c r="AK8" s="47"/>
      <c r="AL8" s="47">
        <f>[1]!FAMEData(AL7, "2006", "2023", 0,"Monthly", "Down", "No Heading", "Normal")</f>
        <v>1360.3000000000002</v>
      </c>
      <c r="AM8" s="47" t="str">
        <f>[1]!FAMEData(AM7, "2006", "2023", 0,"Monthly", "Down", "No Heading", "Normal")</f>
        <v/>
      </c>
      <c r="AN8" s="47" t="str">
        <f>[1]!FAMEData(AN7, "2006", "2023", 0,"Monthly", "Down", "No Heading", "Normal")</f>
        <v/>
      </c>
      <c r="AO8" s="48">
        <f>[1]!FAMEData(AO7, "2006", "2023", 0,"Monthly", "Down", "No Heading", "Normal")</f>
        <v>7577.61</v>
      </c>
      <c r="AP8" s="47">
        <f>[1]!FAMEData(AP7, "2006", "2023", 0,"Monthly", "Down", "No Heading", "Normal")</f>
        <v>23131.487499999999</v>
      </c>
      <c r="AQ8" s="47"/>
      <c r="AR8" s="47"/>
      <c r="AS8" s="47"/>
      <c r="AT8" s="47"/>
      <c r="AU8" s="47"/>
      <c r="AV8" s="47">
        <f>[1]!FAMEData(AV7, "2006", "2023", 0,"Monthly", "Down", "No Heading", "Normal")</f>
        <v>2244.9699999999998</v>
      </c>
      <c r="AW8" s="47">
        <f>[1]!FAMEData(AW7, "2006", "2023", 0,"Monthly", "Down", "No Heading", "Normal")</f>
        <v>3330.57</v>
      </c>
      <c r="AX8" s="47">
        <f>[1]!FAMEData(AX7, "2006", "2023", 0,"Monthly", "Down", "No Heading", "Normal")</f>
        <v>110.16</v>
      </c>
      <c r="AY8" s="47">
        <f>[1]!FAMEData(AY7, "2006", "2023", 0,"Monthly", "Down", "No Heading", "Normal")</f>
        <v>3111.66</v>
      </c>
      <c r="AZ8" s="47">
        <f>[1]!FAMEData(AZ7, "2006", "2023", 0,"Monthly", "Down", "No Heading", "Normal")</f>
        <v>8.4700000000000006</v>
      </c>
      <c r="BA8" s="48">
        <f>[1]!FAMEData(BA7, "2006", "2023", 0,"Monthly", "Down", "No Heading", "Normal")</f>
        <v>33274.667500000003</v>
      </c>
      <c r="BB8" s="47">
        <f>[1]!FAMEData(BB7, "2006", "2023", 0,"Monthly", "Down", "No Heading", "Normal")</f>
        <v>3263.92</v>
      </c>
      <c r="BC8" s="47">
        <f>[1]!FAMEData(BC7, "2006", "2023", 0,"Monthly", "Down", "No Heading", "Normal")</f>
        <v>6603.07</v>
      </c>
      <c r="BD8" s="47">
        <f>[1]!FAMEData(BD7, "2006", "2023", 0,"Monthly", "Down", "No Heading", "Normal")</f>
        <v>1040.99</v>
      </c>
      <c r="BE8" s="47">
        <f>[1]!FAMEData(BE7, "2006", "2023", 0,"Monthly", "Down", "No Heading", "Normal")</f>
        <v>4253.96</v>
      </c>
      <c r="BF8" s="47">
        <f>[1]!FAMEData(BF7, "2006", "2023", 0,"Monthly", "Down", "No Heading", "Normal")</f>
        <v>352.74</v>
      </c>
      <c r="BG8" s="47">
        <f>[1]!FAMEData(BG7, "2006", "2023", 0,"Monthly", "Down", "No Heading", "Normal")</f>
        <v>8243.9500000000007</v>
      </c>
      <c r="BH8" s="47">
        <f>[1]!FAMEData(BH7, "2006", "2023", 0,"Monthly", "Down", "No Heading", "Normal")</f>
        <v>3443.76</v>
      </c>
      <c r="BI8" s="47">
        <f>[1]!FAMEData(BI7, "2006", "2023", 0,"Monthly", "Down", "No Heading", "Normal")</f>
        <v>408.65</v>
      </c>
      <c r="BJ8" s="47">
        <f>[1]!FAMEData(BJ7, "2006", "2023", 0,"Monthly", "Down", "No Heading", "Normal")</f>
        <v>2312.86</v>
      </c>
      <c r="BK8" s="47">
        <f>[1]!FAMEData(BK7, "2006", "2023", 0,"Monthly", "Down", "No Heading", "Normal")</f>
        <v>161.41</v>
      </c>
      <c r="BL8" s="48">
        <f>[1]!FAMEData(BL7, "2006", "2023", 0,"Monthly", "Down", "No Heading", "Normal")</f>
        <v>58411.4375</v>
      </c>
      <c r="BM8" s="5"/>
      <c r="BN8" s="13">
        <f>[1]!FAMEData(BN7, "2006", "2023", 0,"Monthly", "Down", "No Heading", "Normal")</f>
        <v>4.92</v>
      </c>
      <c r="BO8" s="5" t="str">
        <f>[1]!FAMEData(BO7, "2006", "2023", 0,"Monthly", "Down", "No Heading", "Normal")</f>
        <v/>
      </c>
      <c r="BP8" s="13">
        <f>[1]!FAMEData(BP7, "2006", "2023", 0,"Monthly", "Down", "No Heading", "Normal")</f>
        <v>5.52</v>
      </c>
      <c r="BQ8" s="5" t="str">
        <f>[1]!FAMEData(BQ7, "2006", "2023", 0,"Monthly", "Down", "No Heading", "Normal")</f>
        <v/>
      </c>
      <c r="BR8" s="13">
        <f>[1]!FAMEData(BR7, "2006", "2023", 0,"Monthly", "Down", "No Heading", "Normal")</f>
        <v>6.24</v>
      </c>
      <c r="BS8" s="5" t="str">
        <f>[1]!FAMEData(BS7, "2006", "2023", 0,"Monthly", "Down", "No Heading", "Normal")</f>
        <v/>
      </c>
      <c r="BT8" s="13">
        <f>[1]!FAMEData(BT7, "2006", "2023", 0,"Monthly", "Down", "No Heading", "Normal")</f>
        <v>6.36</v>
      </c>
      <c r="BU8" s="8" t="str">
        <f>[1]!FAMEData(BU7, "2006", "2023", 0,"Monthly", "Down", "No Heading", "Normal")</f>
        <v/>
      </c>
    </row>
    <row r="9" spans="1:73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f>[1]!FAMEData(AJ7, "2008", "2023", 0,"Monthly", "Down", "No Heading", "Normal")</f>
        <v>3457.317464008273</v>
      </c>
      <c r="AK32" s="47">
        <f>[1]!FAMEData(AK7, "2008", "2023", 0,"Monthly", "Down", "No Heading", "Normal")</f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f>[1]!FAMEData(AQ7, "2008", "2023", 0,"Monthly", "Down", "No Heading", "Normal")</f>
        <v>30733.954310414865</v>
      </c>
      <c r="AR32" s="47">
        <f>[1]!FAMEData(AR7, "2008", "2023", 0,"Monthly", "Down", "No Heading", "Normal")</f>
        <v>17940.689972974</v>
      </c>
      <c r="AS32" s="47">
        <f>[1]!FAMEData(AS7, "2008", "2023", 0,"Monthly", "Down", "No Heading", "Normal")</f>
        <v>12793.264337440865</v>
      </c>
      <c r="AT32" s="47">
        <f>[1]!FAMEData(AT7, "2008", "2023", 0,"Monthly", "Down", "No Heading", "Normal")</f>
        <v>4358.3605202462541</v>
      </c>
      <c r="AU32" s="47">
        <f>[1]!FAMEData(AU7, "2008", "2023", 0,"Monthly", "Down", "No Heading", "Normal")</f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5"/>
    </row>
    <row r="122" spans="1:75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</row>
    <row r="187" spans="1:75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</row>
    <row r="188" spans="1:75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</row>
    <row r="189" spans="1:75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</row>
    <row r="190" spans="1:75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</row>
    <row r="191" spans="1:75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</row>
    <row r="192" spans="1:75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</row>
    <row r="193" spans="1:75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</row>
    <row r="194" spans="1:75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</row>
    <row r="195" spans="1:75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</row>
    <row r="196" spans="1:75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</row>
    <row r="197" spans="1:75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</row>
    <row r="198" spans="1:75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</row>
    <row r="199" spans="1:75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</row>
    <row r="200" spans="1:75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</row>
    <row r="201" spans="1:75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</row>
    <row r="202" spans="1:75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</row>
    <row r="203" spans="1:75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</row>
    <row r="204" spans="1:75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</row>
    <row r="205" spans="1:75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</row>
    <row r="206" spans="1:75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</row>
    <row r="207" spans="1:75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</row>
    <row r="208" spans="1:75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</row>
    <row r="209" spans="1:75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</row>
    <row r="210" spans="1:75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</row>
    <row r="211" spans="1:75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</row>
    <row r="212" spans="1:75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</row>
    <row r="213" spans="1:75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81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</row>
    <row r="214" spans="1:75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</row>
    <row r="215" spans="1:75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</row>
    <row r="216" spans="1:75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2441.0770240000002</v>
      </c>
      <c r="BJ216" s="47">
        <v>22001.413142845751</v>
      </c>
      <c r="BK216" s="47">
        <v>1094.6484074828163</v>
      </c>
      <c r="BL216" s="48">
        <v>322092.05518898094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</row>
    <row r="217" spans="1:75" x14ac:dyDescent="0.25">
      <c r="A217" s="17">
        <v>45078</v>
      </c>
      <c r="B217" s="47">
        <v>122079.972824775</v>
      </c>
      <c r="C217" s="47">
        <v>19778.44664446</v>
      </c>
      <c r="D217" s="47">
        <v>77700.574888862</v>
      </c>
      <c r="E217" s="48">
        <v>11958.330840242001</v>
      </c>
      <c r="F217" s="47">
        <v>231517.32519833901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33106.343911636402</v>
      </c>
      <c r="AJ217" s="47">
        <v>21565.508806471898</v>
      </c>
      <c r="AK217" s="47">
        <v>11540.8351051645</v>
      </c>
      <c r="AL217" s="47">
        <v>11592.647023338999</v>
      </c>
      <c r="AM217" s="47">
        <v>6376.4822261659001</v>
      </c>
      <c r="AN217" s="47">
        <v>5216.164797173099</v>
      </c>
      <c r="AO217" s="48">
        <v>55363.045456008702</v>
      </c>
      <c r="AP217" s="47">
        <v>111917.10244325893</v>
      </c>
      <c r="AQ217" s="47">
        <v>71474.595090716903</v>
      </c>
      <c r="AR217" s="47">
        <v>59744.428694742703</v>
      </c>
      <c r="AS217" s="47">
        <v>11730.1663959742</v>
      </c>
      <c r="AT217" s="47">
        <v>39159.991074113794</v>
      </c>
      <c r="AU217" s="47">
        <v>1282.51627842825</v>
      </c>
      <c r="AV217" s="47">
        <v>10534.9181388573</v>
      </c>
      <c r="AW217" s="47">
        <v>25438.873261138702</v>
      </c>
      <c r="AX217" s="47">
        <v>1896.585</v>
      </c>
      <c r="AY217" s="47">
        <v>13931.133151837512</v>
      </c>
      <c r="AZ217" s="47">
        <v>86.888999999999996</v>
      </c>
      <c r="BA217" s="48">
        <v>191132.50214742613</v>
      </c>
      <c r="BB217" s="47">
        <v>29327.403362906</v>
      </c>
      <c r="BC217" s="47">
        <v>16608.103936533298</v>
      </c>
      <c r="BD217" s="47">
        <v>47457.851776526804</v>
      </c>
      <c r="BE217" s="47">
        <v>92.341152158149995</v>
      </c>
      <c r="BF217" s="47">
        <v>458.01257819248946</v>
      </c>
      <c r="BG217" s="47">
        <v>37351.116422969499</v>
      </c>
      <c r="BH217" s="47">
        <v>21377.542062510831</v>
      </c>
      <c r="BI217" s="47">
        <v>2420.5645861666667</v>
      </c>
      <c r="BJ217" s="47">
        <v>22642.526865979726</v>
      </c>
      <c r="BK217" s="47">
        <v>1085.7902262320704</v>
      </c>
      <c r="BL217" s="48">
        <v>322497.12093317811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</row>
    <row r="218" spans="1:75" x14ac:dyDescent="0.25">
      <c r="A218" s="17">
        <v>45108</v>
      </c>
      <c r="B218" s="47">
        <v>122368.750318878</v>
      </c>
      <c r="C218" s="47">
        <v>19776.893446801001</v>
      </c>
      <c r="D218" s="47">
        <v>77774.244764688003</v>
      </c>
      <c r="E218" s="48">
        <v>12783.468735783001</v>
      </c>
      <c r="F218" s="47">
        <v>232703.35726615001</v>
      </c>
      <c r="G218" s="13">
        <v>29.1</v>
      </c>
      <c r="H218" s="8">
        <v>2380.85</v>
      </c>
      <c r="I218" s="49">
        <v>34.130000000000003</v>
      </c>
      <c r="J218" s="49">
        <v>1032.5</v>
      </c>
      <c r="K218" s="49">
        <v>13.47</v>
      </c>
      <c r="L218" s="49">
        <v>344.02</v>
      </c>
      <c r="M218" s="49">
        <v>17.600000000000001</v>
      </c>
      <c r="N218" s="49">
        <v>451.43</v>
      </c>
      <c r="O218" s="49">
        <v>38.82</v>
      </c>
      <c r="P218" s="49">
        <v>552.9</v>
      </c>
      <c r="Q218" s="13">
        <v>15.75</v>
      </c>
      <c r="R218" s="8">
        <v>5519.65</v>
      </c>
      <c r="S218" s="5">
        <v>30.29</v>
      </c>
      <c r="T218" s="5">
        <v>79.44</v>
      </c>
      <c r="U218" s="49">
        <v>12.2</v>
      </c>
      <c r="V218" s="49">
        <v>2583.3200000000002</v>
      </c>
      <c r="W218" s="49">
        <v>18.55</v>
      </c>
      <c r="X218" s="49">
        <v>2856.89</v>
      </c>
      <c r="Y218" s="13">
        <v>6.82</v>
      </c>
      <c r="Z218" s="8">
        <v>1838.19</v>
      </c>
      <c r="AA218" s="49">
        <v>6.64</v>
      </c>
      <c r="AB218" s="49">
        <v>1290</v>
      </c>
      <c r="AC218" s="49">
        <v>7.26</v>
      </c>
      <c r="AD218" s="49">
        <v>548.19000000000005</v>
      </c>
      <c r="AE218" s="56">
        <v>4.24</v>
      </c>
      <c r="AF218" s="55">
        <v>417.11</v>
      </c>
      <c r="AG218" s="47">
        <v>17043.361504657401</v>
      </c>
      <c r="AH218" s="47">
        <v>10593.734309436501</v>
      </c>
      <c r="AI218" s="47">
        <v>32584.982897791997</v>
      </c>
      <c r="AJ218" s="47">
        <v>21296.113903468799</v>
      </c>
      <c r="AK218" s="47">
        <v>11288.8689943232</v>
      </c>
      <c r="AL218" s="47">
        <v>11541.588109141199</v>
      </c>
      <c r="AM218" s="47">
        <v>6296.6663439227141</v>
      </c>
      <c r="AN218" s="47">
        <v>5244.9217652184852</v>
      </c>
      <c r="AO218" s="48">
        <v>54720.305316369697</v>
      </c>
      <c r="AP218" s="47">
        <v>112909.68222110665</v>
      </c>
      <c r="AQ218" s="47">
        <v>72561.730064511605</v>
      </c>
      <c r="AR218" s="47">
        <v>61344.354541509601</v>
      </c>
      <c r="AS218" s="47">
        <v>11217.375523002</v>
      </c>
      <c r="AT218" s="47">
        <v>39176.594585934043</v>
      </c>
      <c r="AU218" s="47">
        <v>1171.357570661</v>
      </c>
      <c r="AV218" s="47">
        <v>10468.6659402684</v>
      </c>
      <c r="AW218" s="47">
        <v>25688.389534518206</v>
      </c>
      <c r="AX218" s="47">
        <v>2042.1681686197367</v>
      </c>
      <c r="AY218" s="47">
        <v>14561.236744896203</v>
      </c>
      <c r="AZ218" s="47">
        <v>100.51050369448127</v>
      </c>
      <c r="BA218" s="48">
        <v>191167.46393229201</v>
      </c>
      <c r="BB218" s="47">
        <v>28187.9326578334</v>
      </c>
      <c r="BC218" s="47">
        <v>16388.899433111183</v>
      </c>
      <c r="BD218" s="47">
        <v>48070.622559995405</v>
      </c>
      <c r="BE218" s="47">
        <v>89.035753635428605</v>
      </c>
      <c r="BF218" s="47">
        <v>674.94453849942761</v>
      </c>
      <c r="BG218" s="47">
        <v>37659.401063608348</v>
      </c>
      <c r="BH218" s="47">
        <v>21607.027213513797</v>
      </c>
      <c r="BI218" s="47">
        <v>2454.3461888888892</v>
      </c>
      <c r="BJ218" s="47">
        <v>22791.994434376385</v>
      </c>
      <c r="BK218" s="47">
        <v>1102.7453739699156</v>
      </c>
      <c r="BL218" s="48">
        <v>322404.93353303161</v>
      </c>
      <c r="BM218" s="51"/>
      <c r="BN218" s="13">
        <v>10.4</v>
      </c>
      <c r="BO218" s="5">
        <v>18176.150000000001</v>
      </c>
      <c r="BP218" s="13">
        <v>9.9600000000000009</v>
      </c>
      <c r="BQ218" s="5">
        <v>3543.34</v>
      </c>
      <c r="BR218" s="13">
        <v>7.72</v>
      </c>
      <c r="BS218" s="5">
        <v>464.33</v>
      </c>
      <c r="BT218" s="13">
        <v>6.61</v>
      </c>
      <c r="BU218" s="8">
        <v>84.16</v>
      </c>
      <c r="BV218" s="5"/>
      <c r="BW218" s="77"/>
    </row>
    <row r="220" spans="1:75" x14ac:dyDescent="0.25">
      <c r="A220" s="17"/>
    </row>
    <row r="221" spans="1:75" x14ac:dyDescent="0.25">
      <c r="A221" s="17"/>
    </row>
    <row r="222" spans="1:75" x14ac:dyDescent="0.25">
      <c r="A222" s="17"/>
    </row>
    <row r="223" spans="1:75" x14ac:dyDescent="0.25">
      <c r="B223" s="78"/>
      <c r="C223" s="78"/>
      <c r="D223" s="78"/>
      <c r="E223" s="78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19"/>
  <sheetViews>
    <sheetView showGridLines="0" zoomScale="85" zoomScaleNormal="85" workbookViewId="0">
      <pane ySplit="5" topLeftCell="A186" activePane="bottomLeft" state="frozen"/>
      <selection pane="bottomLeft" activeCell="A217" sqref="A217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97" t="s">
        <v>63</v>
      </c>
      <c r="C1" s="97"/>
      <c r="D1" s="97"/>
      <c r="E1" s="97"/>
      <c r="F1" s="110"/>
      <c r="G1" s="52"/>
      <c r="H1" s="97" t="s">
        <v>64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110"/>
      <c r="T1" s="111" t="s">
        <v>108</v>
      </c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3"/>
    </row>
    <row r="2" spans="1:59" s="3" customFormat="1" ht="15.75" customHeight="1" x14ac:dyDescent="0.25">
      <c r="A2" s="2"/>
      <c r="B2" s="101" t="s">
        <v>44</v>
      </c>
      <c r="C2" s="101"/>
      <c r="D2" s="101"/>
      <c r="E2" s="101"/>
      <c r="F2" s="101"/>
      <c r="G2" s="86" t="s">
        <v>144</v>
      </c>
      <c r="H2" s="106"/>
      <c r="I2" s="106"/>
      <c r="J2" s="106"/>
      <c r="K2" s="114"/>
      <c r="L2" s="86" t="s">
        <v>145</v>
      </c>
      <c r="M2" s="101"/>
      <c r="N2" s="101"/>
      <c r="O2" s="87"/>
      <c r="P2" s="86" t="s">
        <v>146</v>
      </c>
      <c r="Q2" s="101"/>
      <c r="R2" s="87"/>
      <c r="S2" s="57" t="s">
        <v>147</v>
      </c>
      <c r="T2" s="105" t="s">
        <v>37</v>
      </c>
      <c r="U2" s="106"/>
      <c r="V2" s="106"/>
      <c r="W2" s="106"/>
      <c r="X2" s="106"/>
      <c r="Y2" s="106"/>
      <c r="Z2" s="106"/>
      <c r="AA2" s="114"/>
      <c r="AB2" s="105" t="s">
        <v>38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14"/>
      <c r="AQ2" s="105" t="s">
        <v>41</v>
      </c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14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264</v>
      </c>
      <c r="W3" s="42" t="s">
        <v>265</v>
      </c>
      <c r="X3" s="42" t="s">
        <v>100</v>
      </c>
      <c r="Y3" s="42" t="s">
        <v>270</v>
      </c>
      <c r="Z3" s="42" t="s">
        <v>271</v>
      </c>
      <c r="AA3" s="43" t="s">
        <v>37</v>
      </c>
      <c r="AB3" s="38" t="s">
        <v>37</v>
      </c>
      <c r="AC3" s="36" t="s">
        <v>243</v>
      </c>
      <c r="AD3" s="36" t="s">
        <v>283</v>
      </c>
      <c r="AE3" s="36" t="s">
        <v>284</v>
      </c>
      <c r="AF3" s="36" t="s">
        <v>285</v>
      </c>
      <c r="AG3" s="36" t="s">
        <v>266</v>
      </c>
      <c r="AH3" s="36" t="s">
        <v>250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07" t="s">
        <v>107</v>
      </c>
      <c r="C4" s="108"/>
      <c r="D4" s="108"/>
      <c r="E4" s="108"/>
      <c r="F4" s="108"/>
      <c r="G4" s="107" t="s">
        <v>151</v>
      </c>
      <c r="H4" s="90"/>
      <c r="I4" s="90"/>
      <c r="J4" s="90"/>
      <c r="K4" s="90"/>
      <c r="L4" s="108"/>
      <c r="M4" s="108"/>
      <c r="N4" s="108"/>
      <c r="O4" s="108"/>
      <c r="P4" s="108"/>
      <c r="Q4" s="108"/>
      <c r="R4" s="108"/>
      <c r="S4" s="109"/>
      <c r="T4" s="107" t="s">
        <v>114</v>
      </c>
      <c r="U4" s="108"/>
      <c r="V4" s="108"/>
      <c r="W4" s="108"/>
      <c r="X4" s="108"/>
      <c r="Y4" s="108"/>
      <c r="Z4" s="108"/>
      <c r="AA4" s="53" t="s">
        <v>107</v>
      </c>
      <c r="AB4" s="89" t="s">
        <v>114</v>
      </c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53" t="s">
        <v>107</v>
      </c>
      <c r="AQ4" s="90" t="s">
        <v>115</v>
      </c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53" t="s">
        <v>107</v>
      </c>
    </row>
    <row r="5" spans="1:59" ht="15" customHeight="1" x14ac:dyDescent="0.25">
      <c r="A5" s="2"/>
      <c r="B5" s="92" t="s">
        <v>267</v>
      </c>
      <c r="C5" s="93"/>
      <c r="D5" s="93"/>
      <c r="E5" s="93"/>
      <c r="F5" s="93"/>
      <c r="G5" s="115" t="s">
        <v>98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  <c r="T5" s="116" t="s">
        <v>98</v>
      </c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8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-0.27537819327920088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-8.3074657655307999E-2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-0.19230353562389296</v>
      </c>
      <c r="BD215" s="8">
        <f>+('Base original'!BL216/'Base original'!BL204*100-100)*'Base original'!BL204/'Base original'!$BL204</f>
        <v>5.3329103351999407</v>
      </c>
    </row>
    <row r="216" spans="1:56" x14ac:dyDescent="0.25">
      <c r="A216" s="17">
        <v>45078</v>
      </c>
      <c r="B216" s="5">
        <f>+'Base original'!B217/'Base original'!B205*100-100</f>
        <v>-0.63845329967662678</v>
      </c>
      <c r="C216" s="5">
        <f>+'Base original'!C217/'Base original'!C205*100-100</f>
        <v>6.0086196473395859</v>
      </c>
      <c r="D216" s="5">
        <f>+'Base original'!D217/'Base original'!D205*100-100</f>
        <v>10.968015715784432</v>
      </c>
      <c r="E216" s="5">
        <f>+'Base original'!E217/'Base original'!E205*100-100</f>
        <v>-4.4834379072920143</v>
      </c>
      <c r="F216" s="8">
        <f>+'Base original'!F217/'Base original'!F205*100-100</f>
        <v>3.3272870713512077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-8.8702133815168747</v>
      </c>
      <c r="V216" s="5">
        <f>+('Base original'!AJ217/'Base original'!AJ205*100-100)*'Base original'!AJ205/'Base original'!$AO205</f>
        <v>-3.7656521889649084</v>
      </c>
      <c r="W216" s="5">
        <f>+('Base original'!AK217/'Base original'!AK205*100-100)*'Base original'!AK205/'Base original'!$AO205</f>
        <v>-5.1045611925519792</v>
      </c>
      <c r="X216" s="5">
        <f>+('Base original'!AL217/'Base original'!AL205*100-100)*'Base original'!AL205/'Base original'!$AO205</f>
        <v>-3.6148854552820353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-0.46319793553310262</v>
      </c>
      <c r="AA216" s="8">
        <f>+('Base original'!AO217/'Base original'!AO205*100-100)*'Base original'!AO205/'Base original'!$AO205</f>
        <v>-16.052715581285099</v>
      </c>
      <c r="AB216" s="5">
        <f>+('Base original'!AO217/'Base original'!AO205*100-100)*'Base original'!AO205/'Base original'!$BA205</f>
        <v>-5.9832944994876316</v>
      </c>
      <c r="AC216" s="5">
        <f>+('Base original'!AP217/'Base original'!AP205*100-100)*'Base original'!AP205/'Base original'!$BA205</f>
        <v>14.174660128013182</v>
      </c>
      <c r="AD216" s="5">
        <f>+('Base original'!AQ217/'Base original'!AQ205*100-100)*'Base original'!AQ205/'Base original'!$BA205</f>
        <v>9.3901037715186249</v>
      </c>
      <c r="AE216" s="5">
        <f>+('Base original'!AR217/'Base original'!AR205*100-100)*'Base original'!AR205/'Base original'!$BA205</f>
        <v>8.6341283161190585</v>
      </c>
      <c r="AF216" s="5">
        <f>+('Base original'!AS217/'Base original'!AS205*100-100)*'Base original'!AS205/'Base original'!$BA205</f>
        <v>0.75597545539956268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9.8628278609657477E-2</v>
      </c>
      <c r="AI216" s="5">
        <f>+('Base original'!AV217/'Base original'!AV205*100-100)*'Base original'!AV205/'Base original'!$BA205</f>
        <v>-0.4846617382252752</v>
      </c>
      <c r="AJ216" s="5">
        <f>+('Base original'!AW217/'Base original'!AW205*100-100)*'Base original'!AW205/'Base original'!$BA205</f>
        <v>2.203169080392938</v>
      </c>
      <c r="AK216" s="5">
        <f>+('Base original'!AX217/'Base original'!AX205*100-100)*'Base original'!AX205/'Base original'!$BA205</f>
        <v>0.25499759745922179</v>
      </c>
      <c r="AL216" s="5">
        <f>+('Base original'!AY217/'Base original'!AY205*100-100)*'Base original'!AY205/'Base original'!$BA205</f>
        <v>2.1363074869234384</v>
      </c>
      <c r="AM216" s="5">
        <f>+('Base original'!AZ217/'Base original'!AZ205*100-100)*'Base original'!AZ205/'Base original'!$BA205</f>
        <v>6.3443077614619425E-3</v>
      </c>
      <c r="AN216" s="5">
        <f>+(('Base original'!AW217-'Base original'!AY217)/('Base original'!AW205-'Base original'!AY205)*100-100)*(('Base original'!AW205-'Base original'!AY205)/'Base original'!BA205)</f>
        <v>6.6861593469498562E-2</v>
      </c>
      <c r="AO216" s="5">
        <f>+(('Base original'!AX217-'Base original'!AZ217)/('Base original'!AX205-'Base original'!AZ205)*100-100)*(('Base original'!AX205-'Base original'!AZ205)/'Base original'!BA205)</f>
        <v>0.24865328969775999</v>
      </c>
      <c r="AP216" s="8">
        <f>+('Base original'!BA217/'Base original'!BA205*100-100)*'Base original'!BA205/'Base original'!$BA205</f>
        <v>8.0222187734674009</v>
      </c>
      <c r="AQ216" s="5">
        <f>+('Base original'!BA217/'Base original'!BA205*100-100)*'Base original'!BA205/'Base original'!$BL205</f>
        <v>4.6062010195765302</v>
      </c>
      <c r="AR216" s="5">
        <f>+('Base original'!BB217/'Base original'!BB205*100-100)*'Base original'!BB205/'Base original'!$BL205</f>
        <v>-0.35234357343831318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9.9961095415850396E-2</v>
      </c>
      <c r="AW216" s="5">
        <f>+('Base original'!BG217/'Base original'!BG205*100-100)*'Base original'!BG205/'Base original'!$BL205</f>
        <v>1.443219612855249</v>
      </c>
      <c r="AX216" s="5">
        <f>+('Base original'!BH217/'Base original'!BH205*100-100)*'Base original'!BH205/'Base original'!$BL205</f>
        <v>-0.51861499769009167</v>
      </c>
      <c r="AY216" s="5">
        <f>+('Base original'!BI217/'Base original'!BI205*100-100)*'Base original'!BI205/'Base original'!$BL205</f>
        <v>-0.27635508433872452</v>
      </c>
      <c r="AZ216" s="5">
        <f>+('Base original'!BJ217/'Base original'!BJ205*100-100)*'Base original'!BJ205/'Base original'!$BL205</f>
        <v>0.61982052694439671</v>
      </c>
      <c r="BA216" s="5">
        <f>+('Base original'!BK217/'Base original'!BK205*100-100)*'Base original'!BK205/'Base original'!$BL205</f>
        <v>-8.8539713483723317E-2</v>
      </c>
      <c r="BB216" s="5">
        <f>+(('Base original'!BH217-'Base original'!BJ217)/('Base original'!BH205-'Base original'!BJ205)*100-100)*('Base original'!BH205-'Base original'!BJ205)/'Base original'!$BL205</f>
        <v>-1.1384355246344897</v>
      </c>
      <c r="BC216" s="5">
        <f>+(('Base original'!BI217-'Base original'!BK217)/('Base original'!BI205-'Base original'!BK205)*100-100)*('Base original'!BI205-'Base original'!BK205)/'Base original'!$BL205</f>
        <v>-0.18781537085500127</v>
      </c>
      <c r="BD216" s="8">
        <f>+('Base original'!BL217/'Base original'!BL205*100-100)*'Base original'!BL205/'Base original'!$BL205</f>
        <v>4.6532634597473077</v>
      </c>
    </row>
    <row r="217" spans="1:56" x14ac:dyDescent="0.25">
      <c r="A217" s="17">
        <v>45108</v>
      </c>
      <c r="B217" s="5">
        <f>+'Base original'!B218/'Base original'!B206*100-100</f>
        <v>-0.55816446080162052</v>
      </c>
      <c r="C217" s="5">
        <f>+'Base original'!C218/'Base original'!C206*100-100</f>
        <v>5.887271584976574</v>
      </c>
      <c r="D217" s="5">
        <f>+'Base original'!D218/'Base original'!D206*100-100</f>
        <v>9.8695757757675722</v>
      </c>
      <c r="E217" s="5">
        <f>+'Base original'!E218/'Base original'!E206*100-100</f>
        <v>3.9177301441356605</v>
      </c>
      <c r="F217" s="8">
        <f>+'Base original'!F218/'Base original'!F206*100-100</f>
        <v>3.5054925539812984</v>
      </c>
      <c r="G217" s="8">
        <f>+'Base original'!G218</f>
        <v>29.1</v>
      </c>
      <c r="H217" s="5">
        <f>+'Base original'!J218/'Base original'!$H218*'Base original'!I218</f>
        <v>14.801110947770756</v>
      </c>
      <c r="I217" s="5">
        <f>+'Base original'!L218/'Base original'!$H218*'Base original'!K218</f>
        <v>1.9463424407249512</v>
      </c>
      <c r="J217" s="5">
        <f>+'Base original'!N218/'Base original'!$H218*'Base original'!M218</f>
        <v>3.3371140559044044</v>
      </c>
      <c r="K217" s="8">
        <f>+'Base original'!P218/'Base original'!$H218*'Base original'!O218</f>
        <v>9.0150904088875823</v>
      </c>
      <c r="L217" s="8">
        <f>+'Base original'!Q218</f>
        <v>15.75</v>
      </c>
      <c r="M217" s="5">
        <f>+'Base original'!T218/'Base original'!$R218*'Base original'!S218</f>
        <v>0.43594024983468155</v>
      </c>
      <c r="N217" s="5">
        <f>+'Base original'!V218/'Base original'!$R218*'Base original'!U218</f>
        <v>5.7098736332919664</v>
      </c>
      <c r="O217" s="8">
        <f>+'Base original'!X218/'Base original'!$R218*'Base original'!W218</f>
        <v>9.6012083193680748</v>
      </c>
      <c r="P217" s="8">
        <f>+'Base original'!Y218</f>
        <v>6.82</v>
      </c>
      <c r="Q217" s="5">
        <f>+'Base original'!AB218/'Base original'!$Z218*'Base original'!AA218</f>
        <v>4.6598012175019985</v>
      </c>
      <c r="R217" s="8">
        <f>+'Base original'!AD218/'Base original'!$Z218*'Base original'!AC218</f>
        <v>2.1650968615866697</v>
      </c>
      <c r="S217" s="9">
        <f>+'Base original'!AE218</f>
        <v>4.24</v>
      </c>
      <c r="T217" s="5">
        <f>+('Base original'!AH218/'Base original'!AH206*100-100)*'Base original'!AH206/'Base original'!$AO206</f>
        <v>-3.3775873480469851</v>
      </c>
      <c r="U217" s="5">
        <f>+('Base original'!AI218/'Base original'!AI206*100-100)*'Base original'!AI206/'Base original'!$AO206</f>
        <v>-7.6526031288386962</v>
      </c>
      <c r="V217" s="5">
        <f>+('Base original'!AJ218/'Base original'!AJ206*100-100)*'Base original'!AJ206/'Base original'!$AO206</f>
        <v>-3.1098010768805167</v>
      </c>
      <c r="W217" s="5">
        <f>+('Base original'!AK218/'Base original'!AK206*100-100)*'Base original'!AK206/'Base original'!$AO206</f>
        <v>-4.5428020519581747</v>
      </c>
      <c r="X217" s="5">
        <f>+('Base original'!AL218/'Base original'!AL206*100-100)*'Base original'!AL206/'Base original'!$AO206</f>
        <v>-2.9108841985385245</v>
      </c>
      <c r="Y217" s="5">
        <f>+('Base original'!AM218/'Base original'!AM206*100-100)*'Base original'!AM206/'Base original'!$AO206</f>
        <v>-2.7945121735839713</v>
      </c>
      <c r="Z217" s="5">
        <f>+('Base original'!AN218/'Base original'!AN206*100-100)*'Base original'!AN206/'Base original'!$AO206</f>
        <v>-0.11637202495455258</v>
      </c>
      <c r="AA217" s="8">
        <f>+('Base original'!AO218/'Base original'!AO206*100-100)*'Base original'!AO206/'Base original'!$AO206</f>
        <v>-13.941074675424204</v>
      </c>
      <c r="AB217" s="5">
        <f>+('Base original'!AO218/'Base original'!AO206*100-100)*'Base original'!AO206/'Base original'!$BA206</f>
        <v>-4.98264735297799</v>
      </c>
      <c r="AC217" s="5">
        <f>+('Base original'!AP218/'Base original'!AP206*100-100)*'Base original'!AP206/'Base original'!$BA206</f>
        <v>12.720289719471188</v>
      </c>
      <c r="AD217" s="5">
        <f>+('Base original'!AQ218/'Base original'!AQ206*100-100)*'Base original'!AQ206/'Base original'!$BA206</f>
        <v>8.5777765690615624</v>
      </c>
      <c r="AE217" s="5">
        <f>+('Base original'!AR218/'Base original'!AR206*100-100)*'Base original'!AR206/'Base original'!$BA206</f>
        <v>8.7395571640343341</v>
      </c>
      <c r="AF217" s="5">
        <f>+('Base original'!AS218/'Base original'!AS206*100-100)*'Base original'!AS206/'Base original'!$BA206</f>
        <v>-0.16178059497277206</v>
      </c>
      <c r="AG217" s="5">
        <f>+('Base original'!AT218/'Base original'!AT206*100-100)*'Base original'!AT206/'Base original'!$BA206</f>
        <v>4.2156061280177557</v>
      </c>
      <c r="AH217" s="5">
        <f>+('Base original'!AU218/'Base original'!AU206*100-100)*'Base original'!AU206/'Base original'!$BA206</f>
        <v>-7.3092977608091164E-2</v>
      </c>
      <c r="AI217" s="5">
        <f>+('Base original'!AV218/'Base original'!AV206*100-100)*'Base original'!AV206/'Base original'!$BA206</f>
        <v>-0.49184637346725246</v>
      </c>
      <c r="AJ217" s="5">
        <f>+('Base original'!AW218/'Base original'!AW206*100-100)*'Base original'!AW206/'Base original'!$BA206</f>
        <v>2.3071138100205757</v>
      </c>
      <c r="AK217" s="5">
        <f>+('Base original'!AX218/'Base original'!AX206*100-100)*'Base original'!AX206/'Base original'!$BA206</f>
        <v>0.27771706933098994</v>
      </c>
      <c r="AL217" s="5">
        <f>+('Base original'!AY218/'Base original'!AY206*100-100)*'Base original'!AY206/'Base original'!$BA206</f>
        <v>2.3674710259503113</v>
      </c>
      <c r="AM217" s="5">
        <f>+('Base original'!AZ218/'Base original'!AZ206*100-100)*'Base original'!AZ206/'Base original'!$BA206</f>
        <v>8.4887916880284891E-3</v>
      </c>
      <c r="AN217" s="5">
        <f>+(('Base original'!AW218-'Base original'!AY218)/('Base original'!AW206-'Base original'!AY206)*100-100)*(('Base original'!AW206-'Base original'!AY206)/'Base original'!BA206)</f>
        <v>-6.0357215929735877E-2</v>
      </c>
      <c r="AO217" s="5">
        <f>+(('Base original'!AX218-'Base original'!AZ218)/('Base original'!AX206-'Base original'!AZ206)*100-100)*(('Base original'!AX206-'Base original'!AZ206)/'Base original'!BA206)</f>
        <v>0.26922827764296142</v>
      </c>
      <c r="AP217" s="8">
        <f>+('Base original'!BA218/'Base original'!BA206*100-100)*'Base original'!BA206/'Base original'!$BA206</f>
        <v>7.4546670547392475</v>
      </c>
      <c r="AQ217" s="5">
        <f>+('Base original'!BA218/'Base original'!BA206*100-100)*'Base original'!BA206/'Base original'!$BL206</f>
        <v>4.2258667459152273</v>
      </c>
      <c r="AR217" s="5">
        <f>+('Base original'!BB218/'Base original'!BB206*100-100)*'Base original'!BB206/'Base original'!$BL206</f>
        <v>-1.578316924153929</v>
      </c>
      <c r="AS217" s="5">
        <f>+('Base original'!BC218/'Base original'!BC206*100-100)*'Base original'!BC206/'Base original'!$BL206</f>
        <v>-1.6372648288664129</v>
      </c>
      <c r="AT217" s="5">
        <f>+('Base original'!BD218/'Base original'!BD206*100-100)*'Base original'!BD206/'Base original'!$BL206</f>
        <v>1.4300373514975242</v>
      </c>
      <c r="AU217" s="5">
        <f>+('Base original'!BE218/'Base original'!BE206*100-100)*'Base original'!BE206/'Base original'!$BL206</f>
        <v>-4.2003505802701143E-3</v>
      </c>
      <c r="AV217" s="5">
        <f>+('Base original'!BF218/'Base original'!BF206*100-100)*'Base original'!BF206/'Base original'!$BL206</f>
        <v>0.14553497931892451</v>
      </c>
      <c r="AW217" s="5">
        <f>+('Base original'!BG218/'Base original'!BG206*100-100)*'Base original'!BG206/'Base original'!$BL206</f>
        <v>1.4145369387523192</v>
      </c>
      <c r="AX217" s="5">
        <f>+('Base original'!BH218/'Base original'!BH206*100-100)*'Base original'!BH206/'Base original'!$BL206</f>
        <v>-0.59347809116957351</v>
      </c>
      <c r="AY217" s="5">
        <f>+('Base original'!BI218/'Base original'!BI206*100-100)*'Base original'!BI206/'Base original'!$BL206</f>
        <v>-0.24621033201368572</v>
      </c>
      <c r="AZ217" s="5">
        <f>+('Base original'!BJ218/'Base original'!BJ206*100-100)*'Base original'!BJ206/'Base original'!$BL206</f>
        <v>0.50142206300764824</v>
      </c>
      <c r="BA217" s="5">
        <f>+('Base original'!BK218/'Base original'!BK206*100-100)*'Base original'!BK206/'Base original'!$BL206</f>
        <v>-7.5683392696780746E-2</v>
      </c>
      <c r="BB217" s="5">
        <f>+(('Base original'!BH218-'Base original'!BJ218)/('Base original'!BH206-'Base original'!BJ206)*100-100)*('Base original'!BH206-'Base original'!BJ206)/'Base original'!$BL206</f>
        <v>-1.0949001541772208</v>
      </c>
      <c r="BC217" s="5">
        <f>+(('Base original'!BI218-'Base original'!BK218)/('Base original'!BI206-'Base original'!BK206)*100-100)*('Base original'!BI206-'Base original'!BK206)/'Base original'!$BL206</f>
        <v>-0.17052693931690499</v>
      </c>
      <c r="BD217" s="8">
        <f>+('Base original'!BL218/'Base original'!BL206*100-100)*'Base original'!BL206/'Base original'!$BL206</f>
        <v>2.7307668183891138</v>
      </c>
    </row>
    <row r="218" spans="1:56" x14ac:dyDescent="0.25">
      <c r="B218" s="80"/>
      <c r="C218" s="80"/>
      <c r="D218" s="80"/>
      <c r="E218" s="80"/>
    </row>
    <row r="219" spans="1:56" x14ac:dyDescent="0.25">
      <c r="B219" s="79"/>
      <c r="C219" s="79"/>
      <c r="D219" s="79"/>
      <c r="E219" s="79"/>
      <c r="F219" s="79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80"/>
      <c r="AR219" s="5"/>
      <c r="AS219" s="80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</sheetData>
  <mergeCells count="18"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  <mergeCell ref="AB4:AO4"/>
    <mergeCell ref="AQ4:BC4"/>
    <mergeCell ref="B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17"/>
  <sheetViews>
    <sheetView showGridLines="0" zoomScale="85" zoomScaleNormal="85" workbookViewId="0">
      <pane xSplit="1" ySplit="5" topLeftCell="B186" activePane="bottomRight" state="frozen"/>
      <selection pane="topRight" activeCell="B1" sqref="B1"/>
      <selection pane="bottomLeft" activeCell="A6" sqref="A6"/>
      <selection pane="bottomRight" activeCell="A217" sqref="A217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97" t="s">
        <v>106</v>
      </c>
      <c r="C1" s="97"/>
      <c r="D1" s="97"/>
      <c r="E1" s="97"/>
      <c r="F1" s="110"/>
    </row>
    <row r="2" spans="1:9" s="3" customFormat="1" ht="21.75" customHeight="1" x14ac:dyDescent="0.25">
      <c r="A2" s="2"/>
      <c r="B2" s="106" t="s">
        <v>44</v>
      </c>
      <c r="C2" s="106"/>
      <c r="D2" s="106"/>
      <c r="E2" s="106"/>
      <c r="F2" s="114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07" t="s">
        <v>109</v>
      </c>
      <c r="C4" s="108"/>
      <c r="D4" s="108"/>
      <c r="E4" s="108"/>
      <c r="F4" s="109"/>
    </row>
    <row r="5" spans="1:9" ht="15" customHeight="1" x14ac:dyDescent="0.25">
      <c r="A5" s="2"/>
      <c r="B5" s="92" t="s">
        <v>267</v>
      </c>
      <c r="C5" s="93"/>
      <c r="D5" s="93"/>
      <c r="E5" s="93"/>
      <c r="F5" s="94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-1.124097498087707</v>
      </c>
      <c r="C216" s="5">
        <f>('Base original'!C217/'Base original'!C216*100-100)</f>
        <v>-1.8660844012103439E-2</v>
      </c>
      <c r="D216" s="5">
        <f>('Base original'!D217/'Base original'!D216*100-100)</f>
        <v>0.42328301849916272</v>
      </c>
      <c r="E216" s="5">
        <f>('Base original'!E217/'Base original'!E216*100-100)</f>
        <v>-4.7330396506367833</v>
      </c>
      <c r="F216" s="9">
        <f>('Base original'!F217/'Base original'!F216*100-100)</f>
        <v>-0.71113632009890182</v>
      </c>
    </row>
    <row r="217" spans="1:6" x14ac:dyDescent="0.25">
      <c r="A217" s="17">
        <v>45108</v>
      </c>
      <c r="B217" s="5">
        <f>('Base original'!B218/'Base original'!B217*100-100)</f>
        <v>0.23654780339563786</v>
      </c>
      <c r="C217" s="5">
        <f>('Base original'!C218/'Base original'!C217*100-100)</f>
        <v>-7.852981009676796E-3</v>
      </c>
      <c r="D217" s="5">
        <f>('Base original'!D218/'Base original'!D217*100-100)</f>
        <v>9.4812523499825829E-2</v>
      </c>
      <c r="E217" s="5">
        <f>('Base original'!E218/'Base original'!E217*100-100)</f>
        <v>6.9001092758218334</v>
      </c>
      <c r="F217" s="9">
        <f>('Base original'!F218/'Base original'!F217*100-100)</f>
        <v>0.51228652836022093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30" zoomScaleNormal="13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2:21" x14ac:dyDescent="0.25">
      <c r="B2" s="22" t="s">
        <v>87</v>
      </c>
      <c r="G2" s="22" t="s">
        <v>117</v>
      </c>
      <c r="L2" s="22" t="s">
        <v>118</v>
      </c>
    </row>
    <row r="3" spans="2:21" ht="15.75" x14ac:dyDescent="0.3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2:21" x14ac:dyDescent="0.25">
      <c r="Q4" s="75"/>
      <c r="R4" s="75"/>
      <c r="S4" s="75"/>
      <c r="T4" s="75"/>
      <c r="U4" s="75"/>
    </row>
    <row r="5" spans="2:21" x14ac:dyDescent="0.25">
      <c r="Q5" s="75"/>
      <c r="R5" s="75"/>
      <c r="S5" s="75"/>
      <c r="T5" s="75"/>
      <c r="U5" s="75"/>
    </row>
    <row r="6" spans="2:21" x14ac:dyDescent="0.25">
      <c r="Q6" s="75"/>
      <c r="R6" s="75"/>
      <c r="S6" s="75"/>
      <c r="T6" s="75"/>
      <c r="U6" s="75"/>
    </row>
    <row r="7" spans="2:21" x14ac:dyDescent="0.25">
      <c r="Q7" s="75"/>
      <c r="R7" s="75"/>
      <c r="S7" s="75"/>
      <c r="T7" s="75"/>
      <c r="U7" s="75"/>
    </row>
    <row r="8" spans="2:21" x14ac:dyDescent="0.25">
      <c r="Q8" s="75"/>
      <c r="R8" s="75"/>
      <c r="S8" s="75"/>
      <c r="T8" s="75"/>
      <c r="U8" s="75"/>
    </row>
    <row r="9" spans="2:21" x14ac:dyDescent="0.25">
      <c r="Q9" s="75"/>
      <c r="R9" s="75"/>
      <c r="S9" s="75"/>
      <c r="T9" s="75"/>
      <c r="U9" s="75"/>
    </row>
    <row r="10" spans="2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20" t="s">
        <v>268</v>
      </c>
      <c r="H17" s="120"/>
      <c r="I17" s="120"/>
      <c r="J17" s="120"/>
      <c r="L17" s="24" t="s">
        <v>84</v>
      </c>
    </row>
    <row r="18" spans="1:20" ht="24" customHeight="1" x14ac:dyDescent="0.25">
      <c r="B18" s="24"/>
      <c r="G18" s="120"/>
      <c r="H18" s="120"/>
      <c r="I18" s="120"/>
      <c r="J18" s="120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9" t="s">
        <v>88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</row>
    <row r="21" spans="1:20" ht="16.5" x14ac:dyDescent="0.3">
      <c r="B21" s="27" t="s">
        <v>181</v>
      </c>
      <c r="G21" s="26"/>
      <c r="H21" s="26"/>
      <c r="I21" s="26"/>
      <c r="J21" s="26"/>
      <c r="L21" s="20" t="s">
        <v>172</v>
      </c>
    </row>
    <row r="22" spans="1:20" ht="16.5" x14ac:dyDescent="0.3">
      <c r="B22" s="27" t="s">
        <v>182</v>
      </c>
      <c r="G22" s="26"/>
      <c r="H22" s="26"/>
      <c r="I22" s="26"/>
      <c r="J22" s="26"/>
      <c r="L22" s="20"/>
    </row>
    <row r="23" spans="1:20" x14ac:dyDescent="0.25">
      <c r="B23" s="121" t="s">
        <v>89</v>
      </c>
      <c r="C23" s="121"/>
      <c r="D23" s="121"/>
      <c r="E23" s="121"/>
      <c r="G23" s="121" t="s">
        <v>90</v>
      </c>
      <c r="H23" s="121"/>
      <c r="I23" s="121"/>
      <c r="J23" s="121"/>
      <c r="L23" s="121" t="s">
        <v>91</v>
      </c>
      <c r="M23" s="121"/>
      <c r="N23" s="121"/>
      <c r="O23" s="121"/>
      <c r="Q23" s="121" t="s">
        <v>92</v>
      </c>
      <c r="R23" s="121"/>
      <c r="S23" s="121"/>
      <c r="T23" s="121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5" t="s">
        <v>173</v>
      </c>
      <c r="G39" s="25"/>
      <c r="L39" s="25"/>
      <c r="Q39" s="25"/>
    </row>
    <row r="40" spans="2:20" x14ac:dyDescent="0.25">
      <c r="B40" s="121" t="s">
        <v>89</v>
      </c>
      <c r="C40" s="121"/>
      <c r="D40" s="121"/>
      <c r="E40" s="121"/>
      <c r="G40" s="121" t="s">
        <v>90</v>
      </c>
      <c r="H40" s="121"/>
      <c r="I40" s="121"/>
      <c r="J40" s="121"/>
      <c r="L40" s="121" t="s">
        <v>91</v>
      </c>
      <c r="M40" s="121"/>
      <c r="N40" s="121"/>
      <c r="O40" s="121"/>
      <c r="Q40" s="121" t="s">
        <v>92</v>
      </c>
      <c r="R40" s="121"/>
      <c r="S40" s="121"/>
      <c r="T40" s="121"/>
    </row>
    <row r="54" spans="2:17" x14ac:dyDescent="0.25">
      <c r="B54" s="20" t="s">
        <v>95</v>
      </c>
    </row>
    <row r="55" spans="2:17" x14ac:dyDescent="0.25">
      <c r="B55" s="20"/>
    </row>
    <row r="56" spans="2:17" ht="18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21" t="s">
        <v>89</v>
      </c>
      <c r="E58" s="121"/>
      <c r="F58" s="121"/>
      <c r="G58" s="121"/>
      <c r="I58" s="121" t="s">
        <v>134</v>
      </c>
      <c r="J58" s="121"/>
      <c r="K58" s="121"/>
      <c r="L58" s="121"/>
      <c r="N58" s="121" t="s">
        <v>91</v>
      </c>
      <c r="O58" s="121"/>
      <c r="P58" s="121"/>
      <c r="Q58" s="121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6.5" x14ac:dyDescent="0.25">
      <c r="B74" s="72" t="s">
        <v>174</v>
      </c>
    </row>
    <row r="75" spans="2:20" ht="16.5" x14ac:dyDescent="0.35">
      <c r="B75" s="66" t="s">
        <v>175</v>
      </c>
    </row>
    <row r="76" spans="2:20" x14ac:dyDescent="0.25">
      <c r="B76" s="121" t="s">
        <v>93</v>
      </c>
      <c r="C76" s="121"/>
      <c r="D76" s="121"/>
      <c r="E76" s="121"/>
      <c r="G76" s="121" t="s">
        <v>94</v>
      </c>
      <c r="H76" s="121"/>
      <c r="I76" s="121"/>
      <c r="J76" s="121"/>
      <c r="M76" s="71"/>
      <c r="N76" s="71" t="s">
        <v>77</v>
      </c>
      <c r="O76" s="71"/>
      <c r="Q76" s="121" t="s">
        <v>76</v>
      </c>
      <c r="R76" s="121"/>
      <c r="S76" s="121"/>
      <c r="T76" s="121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183</v>
      </c>
    </row>
    <row r="94" spans="2:20" ht="16.5" x14ac:dyDescent="0.35">
      <c r="B94" s="66" t="s">
        <v>176</v>
      </c>
    </row>
    <row r="95" spans="2:20" x14ac:dyDescent="0.25">
      <c r="B95" s="121" t="s">
        <v>42</v>
      </c>
      <c r="C95" s="121"/>
      <c r="D95" s="121"/>
      <c r="E95" s="121"/>
      <c r="G95" s="121" t="s">
        <v>96</v>
      </c>
      <c r="H95" s="121"/>
      <c r="I95" s="121"/>
      <c r="J95" s="121"/>
      <c r="L95" s="121" t="s">
        <v>97</v>
      </c>
      <c r="M95" s="121"/>
      <c r="N95" s="121"/>
      <c r="O95" s="121"/>
      <c r="Q95" s="121" t="s">
        <v>45</v>
      </c>
      <c r="R95" s="121"/>
      <c r="S95" s="121"/>
      <c r="T95" s="121"/>
    </row>
    <row r="110" spans="2:2" x14ac:dyDescent="0.25">
      <c r="B110" s="20" t="s">
        <v>268</v>
      </c>
    </row>
    <row r="113" spans="2:17" ht="16.5" x14ac:dyDescent="0.3">
      <c r="B113" s="65" t="s">
        <v>185</v>
      </c>
    </row>
    <row r="114" spans="2:17" ht="16.5" x14ac:dyDescent="0.35">
      <c r="B114" s="66" t="s">
        <v>177</v>
      </c>
    </row>
    <row r="115" spans="2:17" x14ac:dyDescent="0.25">
      <c r="B115" s="121" t="s">
        <v>37</v>
      </c>
      <c r="C115" s="121"/>
      <c r="D115" s="121"/>
      <c r="E115" s="121"/>
      <c r="H115" s="121" t="s">
        <v>38</v>
      </c>
      <c r="I115" s="121"/>
      <c r="J115" s="121"/>
      <c r="K115" s="121"/>
      <c r="N115" s="121" t="s">
        <v>41</v>
      </c>
      <c r="O115" s="121"/>
      <c r="P115" s="121"/>
      <c r="Q115" s="121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280</v>
      </c>
      <c r="D2">
        <v>25877.188999999998</v>
      </c>
      <c r="E2" s="74">
        <v>45141.794328703705</v>
      </c>
      <c r="F2" t="b">
        <v>1</v>
      </c>
      <c r="G2" s="73" t="s">
        <v>0</v>
      </c>
      <c r="H2" s="73" t="s">
        <v>188</v>
      </c>
      <c r="I2" s="73" t="s">
        <v>281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280</v>
      </c>
      <c r="D3">
        <v>5571.0029999999997</v>
      </c>
      <c r="E3" s="74">
        <v>45141.794328703705</v>
      </c>
      <c r="F3" t="b">
        <v>1</v>
      </c>
      <c r="G3" s="73" t="s">
        <v>1</v>
      </c>
      <c r="H3" s="73" t="s">
        <v>188</v>
      </c>
      <c r="I3" s="73" t="s">
        <v>281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280</v>
      </c>
      <c r="D4">
        <v>9317.4879999999994</v>
      </c>
      <c r="E4" s="74">
        <v>45141.794328703705</v>
      </c>
      <c r="F4" t="b">
        <v>1</v>
      </c>
      <c r="G4" s="73" t="s">
        <v>2</v>
      </c>
      <c r="H4" s="73" t="s">
        <v>188</v>
      </c>
      <c r="I4" s="73" t="s">
        <v>281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280</v>
      </c>
      <c r="D5">
        <v>3905.4259999999999</v>
      </c>
      <c r="E5" s="74">
        <v>45141.794328703705</v>
      </c>
      <c r="F5" t="b">
        <v>1</v>
      </c>
      <c r="G5" s="73" t="s">
        <v>3</v>
      </c>
      <c r="H5" s="73" t="s">
        <v>188</v>
      </c>
      <c r="I5" s="73" t="s">
        <v>281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280</v>
      </c>
      <c r="D6">
        <v>44671.106</v>
      </c>
      <c r="E6" s="74">
        <v>45141.794328703705</v>
      </c>
      <c r="F6" t="b">
        <v>1</v>
      </c>
      <c r="G6" s="73" t="s">
        <v>4</v>
      </c>
      <c r="H6" s="73" t="s">
        <v>188</v>
      </c>
      <c r="I6" s="73" t="s">
        <v>281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280</v>
      </c>
      <c r="D7">
        <v>26.840105511345499</v>
      </c>
      <c r="E7" s="74">
        <v>45141.794328703705</v>
      </c>
      <c r="F7" t="b">
        <v>1</v>
      </c>
      <c r="G7" s="73" t="s">
        <v>5</v>
      </c>
      <c r="H7" s="73" t="s">
        <v>188</v>
      </c>
      <c r="I7" s="73" t="s">
        <v>281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280</v>
      </c>
      <c r="E8" s="74">
        <v>45141.794328703705</v>
      </c>
      <c r="F8" t="b">
        <v>1</v>
      </c>
      <c r="G8" s="73" t="s">
        <v>158</v>
      </c>
      <c r="H8" s="73" t="s">
        <v>188</v>
      </c>
      <c r="I8" s="73" t="s">
        <v>281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280</v>
      </c>
      <c r="E9" s="74">
        <v>45141.794328703705</v>
      </c>
      <c r="F9" t="b">
        <v>1</v>
      </c>
      <c r="G9" s="73" t="s">
        <v>171</v>
      </c>
      <c r="H9" s="73" t="s">
        <v>188</v>
      </c>
      <c r="I9" s="73" t="s">
        <v>281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280</v>
      </c>
      <c r="E10" s="74">
        <v>45141.794328703705</v>
      </c>
      <c r="F10" t="b">
        <v>1</v>
      </c>
      <c r="G10" s="73" t="s">
        <v>168</v>
      </c>
      <c r="H10" s="73" t="s">
        <v>188</v>
      </c>
      <c r="I10" s="73" t="s">
        <v>281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280</v>
      </c>
      <c r="E11" s="74">
        <v>45141.794328703705</v>
      </c>
      <c r="F11" t="b">
        <v>1</v>
      </c>
      <c r="G11" s="73" t="s">
        <v>170</v>
      </c>
      <c r="H11" s="73" t="s">
        <v>188</v>
      </c>
      <c r="I11" s="73" t="s">
        <v>281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280</v>
      </c>
      <c r="E12" s="74">
        <v>45141.794328703705</v>
      </c>
      <c r="F12" t="b">
        <v>1</v>
      </c>
      <c r="G12" s="73" t="s">
        <v>167</v>
      </c>
      <c r="H12" s="73" t="s">
        <v>188</v>
      </c>
      <c r="I12" s="73" t="s">
        <v>281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280</v>
      </c>
      <c r="E13" s="74">
        <v>45141.794328703705</v>
      </c>
      <c r="F13" t="b">
        <v>1</v>
      </c>
      <c r="G13" s="73" t="s">
        <v>120</v>
      </c>
      <c r="H13" s="73" t="s">
        <v>188</v>
      </c>
      <c r="I13" s="73" t="s">
        <v>281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280</v>
      </c>
      <c r="E14" s="74">
        <v>45141.794328703705</v>
      </c>
      <c r="F14" t="b">
        <v>1</v>
      </c>
      <c r="G14" s="73" t="s">
        <v>165</v>
      </c>
      <c r="H14" s="73" t="s">
        <v>188</v>
      </c>
      <c r="I14" s="73" t="s">
        <v>281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280</v>
      </c>
      <c r="E15" s="74">
        <v>45141.794328703705</v>
      </c>
      <c r="F15" t="b">
        <v>1</v>
      </c>
      <c r="G15" s="73" t="s">
        <v>121</v>
      </c>
      <c r="H15" s="73" t="s">
        <v>188</v>
      </c>
      <c r="I15" s="73" t="s">
        <v>281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280</v>
      </c>
      <c r="E16" s="74">
        <v>45141.794328703705</v>
      </c>
      <c r="F16" t="b">
        <v>1</v>
      </c>
      <c r="G16" s="73" t="s">
        <v>166</v>
      </c>
      <c r="H16" s="73" t="s">
        <v>188</v>
      </c>
      <c r="I16" s="73" t="s">
        <v>281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280</v>
      </c>
      <c r="D17">
        <v>10.2731725726366</v>
      </c>
      <c r="E17" s="74">
        <v>45141.794328703705</v>
      </c>
      <c r="F17" t="b">
        <v>1</v>
      </c>
      <c r="G17" s="73" t="s">
        <v>6</v>
      </c>
      <c r="H17" s="73" t="s">
        <v>188</v>
      </c>
      <c r="I17" s="73" t="s">
        <v>281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280</v>
      </c>
      <c r="E18" s="74">
        <v>45141.794328703705</v>
      </c>
      <c r="F18" t="b">
        <v>1</v>
      </c>
      <c r="G18" s="73" t="s">
        <v>156</v>
      </c>
      <c r="H18" s="73" t="s">
        <v>188</v>
      </c>
      <c r="I18" s="73" t="s">
        <v>281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280</v>
      </c>
      <c r="E19" s="74">
        <v>45141.794328703705</v>
      </c>
      <c r="F19" t="b">
        <v>1</v>
      </c>
      <c r="G19" s="73" t="s">
        <v>169</v>
      </c>
      <c r="H19" s="73" t="s">
        <v>188</v>
      </c>
      <c r="I19" s="73" t="s">
        <v>281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280</v>
      </c>
      <c r="E20" s="74">
        <v>45141.794328703705</v>
      </c>
      <c r="F20" t="b">
        <v>1</v>
      </c>
      <c r="G20" s="73" t="s">
        <v>162</v>
      </c>
      <c r="H20" s="73" t="s">
        <v>188</v>
      </c>
      <c r="I20" s="73" t="s">
        <v>281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280</v>
      </c>
      <c r="E21" s="74">
        <v>45141.794328703705</v>
      </c>
      <c r="F21" t="b">
        <v>1</v>
      </c>
      <c r="G21" s="73" t="s">
        <v>122</v>
      </c>
      <c r="H21" s="73" t="s">
        <v>188</v>
      </c>
      <c r="I21" s="73" t="s">
        <v>281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280</v>
      </c>
      <c r="E22" s="74">
        <v>45141.794328703705</v>
      </c>
      <c r="F22" t="b">
        <v>1</v>
      </c>
      <c r="G22" s="73" t="s">
        <v>160</v>
      </c>
      <c r="H22" s="73" t="s">
        <v>188</v>
      </c>
      <c r="I22" s="73" t="s">
        <v>281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280</v>
      </c>
      <c r="E23" s="74">
        <v>45141.794328703705</v>
      </c>
      <c r="F23" t="b">
        <v>1</v>
      </c>
      <c r="G23" s="73" t="s">
        <v>123</v>
      </c>
      <c r="H23" s="73" t="s">
        <v>188</v>
      </c>
      <c r="I23" s="73" t="s">
        <v>281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280</v>
      </c>
      <c r="E24" s="74">
        <v>45141.794328703705</v>
      </c>
      <c r="F24" t="b">
        <v>1</v>
      </c>
      <c r="G24" s="73" t="s">
        <v>161</v>
      </c>
      <c r="H24" s="73" t="s">
        <v>188</v>
      </c>
      <c r="I24" s="73" t="s">
        <v>281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280</v>
      </c>
      <c r="D25">
        <v>5.28923438819597</v>
      </c>
      <c r="E25" s="74">
        <v>45141.794328703705</v>
      </c>
      <c r="F25" t="b">
        <v>1</v>
      </c>
      <c r="G25" s="73" t="s">
        <v>7</v>
      </c>
      <c r="H25" s="73" t="s">
        <v>188</v>
      </c>
      <c r="I25" s="73" t="s">
        <v>281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280</v>
      </c>
      <c r="E26" s="74">
        <v>45141.794328703705</v>
      </c>
      <c r="F26" t="b">
        <v>1</v>
      </c>
      <c r="G26" s="73" t="s">
        <v>157</v>
      </c>
      <c r="H26" s="73" t="s">
        <v>188</v>
      </c>
      <c r="I26" s="73" t="s">
        <v>281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280</v>
      </c>
      <c r="E27" s="74">
        <v>45141.794328703705</v>
      </c>
      <c r="F27" t="b">
        <v>1</v>
      </c>
      <c r="G27" s="73" t="s">
        <v>124</v>
      </c>
      <c r="H27" s="73" t="s">
        <v>188</v>
      </c>
      <c r="I27" s="73" t="s">
        <v>281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280</v>
      </c>
      <c r="E28" s="74">
        <v>45141.794328703705</v>
      </c>
      <c r="F28" t="b">
        <v>1</v>
      </c>
      <c r="G28" s="73" t="s">
        <v>163</v>
      </c>
      <c r="H28" s="73" t="s">
        <v>188</v>
      </c>
      <c r="I28" s="73" t="s">
        <v>281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280</v>
      </c>
      <c r="E29" s="74">
        <v>45141.794328703705</v>
      </c>
      <c r="F29" t="b">
        <v>1</v>
      </c>
      <c r="G29" s="73" t="s">
        <v>125</v>
      </c>
      <c r="H29" s="73" t="s">
        <v>188</v>
      </c>
      <c r="I29" s="73" t="s">
        <v>281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280</v>
      </c>
      <c r="E30" s="74">
        <v>45141.794328703705</v>
      </c>
      <c r="F30" t="b">
        <v>1</v>
      </c>
      <c r="G30" s="73" t="s">
        <v>164</v>
      </c>
      <c r="H30" s="73" t="s">
        <v>188</v>
      </c>
      <c r="I30" s="73" t="s">
        <v>281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280</v>
      </c>
      <c r="D31">
        <v>5.31</v>
      </c>
      <c r="E31" s="74">
        <v>45141.794328703705</v>
      </c>
      <c r="F31" t="b">
        <v>1</v>
      </c>
      <c r="G31" s="73" t="s">
        <v>8</v>
      </c>
      <c r="H31" s="73" t="s">
        <v>188</v>
      </c>
      <c r="I31" s="73" t="s">
        <v>281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280</v>
      </c>
      <c r="E32" s="74">
        <v>45141.794328703705</v>
      </c>
      <c r="F32" t="b">
        <v>1</v>
      </c>
      <c r="G32" s="73" t="s">
        <v>159</v>
      </c>
      <c r="H32" s="73" t="s">
        <v>188</v>
      </c>
      <c r="I32" s="73" t="s">
        <v>281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280</v>
      </c>
      <c r="D33">
        <v>2757.7020000000002</v>
      </c>
      <c r="E33" s="74">
        <v>45141.794328703705</v>
      </c>
      <c r="F33" t="b">
        <v>1</v>
      </c>
      <c r="G33" s="73" t="s">
        <v>13</v>
      </c>
      <c r="H33" s="73" t="s">
        <v>188</v>
      </c>
      <c r="I33" s="73" t="s">
        <v>281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280</v>
      </c>
      <c r="D34">
        <v>1694</v>
      </c>
      <c r="E34" s="74">
        <v>45141.794328703705</v>
      </c>
      <c r="F34" t="b">
        <v>1</v>
      </c>
      <c r="G34" s="73" t="s">
        <v>14</v>
      </c>
      <c r="H34" s="73" t="s">
        <v>188</v>
      </c>
      <c r="I34" s="73" t="s">
        <v>281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280</v>
      </c>
      <c r="D35">
        <v>4523.3099999999995</v>
      </c>
      <c r="E35" s="74">
        <v>45141.794340277775</v>
      </c>
      <c r="F35" t="b">
        <v>1</v>
      </c>
      <c r="G35" s="73" t="s">
        <v>15</v>
      </c>
      <c r="H35" s="73" t="s">
        <v>188</v>
      </c>
      <c r="I35" s="73" t="s">
        <v>281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280</v>
      </c>
      <c r="D36">
        <v>1360.3000000000002</v>
      </c>
      <c r="E36" s="74">
        <v>45141.794340277775</v>
      </c>
      <c r="F36" t="b">
        <v>1</v>
      </c>
      <c r="G36" s="73" t="s">
        <v>16</v>
      </c>
      <c r="H36" s="73" t="s">
        <v>188</v>
      </c>
      <c r="I36" s="73" t="s">
        <v>281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280</v>
      </c>
      <c r="E37" s="74">
        <v>45141.794340277775</v>
      </c>
      <c r="F37" t="b">
        <v>1</v>
      </c>
      <c r="G37" s="73" t="s">
        <v>269</v>
      </c>
      <c r="H37" s="73" t="s">
        <v>188</v>
      </c>
      <c r="I37" s="73" t="s">
        <v>281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280</v>
      </c>
      <c r="E38" s="74">
        <v>45141.794340277775</v>
      </c>
      <c r="F38" t="b">
        <v>1</v>
      </c>
      <c r="G38" s="73" t="s">
        <v>272</v>
      </c>
      <c r="H38" s="73" t="s">
        <v>188</v>
      </c>
      <c r="I38" s="73" t="s">
        <v>281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273</v>
      </c>
      <c r="C39" t="s">
        <v>280</v>
      </c>
      <c r="D39">
        <v>7577.61</v>
      </c>
      <c r="E39" s="74">
        <v>45141.794340277775</v>
      </c>
      <c r="F39" t="b">
        <v>1</v>
      </c>
      <c r="G39" s="73" t="s">
        <v>17</v>
      </c>
      <c r="H39" s="73" t="s">
        <v>188</v>
      </c>
      <c r="I39" s="73" t="s">
        <v>281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274</v>
      </c>
      <c r="C40" t="s">
        <v>280</v>
      </c>
      <c r="D40">
        <v>23131.487499999999</v>
      </c>
      <c r="E40" s="74">
        <v>45141.794340277775</v>
      </c>
      <c r="F40" t="b">
        <v>1</v>
      </c>
      <c r="G40" s="73" t="s">
        <v>18</v>
      </c>
      <c r="H40" s="73" t="s">
        <v>188</v>
      </c>
      <c r="I40" s="73" t="s">
        <v>281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280</v>
      </c>
      <c r="D41">
        <v>2244.9699999999998</v>
      </c>
      <c r="E41" s="74">
        <v>45141.794340277775</v>
      </c>
      <c r="F41" t="b">
        <v>1</v>
      </c>
      <c r="G41" s="73" t="s">
        <v>19</v>
      </c>
      <c r="H41" s="73" t="s">
        <v>188</v>
      </c>
      <c r="I41" s="73" t="s">
        <v>281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280</v>
      </c>
      <c r="D42">
        <v>3330.57</v>
      </c>
      <c r="E42" s="74">
        <v>45141.794340277775</v>
      </c>
      <c r="F42" t="b">
        <v>1</v>
      </c>
      <c r="G42" s="73" t="s">
        <v>20</v>
      </c>
      <c r="H42" s="73" t="s">
        <v>188</v>
      </c>
      <c r="I42" s="73" t="s">
        <v>281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280</v>
      </c>
      <c r="D43">
        <v>110.16</v>
      </c>
      <c r="E43" s="74">
        <v>45141.794340277775</v>
      </c>
      <c r="F43" t="b">
        <v>1</v>
      </c>
      <c r="G43" s="73" t="s">
        <v>21</v>
      </c>
      <c r="H43" s="73" t="s">
        <v>188</v>
      </c>
      <c r="I43" s="73" t="s">
        <v>281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280</v>
      </c>
      <c r="D44">
        <v>3111.66</v>
      </c>
      <c r="E44" s="74">
        <v>45141.794340277775</v>
      </c>
      <c r="F44" t="b">
        <v>1</v>
      </c>
      <c r="G44" s="73" t="s">
        <v>22</v>
      </c>
      <c r="H44" s="73" t="s">
        <v>188</v>
      </c>
      <c r="I44" s="73" t="s">
        <v>281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280</v>
      </c>
      <c r="D45">
        <v>8.4700000000000006</v>
      </c>
      <c r="E45" s="74">
        <v>45141.794340277775</v>
      </c>
      <c r="F45" t="b">
        <v>1</v>
      </c>
      <c r="G45" s="73" t="s">
        <v>23</v>
      </c>
      <c r="H45" s="73" t="s">
        <v>188</v>
      </c>
      <c r="I45" s="73" t="s">
        <v>281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280</v>
      </c>
      <c r="D46">
        <v>33274.667500000003</v>
      </c>
      <c r="E46" s="74">
        <v>45141.794340277775</v>
      </c>
      <c r="F46" t="b">
        <v>1</v>
      </c>
      <c r="G46" s="73" t="s">
        <v>24</v>
      </c>
      <c r="H46" s="73" t="s">
        <v>188</v>
      </c>
      <c r="I46" s="73" t="s">
        <v>281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280</v>
      </c>
      <c r="D47">
        <v>3263.92</v>
      </c>
      <c r="E47" s="74">
        <v>45141.794340277775</v>
      </c>
      <c r="F47" t="b">
        <v>1</v>
      </c>
      <c r="G47" s="73" t="s">
        <v>25</v>
      </c>
      <c r="H47" s="73" t="s">
        <v>188</v>
      </c>
      <c r="I47" s="73" t="s">
        <v>281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280</v>
      </c>
      <c r="D48">
        <v>6603.07</v>
      </c>
      <c r="E48" s="74">
        <v>45141.794340277775</v>
      </c>
      <c r="F48" t="b">
        <v>1</v>
      </c>
      <c r="G48" s="73" t="s">
        <v>26</v>
      </c>
      <c r="H48" s="73" t="s">
        <v>188</v>
      </c>
      <c r="I48" s="73" t="s">
        <v>281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251</v>
      </c>
      <c r="C49" t="s">
        <v>280</v>
      </c>
      <c r="D49">
        <v>1040.99</v>
      </c>
      <c r="E49" s="74">
        <v>45141.794340277775</v>
      </c>
      <c r="F49" t="b">
        <v>1</v>
      </c>
      <c r="G49" s="73" t="s">
        <v>27</v>
      </c>
      <c r="H49" s="73" t="s">
        <v>188</v>
      </c>
      <c r="I49" s="73" t="s">
        <v>281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280</v>
      </c>
      <c r="D50">
        <v>4253.96</v>
      </c>
      <c r="E50" s="74">
        <v>45141.794340277775</v>
      </c>
      <c r="F50" t="b">
        <v>1</v>
      </c>
      <c r="G50" s="73" t="s">
        <v>28</v>
      </c>
      <c r="H50" s="73" t="s">
        <v>188</v>
      </c>
      <c r="I50" s="73" t="s">
        <v>281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280</v>
      </c>
      <c r="D51">
        <v>352.74</v>
      </c>
      <c r="E51" s="74">
        <v>45141.794340277775</v>
      </c>
      <c r="F51" t="b">
        <v>1</v>
      </c>
      <c r="G51" s="73" t="s">
        <v>29</v>
      </c>
      <c r="H51" s="73" t="s">
        <v>188</v>
      </c>
      <c r="I51" s="73" t="s">
        <v>281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280</v>
      </c>
      <c r="D52">
        <v>8243.9500000000007</v>
      </c>
      <c r="E52" s="74">
        <v>45141.794340277775</v>
      </c>
      <c r="F52" t="b">
        <v>1</v>
      </c>
      <c r="G52" s="73" t="s">
        <v>30</v>
      </c>
      <c r="H52" s="73" t="s">
        <v>188</v>
      </c>
      <c r="I52" s="73" t="s">
        <v>281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280</v>
      </c>
      <c r="D53">
        <v>3443.76</v>
      </c>
      <c r="E53" s="74">
        <v>45141.794340277775</v>
      </c>
      <c r="F53" t="b">
        <v>1</v>
      </c>
      <c r="G53" s="73" t="s">
        <v>31</v>
      </c>
      <c r="H53" s="73" t="s">
        <v>188</v>
      </c>
      <c r="I53" s="73" t="s">
        <v>281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280</v>
      </c>
      <c r="D54">
        <v>408.65</v>
      </c>
      <c r="E54" s="74">
        <v>45141.794340277775</v>
      </c>
      <c r="F54" t="b">
        <v>1</v>
      </c>
      <c r="G54" s="73" t="s">
        <v>32</v>
      </c>
      <c r="H54" s="73" t="s">
        <v>188</v>
      </c>
      <c r="I54" s="73" t="s">
        <v>281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280</v>
      </c>
      <c r="D55">
        <v>2312.86</v>
      </c>
      <c r="E55" s="74">
        <v>45141.794340277775</v>
      </c>
      <c r="F55" t="b">
        <v>1</v>
      </c>
      <c r="G55" s="73" t="s">
        <v>33</v>
      </c>
      <c r="H55" s="73" t="s">
        <v>188</v>
      </c>
      <c r="I55" s="73" t="s">
        <v>281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275</v>
      </c>
      <c r="C56" t="s">
        <v>280</v>
      </c>
      <c r="D56">
        <v>161.41</v>
      </c>
      <c r="E56" s="74">
        <v>45141.794340277775</v>
      </c>
      <c r="F56" t="b">
        <v>1</v>
      </c>
      <c r="G56" s="73" t="s">
        <v>34</v>
      </c>
      <c r="H56" s="73" t="s">
        <v>188</v>
      </c>
      <c r="I56" s="73" t="s">
        <v>281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280</v>
      </c>
      <c r="D57">
        <v>58411.4375</v>
      </c>
      <c r="E57" s="74">
        <v>45141.794340277775</v>
      </c>
      <c r="F57" t="b">
        <v>1</v>
      </c>
      <c r="G57" s="73" t="s">
        <v>35</v>
      </c>
      <c r="H57" s="73" t="s">
        <v>188</v>
      </c>
      <c r="I57" s="73" t="s">
        <v>281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252</v>
      </c>
      <c r="C58" t="s">
        <v>280</v>
      </c>
      <c r="D58">
        <v>4.92</v>
      </c>
      <c r="E58" s="74">
        <v>45141.794340277775</v>
      </c>
      <c r="F58" t="b">
        <v>1</v>
      </c>
      <c r="G58" s="73" t="s">
        <v>9</v>
      </c>
      <c r="H58" s="73" t="s">
        <v>188</v>
      </c>
      <c r="I58" s="73" t="s">
        <v>281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253</v>
      </c>
      <c r="C59" t="s">
        <v>280</v>
      </c>
      <c r="E59" s="74">
        <v>45141.794340277775</v>
      </c>
      <c r="F59" t="b">
        <v>1</v>
      </c>
      <c r="G59" s="73" t="s">
        <v>153</v>
      </c>
      <c r="H59" s="73" t="s">
        <v>188</v>
      </c>
      <c r="I59" s="73" t="s">
        <v>281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254</v>
      </c>
      <c r="C60" t="s">
        <v>280</v>
      </c>
      <c r="D60">
        <v>5.52</v>
      </c>
      <c r="E60" s="74">
        <v>45141.794340277775</v>
      </c>
      <c r="F60" t="b">
        <v>1</v>
      </c>
      <c r="G60" s="73" t="s">
        <v>10</v>
      </c>
      <c r="H60" s="73" t="s">
        <v>188</v>
      </c>
      <c r="I60" s="73" t="s">
        <v>281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255</v>
      </c>
      <c r="C61" t="s">
        <v>280</v>
      </c>
      <c r="E61" s="74">
        <v>45141.794340277775</v>
      </c>
      <c r="F61" t="b">
        <v>1</v>
      </c>
      <c r="G61" s="73" t="s">
        <v>154</v>
      </c>
      <c r="H61" s="73" t="s">
        <v>188</v>
      </c>
      <c r="I61" s="73" t="s">
        <v>281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256</v>
      </c>
      <c r="C62" t="s">
        <v>280</v>
      </c>
      <c r="D62">
        <v>6.24</v>
      </c>
      <c r="E62" s="74">
        <v>45141.794340277775</v>
      </c>
      <c r="F62" t="b">
        <v>1</v>
      </c>
      <c r="G62" s="73" t="s">
        <v>11</v>
      </c>
      <c r="H62" s="73" t="s">
        <v>188</v>
      </c>
      <c r="I62" s="73" t="s">
        <v>281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257</v>
      </c>
      <c r="C63" t="s">
        <v>280</v>
      </c>
      <c r="E63" s="74">
        <v>45141.794340277775</v>
      </c>
      <c r="F63" t="b">
        <v>1</v>
      </c>
      <c r="G63" s="73" t="s">
        <v>152</v>
      </c>
      <c r="H63" s="73" t="s">
        <v>188</v>
      </c>
      <c r="I63" s="73" t="s">
        <v>281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276</v>
      </c>
      <c r="C64" t="s">
        <v>280</v>
      </c>
      <c r="D64">
        <v>6.36</v>
      </c>
      <c r="E64" s="74">
        <v>45141.794340277775</v>
      </c>
      <c r="F64" t="b">
        <v>1</v>
      </c>
      <c r="G64" s="73" t="s">
        <v>12</v>
      </c>
      <c r="H64" s="73" t="s">
        <v>188</v>
      </c>
      <c r="I64" s="73" t="s">
        <v>281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277</v>
      </c>
      <c r="C65" t="s">
        <v>280</v>
      </c>
      <c r="E65" s="74">
        <v>45141.794340277775</v>
      </c>
      <c r="F65" t="b">
        <v>1</v>
      </c>
      <c r="G65" s="73" t="s">
        <v>155</v>
      </c>
      <c r="H65" s="73" t="s">
        <v>188</v>
      </c>
      <c r="I65" s="73" t="s">
        <v>281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258</v>
      </c>
      <c r="C66" t="s">
        <v>282</v>
      </c>
      <c r="D66">
        <v>3457.317464008273</v>
      </c>
      <c r="E66" s="74">
        <v>45141.794340277775</v>
      </c>
      <c r="F66" t="b">
        <v>1</v>
      </c>
      <c r="G66" s="73" t="s">
        <v>241</v>
      </c>
      <c r="H66" s="73" t="s">
        <v>259</v>
      </c>
      <c r="I66" s="73" t="s">
        <v>281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260</v>
      </c>
      <c r="C67" t="s">
        <v>282</v>
      </c>
      <c r="D67">
        <v>2657.0280359917274</v>
      </c>
      <c r="E67" s="74">
        <v>45141.794340277775</v>
      </c>
      <c r="F67" t="b">
        <v>1</v>
      </c>
      <c r="G67" s="73" t="s">
        <v>242</v>
      </c>
      <c r="H67" s="73" t="s">
        <v>259</v>
      </c>
      <c r="I67" s="73" t="s">
        <v>281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261</v>
      </c>
      <c r="C68" t="s">
        <v>282</v>
      </c>
      <c r="D68">
        <v>30733.954310414865</v>
      </c>
      <c r="E68" s="74">
        <v>45141.794351851851</v>
      </c>
      <c r="F68" t="b">
        <v>1</v>
      </c>
      <c r="G68" s="73" t="s">
        <v>245</v>
      </c>
      <c r="H68" s="73" t="s">
        <v>259</v>
      </c>
      <c r="I68" s="73" t="s">
        <v>281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262</v>
      </c>
      <c r="C69" t="s">
        <v>282</v>
      </c>
      <c r="D69">
        <v>17940.689972974</v>
      </c>
      <c r="E69" s="74">
        <v>45141.794351851851</v>
      </c>
      <c r="F69" t="b">
        <v>1</v>
      </c>
      <c r="G69" s="73" t="s">
        <v>246</v>
      </c>
      <c r="H69" s="73" t="s">
        <v>259</v>
      </c>
      <c r="I69" s="73" t="s">
        <v>281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263</v>
      </c>
      <c r="C70" t="s">
        <v>282</v>
      </c>
      <c r="D70">
        <v>12793.264337440865</v>
      </c>
      <c r="E70" s="74">
        <v>45141.794351851851</v>
      </c>
      <c r="F70" t="b">
        <v>1</v>
      </c>
      <c r="G70" s="73" t="s">
        <v>247</v>
      </c>
      <c r="H70" s="73" t="s">
        <v>259</v>
      </c>
      <c r="I70" s="73" t="s">
        <v>281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278</v>
      </c>
      <c r="C71" t="s">
        <v>282</v>
      </c>
      <c r="D71">
        <v>4358.3605202462541</v>
      </c>
      <c r="E71" s="74">
        <v>45141.794351851851</v>
      </c>
      <c r="F71" t="b">
        <v>1</v>
      </c>
      <c r="G71" s="73" t="s">
        <v>248</v>
      </c>
      <c r="H71" s="73" t="s">
        <v>259</v>
      </c>
      <c r="I71" s="73" t="s">
        <v>281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279</v>
      </c>
      <c r="C72" t="s">
        <v>282</v>
      </c>
      <c r="D72">
        <v>14.47016933888805</v>
      </c>
      <c r="E72" s="74">
        <v>45141.794351851851</v>
      </c>
      <c r="F72" t="b">
        <v>1</v>
      </c>
      <c r="G72" s="73" t="s">
        <v>249</v>
      </c>
      <c r="H72" s="73" t="s">
        <v>259</v>
      </c>
      <c r="I72" s="73" t="s">
        <v>281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2023-08-04T18:56:11Z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