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bookViews>
    <workbookView xWindow="-120" yWindow="480" windowWidth="29040" windowHeight="15840" firstSheet="1" activeTab="1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6" i="163" l="1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AU32" i="1"/>
  <c r="BT8" i="1"/>
  <c r="BK8" i="1"/>
  <c r="BC8" i="1"/>
  <c r="AP8" i="1"/>
  <c r="AF8" i="1"/>
  <c r="X8" i="1"/>
  <c r="P8" i="1"/>
  <c r="H8" i="1"/>
  <c r="AT32" i="1"/>
  <c r="BS8" i="1"/>
  <c r="BJ8" i="1"/>
  <c r="BB8" i="1"/>
  <c r="AO8" i="1"/>
  <c r="AE8" i="1"/>
  <c r="W8" i="1"/>
  <c r="O8" i="1"/>
  <c r="G8" i="1"/>
  <c r="AS32" i="1"/>
  <c r="BR8" i="1"/>
  <c r="BI8" i="1"/>
  <c r="BA8" i="1"/>
  <c r="AN8" i="1"/>
  <c r="AD8" i="1"/>
  <c r="V8" i="1"/>
  <c r="N8" i="1"/>
  <c r="F8" i="1"/>
  <c r="AR32" i="1"/>
  <c r="BQ8" i="1"/>
  <c r="BH8" i="1"/>
  <c r="AZ8" i="1"/>
  <c r="AM8" i="1"/>
  <c r="U8" i="1"/>
  <c r="E8" i="1"/>
  <c r="BP8" i="1"/>
  <c r="AY8" i="1"/>
  <c r="AB8" i="1"/>
  <c r="L8" i="1"/>
  <c r="AK32" i="1"/>
  <c r="BO8" i="1"/>
  <c r="BF8" i="1"/>
  <c r="AX8" i="1"/>
  <c r="AI8" i="1"/>
  <c r="AA8" i="1"/>
  <c r="S8" i="1"/>
  <c r="K8" i="1"/>
  <c r="C8" i="1"/>
  <c r="AJ32" i="1"/>
  <c r="BN8" i="1"/>
  <c r="BE8" i="1"/>
  <c r="AW8" i="1"/>
  <c r="AH8" i="1"/>
  <c r="Z8" i="1"/>
  <c r="R8" i="1"/>
  <c r="J8" i="1"/>
  <c r="B8" i="1"/>
  <c r="BU8" i="1"/>
  <c r="BL8" i="1"/>
  <c r="BD8" i="1"/>
  <c r="AV8" i="1"/>
  <c r="AG8" i="1"/>
  <c r="Y8" i="1"/>
  <c r="Q8" i="1"/>
  <c r="I8" i="1"/>
  <c r="AC8" i="1"/>
  <c r="M8" i="1"/>
  <c r="AQ32" i="1"/>
  <c r="BG8" i="1"/>
  <c r="AL8" i="1"/>
  <c r="T8" i="1"/>
  <c r="D8" i="1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<sst xmlns="http://schemas.openxmlformats.org/spreadsheetml/2006/main" count="815" uniqueCount="286">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</sst>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2" formatCode="0.0%"/>
    <numFmt numFmtId="173" formatCode="&quot;$&quot;#,##0.00_);[Red]\(&quot;$&quot;#,##0.00\)"/>
    <numFmt numFmtId="174" formatCode="_(* #,##0.00_);_(* \(#,##0.00\);_(* &quot;-&quot;??_);_(@_)"/>
    <numFmt numFmtId="176" formatCode="0.000000"/>
    <numFmt numFmtId="177" formatCode="0.0000%"/>
    <numFmt numFmtId="178" formatCode="#,##0.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3" fontId="1" fillId="0" borderId="0" applyFill="0" applyBorder="0" applyAlignment="0" applyProtection="0">
      <alignment wrapText="1"/>
    </xf>
  </cellStyleXfs>
  <cellXfs count="123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69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69" fontId="0" fillId="0" borderId="7" xfId="0" applyNumberFormat="1" applyBorder="1"/>
    <xf numFmtId="169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69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0" fontId="0" fillId="0" borderId="0" xfId="0" applyNumberFormat="1"/>
    <xf numFmtId="171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69" fontId="0" fillId="0" borderId="10" xfId="0" applyNumberFormat="1" applyBorder="1" applyAlignment="1">
      <alignment horizontal="right"/>
    </xf>
    <xf numFmtId="172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6" fontId="0" fillId="0" borderId="0" xfId="0" applyNumberFormat="1"/>
    <xf numFmtId="177" fontId="0" fillId="0" borderId="0" xfId="142" applyNumberFormat="1" applyFont="1"/>
    <xf numFmtId="4" fontId="0" fillId="0" borderId="0" xfId="142" applyNumberFormat="1" applyFont="1"/>
    <xf numFmtId="2" fontId="0" fillId="0" borderId="0" xfId="0" applyNumberFormat="1"/>
    <xf numFmtId="178" fontId="0" fillId="0" borderId="0" xfId="0" applyNumberFormat="1"/>
    <xf numFmtId="169" fontId="28" fillId="0" borderId="10" xfId="0" applyNumberFormat="1" applyFont="1" applyBorder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50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3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5"/>
    <cellStyle name="Normal 2 3" xfId="19"/>
    <cellStyle name="Normal 2 4" xfId="20"/>
    <cellStyle name="Normal 2 5" xfId="144"/>
    <cellStyle name="Normal 3" xfId="21"/>
    <cellStyle name="Normal 3 2" xfId="22"/>
    <cellStyle name="Normal 3 3" xfId="23"/>
    <cellStyle name="Normal 31" xfId="146"/>
    <cellStyle name="Normal 4" xfId="24"/>
    <cellStyle name="Normal 4 2" xfId="147"/>
    <cellStyle name="Normal 5" xfId="25"/>
    <cellStyle name="Normal 5 2" xfId="148"/>
    <cellStyle name="Normal 6" xfId="26"/>
    <cellStyle name="Normal 7" xfId="27"/>
    <cellStyle name="Normal 8" xfId="28"/>
    <cellStyle name="Normal 9" xfId="29"/>
    <cellStyle name="Porcentaje" xfId="142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49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original'!$O$8:$O$1998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original'!$K$8:$K$1998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original'!$M$8:$M$1998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original'!$I$8:$I$1998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original'!$G$8:$G$1998</c:f>
              <c:numCache>
                <c:formatCode>0.0</c:formatCode>
                <c:ptCount val="1991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4.530150918573665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-0.3523977289354196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9.8090602351853379E-2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1.4595983766927152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-1.0804576885155173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-0.17726376836047641</c:v>
                </c:pt>
                <c:pt idx="196">
                  <c:v>-0.16791676201648925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5.3479501024633578</c:v>
                </c:pt>
                <c:pt idx="196">
                  <c:v>4.6695439189782633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-5.9832961800209166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-0.48466174118342786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-6.1024767857472129E-2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0.24410248256897435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-2.9877477184722285</c:v>
                </c:pt>
                <c:pt idx="180">
                  <c:v>-1.9060567305217813</c:v>
                </c:pt>
                <c:pt idx="181">
                  <c:v>-7.3895958427840955E-2</c:v>
                </c:pt>
                <c:pt idx="182">
                  <c:v>1.3602411722368277</c:v>
                </c:pt>
                <c:pt idx="183">
                  <c:v>3.5897006119453798</c:v>
                </c:pt>
                <c:pt idx="184">
                  <c:v>5.871372631326409</c:v>
                </c:pt>
                <c:pt idx="185">
                  <c:v>7.5298763391679611</c:v>
                </c:pt>
                <c:pt idx="186">
                  <c:v>8.555978897466991</c:v>
                </c:pt>
                <c:pt idx="187">
                  <c:v>9.2873672695477101</c:v>
                </c:pt>
                <c:pt idx="188">
                  <c:v>9.6768739816021281</c:v>
                </c:pt>
                <c:pt idx="189">
                  <c:v>11.28000364330504</c:v>
                </c:pt>
                <c:pt idx="190">
                  <c:v>11.813346209134812</c:v>
                </c:pt>
                <c:pt idx="191">
                  <c:v>12.814516529860335</c:v>
                </c:pt>
                <c:pt idx="192">
                  <c:v>12.56835832349185</c:v>
                </c:pt>
                <c:pt idx="193">
                  <c:v>12.546852656220876</c:v>
                </c:pt>
                <c:pt idx="194">
                  <c:v>11.918924945000631</c:v>
                </c:pt>
                <c:pt idx="195">
                  <c:v>9.9023202503115009</c:v>
                </c:pt>
                <c:pt idx="196">
                  <c:v>9.3900933313429515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9.8627739429770975E-2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7.8897689421646922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10.964930420910932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-0.56943947385670413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6.0049300714799756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3.3766393292903132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-4.2547171343380228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original'!$J$8:$J$1998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original'!$L$8:$L$1998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original'!$P$8:$P$1998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original'!$N$8:$N$1998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original'!$H$8:$H$1998</c:f>
              <c:numCache>
                <c:formatCode>0.0</c:formatCode>
                <c:ptCount val="1991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original'!$X$8:$X$1998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original'!$T$8:$T$1998</c:f>
              <c:numCache>
                <c:formatCode>0.0</c:formatCode>
                <c:ptCount val="1991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original'!$V$8:$V$1998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original'!$R$8:$R$1998</c:f>
              <c:numCache>
                <c:formatCode>0.0</c:formatCode>
                <c:ptCount val="1991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original'!$AB$8:$AB$1998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original'!$AD$8:$AD$1998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original'!$Z$8:$Z$1998</c:f>
              <c:numCache>
                <c:formatCode>0.0</c:formatCode>
                <c:ptCount val="1991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original'!$AF$8:$AF$1998</c:f>
              <c:numCache>
                <c:formatCode>0.0</c:formatCode>
                <c:ptCount val="1991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original'!$BO$8:$BO$1998</c:f>
              <c:numCache>
                <c:formatCode>0.0</c:formatCode>
                <c:ptCount val="1991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original'!$BN$8:$BN$1998</c:f>
              <c:numCache>
                <c:formatCode>0.0</c:formatCode>
                <c:ptCount val="19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original'!$BQ$8:$BQ$1998</c:f>
              <c:numCache>
                <c:formatCode>0.0</c:formatCode>
                <c:ptCount val="1991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original'!$BP$8:$BP$1998</c:f>
              <c:numCache>
                <c:formatCode>0.0</c:formatCode>
                <c:ptCount val="19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original'!$Q$8:$Q$1998</c:f>
              <c:numCache>
                <c:formatCode>0.0</c:formatCode>
                <c:ptCount val="1991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original'!$W$8:$W$1998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original'!$S$8:$S$1998</c:f>
              <c:numCache>
                <c:formatCode>0.0</c:formatCode>
                <c:ptCount val="1991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original'!$U$8:$U$1998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original'!$BS$8:$BS$1998</c:f>
              <c:numCache>
                <c:formatCode>0.0</c:formatCode>
                <c:ptCount val="1991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original'!$BR$8:$BR$1998</c:f>
              <c:numCache>
                <c:formatCode>0.0</c:formatCode>
                <c:ptCount val="19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original'!$BU$8:$BU$1998</c:f>
              <c:numCache>
                <c:formatCode>0.0</c:formatCode>
                <c:ptCount val="1991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original'!$BT$8:$BT$1998</c:f>
              <c:numCache>
                <c:formatCode>0.0</c:formatCode>
                <c:ptCount val="19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7.8897689421646922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5.3479501024633578</c:v>
                </c:pt>
                <c:pt idx="208">
                  <c:v>4.6695439189782633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-16.052720090025701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original'!$Y$8:$Y$1998</c:f>
              <c:numCache>
                <c:formatCode>0.0</c:formatCode>
                <c:ptCount val="1991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original'!$AC$8:$AC$1998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original'!$AA$8:$AA$1998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</c:numCache>
            </c:numRef>
          </c:cat>
          <c:val>
            <c:numRef>
              <c:f>'Base original'!$AE$8:$AE$1998</c:f>
              <c:numCache>
                <c:formatCode>0.0</c:formatCode>
                <c:ptCount val="1991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6.0049300714799756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-2.2140643452843278E-2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-0.56943947385670413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-1.0554209875092653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-4.2547171343380228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-4.5049165656901806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10.964930420910932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0.42049090368772113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-3.7655608297647931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-5.1045609928504678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-0.46329400317533215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-16.052720090025701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078"/>
          <c:min val="4434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6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97463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6558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5923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W223"/>
  <sheetViews>
    <sheetView showGridLines="0" tabSelected="1" zoomScale="85" zoomScaleNormal="85" workbookViewId="0">
      <pane xSplit="1" ySplit="7" topLeftCell="B191" activePane="bottomRight" state="frozen"/>
      <selection pane="topRight" activeCell="B1" sqref="B1"/>
      <selection pane="bottomLeft" activeCell="A8" sqref="A8"/>
      <selection pane="bottomRight" activeCell="A217" sqref="A217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87" t="s">
        <v>126</v>
      </c>
      <c r="C1" s="87"/>
      <c r="D1" s="87"/>
      <c r="E1" s="87"/>
      <c r="F1" s="87"/>
      <c r="G1" s="88" t="s">
        <v>127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9"/>
      <c r="AF1" s="90"/>
      <c r="AG1" s="83" t="s">
        <v>128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44"/>
      <c r="BN1" s="87" t="s">
        <v>143</v>
      </c>
      <c r="BO1" s="87"/>
      <c r="BP1" s="87"/>
      <c r="BQ1" s="87"/>
      <c r="BR1" s="87"/>
      <c r="BS1" s="87"/>
      <c r="BT1" s="87"/>
      <c r="BU1" s="87"/>
    </row>
    <row r="2" spans="1:73" s="3" customFormat="1" ht="18.75" customHeight="1" x14ac:dyDescent="0.25">
      <c r="A2" s="2"/>
      <c r="B2" s="84" t="s">
        <v>44</v>
      </c>
      <c r="C2" s="84"/>
      <c r="D2" s="84"/>
      <c r="E2" s="84"/>
      <c r="F2" s="84"/>
      <c r="G2" s="91" t="s">
        <v>89</v>
      </c>
      <c r="H2" s="92"/>
      <c r="I2" s="84"/>
      <c r="J2" s="84"/>
      <c r="K2" s="84"/>
      <c r="L2" s="84"/>
      <c r="M2" s="84"/>
      <c r="N2" s="84"/>
      <c r="O2" s="84"/>
      <c r="P2" s="84"/>
      <c r="Q2" s="86" t="s">
        <v>134</v>
      </c>
      <c r="R2" s="84"/>
      <c r="S2" s="84"/>
      <c r="T2" s="84"/>
      <c r="U2" s="84"/>
      <c r="V2" s="84"/>
      <c r="W2" s="84"/>
      <c r="X2" s="85"/>
      <c r="Y2" s="91" t="s">
        <v>133</v>
      </c>
      <c r="Z2" s="92"/>
      <c r="AA2" s="84"/>
      <c r="AB2" s="84"/>
      <c r="AC2" s="84"/>
      <c r="AD2" s="84"/>
      <c r="AE2" s="86" t="s">
        <v>92</v>
      </c>
      <c r="AF2" s="85"/>
      <c r="AG2" s="84" t="s">
        <v>37</v>
      </c>
      <c r="AH2" s="84"/>
      <c r="AI2" s="84"/>
      <c r="AJ2" s="84"/>
      <c r="AK2" s="84"/>
      <c r="AL2" s="84"/>
      <c r="AM2" s="84"/>
      <c r="AN2" s="84"/>
      <c r="AO2" s="85"/>
      <c r="AP2" s="86" t="s">
        <v>38</v>
      </c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5"/>
      <c r="BB2" s="86" t="s">
        <v>41</v>
      </c>
      <c r="BC2" s="84"/>
      <c r="BD2" s="84"/>
      <c r="BE2" s="84"/>
      <c r="BF2" s="84"/>
      <c r="BG2" s="84"/>
      <c r="BH2" s="84"/>
      <c r="BI2" s="84"/>
      <c r="BJ2" s="84"/>
      <c r="BK2" s="84"/>
      <c r="BL2" s="85"/>
      <c r="BM2" s="45"/>
      <c r="BN2" s="93" t="s">
        <v>68</v>
      </c>
      <c r="BO2" s="94"/>
      <c r="BP2" s="93" t="s">
        <v>69</v>
      </c>
      <c r="BQ2" s="94"/>
      <c r="BR2" s="93" t="s">
        <v>70</v>
      </c>
      <c r="BS2" s="94"/>
      <c r="BT2" s="93" t="s">
        <v>71</v>
      </c>
      <c r="BU2" s="94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103" t="s">
        <v>129</v>
      </c>
      <c r="H3" s="104"/>
      <c r="I3" s="103" t="s">
        <v>135</v>
      </c>
      <c r="J3" s="107"/>
      <c r="K3" s="107" t="s">
        <v>136</v>
      </c>
      <c r="L3" s="107"/>
      <c r="M3" s="107" t="s">
        <v>137</v>
      </c>
      <c r="N3" s="107"/>
      <c r="O3" s="107" t="s">
        <v>138</v>
      </c>
      <c r="P3" s="104"/>
      <c r="Q3" s="105" t="s">
        <v>96</v>
      </c>
      <c r="R3" s="106"/>
      <c r="S3" s="103" t="s">
        <v>139</v>
      </c>
      <c r="T3" s="107"/>
      <c r="U3" s="107" t="s">
        <v>137</v>
      </c>
      <c r="V3" s="107"/>
      <c r="W3" s="107" t="s">
        <v>138</v>
      </c>
      <c r="X3" s="104"/>
      <c r="Y3" s="103" t="s">
        <v>132</v>
      </c>
      <c r="Z3" s="104"/>
      <c r="AA3" s="103" t="s">
        <v>140</v>
      </c>
      <c r="AB3" s="107"/>
      <c r="AC3" s="107" t="s">
        <v>141</v>
      </c>
      <c r="AD3" s="104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267</v>
      </c>
      <c r="AK3" s="36" t="s">
        <v>268</v>
      </c>
      <c r="AL3" s="36" t="s">
        <v>49</v>
      </c>
      <c r="AM3" s="36" t="s">
        <v>273</v>
      </c>
      <c r="AN3" s="36" t="s">
        <v>274</v>
      </c>
      <c r="AO3" s="37" t="s">
        <v>37</v>
      </c>
      <c r="AP3" s="38" t="s">
        <v>244</v>
      </c>
      <c r="AQ3" s="36" t="s">
        <v>243</v>
      </c>
      <c r="AR3" s="36" t="s">
        <v>245</v>
      </c>
      <c r="AS3" s="36" t="s">
        <v>246</v>
      </c>
      <c r="AT3" s="36" t="s">
        <v>269</v>
      </c>
      <c r="AU3" s="36" t="s">
        <v>247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95" t="s">
        <v>111</v>
      </c>
      <c r="C5" s="96"/>
      <c r="D5" s="96"/>
      <c r="E5" s="96"/>
      <c r="F5" s="97"/>
      <c r="G5" s="95" t="s">
        <v>142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7"/>
      <c r="AG5" s="95" t="s">
        <v>111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7"/>
      <c r="BN5" s="95" t="s">
        <v>112</v>
      </c>
      <c r="BO5" s="96"/>
      <c r="BP5" s="96"/>
      <c r="BQ5" s="96"/>
      <c r="BR5" s="96"/>
      <c r="BS5" s="96"/>
      <c r="BT5" s="96"/>
      <c r="BU5" s="97"/>
    </row>
    <row r="6" spans="1:73" s="3" customFormat="1" ht="15" customHeight="1" x14ac:dyDescent="0.25">
      <c r="A6" s="2"/>
      <c r="B6" s="98" t="s">
        <v>270</v>
      </c>
      <c r="C6" s="99"/>
      <c r="D6" s="99"/>
      <c r="E6" s="99"/>
      <c r="F6" s="100"/>
      <c r="G6" s="101" t="s">
        <v>98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2"/>
      <c r="AG6" s="98" t="s">
        <v>98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100"/>
      <c r="BN6" s="98" t="s">
        <v>98</v>
      </c>
      <c r="BO6" s="99"/>
      <c r="BP6" s="99"/>
      <c r="BQ6" s="99"/>
      <c r="BR6" s="99"/>
      <c r="BS6" s="99"/>
      <c r="BT6" s="99"/>
      <c r="BU6" s="100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272</v>
      </c>
      <c r="AN7" s="6" t="s">
        <v>275</v>
      </c>
      <c r="AO7" s="7" t="s">
        <v>17</v>
      </c>
      <c r="AP7" s="12" t="s">
        <v>18</v>
      </c>
      <c r="AQ7" s="6" t="s">
        <v>248</v>
      </c>
      <c r="AR7" s="6" t="s">
        <v>249</v>
      </c>
      <c r="AS7" s="6" t="s">
        <v>250</v>
      </c>
      <c r="AT7" s="6" t="s">
        <v>251</v>
      </c>
      <c r="AU7" s="6" t="s">
        <v>252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7">
        <f>[1]!FAMEData(B7, "2006", "2023", 0,"Monthly", "Down", "No Heading", "Normal")</f>
        <v>25877.188999999998</v>
      </c>
      <c r="C8" s="47">
        <f>[1]!FAMEData(C7, "2006", "2023", 0,"Monthly", "Down", "No Heading", "Normal")</f>
        <v>5571.0029999999997</v>
      </c>
      <c r="D8" s="47">
        <f>[1]!FAMEData(D7, "2006", "2023", 0,"Monthly", "Down", "No Heading", "Normal")</f>
        <v>9317.4879999999994</v>
      </c>
      <c r="E8" s="48">
        <f>[1]!FAMEData(E7, "2006", "2023", 0,"Monthly", "Down", "No Heading", "Normal")</f>
        <v>3905.4259999999999</v>
      </c>
      <c r="F8" s="47">
        <f>[1]!FAMEData(F7, "2006", "2023", 0,"Monthly", "Down", "No Heading", "Normal")</f>
        <v>44671.106</v>
      </c>
      <c r="G8" s="13">
        <f>[1]!FAMEData(G7, "2006", "2023", 0,"Monthly", "Down", "No Heading", "Normal")</f>
        <v>26.840105511345499</v>
      </c>
      <c r="H8" s="8" t="str">
        <f>[1]!FAMEData(H7, "2006", "2023", 0,"Monthly", "Down", "No Heading", "Normal")</f>
        <v/>
      </c>
      <c r="I8" s="5" t="str">
        <f>[1]!FAMEData(I7, "2006", "2023", 0,"Monthly", "Down", "No Heading", "Normal")</f>
        <v/>
      </c>
      <c r="J8" s="5" t="str">
        <f>[1]!FAMEData(J7, "2006", "2023", 0,"Monthly", "Down", "No Heading", "Normal")</f>
        <v/>
      </c>
      <c r="K8" s="5" t="str">
        <f>[1]!FAMEData(K7, "2006", "2023", 0,"Monthly", "Down", "No Heading", "Normal")</f>
        <v/>
      </c>
      <c r="L8" s="5" t="str">
        <f>[1]!FAMEData(L7, "2006", "2023", 0,"Monthly", "Down", "No Heading", "Normal")</f>
        <v/>
      </c>
      <c r="M8" s="47" t="str">
        <f>[1]!FAMEData(M7, "2006", "2023", 0,"Monthly", "Down", "No Heading", "Normal")</f>
        <v/>
      </c>
      <c r="N8" s="47" t="str">
        <f>[1]!FAMEData(N7, "2006", "2023", 0,"Monthly", "Down", "No Heading", "Normal")</f>
        <v/>
      </c>
      <c r="O8" s="47" t="str">
        <f>[1]!FAMEData(O7, "2006", "2023", 0,"Monthly", "Down", "No Heading", "Normal")</f>
        <v/>
      </c>
      <c r="P8" s="47" t="str">
        <f>[1]!FAMEData(P7, "2006", "2023", 0,"Monthly", "Down", "No Heading", "Normal")</f>
        <v/>
      </c>
      <c r="Q8" s="13">
        <f>[1]!FAMEData(Q7, "2006", "2023", 0,"Monthly", "Down", "No Heading", "Normal")</f>
        <v>10.2731725726366</v>
      </c>
      <c r="R8" s="8" t="str">
        <f>[1]!FAMEData(R7, "2006", "2023", 0,"Monthly", "Down", "No Heading", "Normal")</f>
        <v/>
      </c>
      <c r="S8" s="5" t="str">
        <f>[1]!FAMEData(S7, "2006", "2023", 0,"Monthly", "Down", "No Heading", "Normal")</f>
        <v/>
      </c>
      <c r="T8" s="5" t="str">
        <f>[1]!FAMEData(T7, "2006", "2023", 0,"Monthly", "Down", "No Heading", "Normal")</f>
        <v/>
      </c>
      <c r="U8" s="47" t="str">
        <f>[1]!FAMEData(U7, "2006", "2023", 0,"Monthly", "Down", "No Heading", "Normal")</f>
        <v/>
      </c>
      <c r="V8" s="47" t="str">
        <f>[1]!FAMEData(V7, "2006", "2023", 0,"Monthly", "Down", "No Heading", "Normal")</f>
        <v/>
      </c>
      <c r="W8" s="47" t="str">
        <f>[1]!FAMEData(W7, "2006", "2023", 0,"Monthly", "Down", "No Heading", "Normal")</f>
        <v/>
      </c>
      <c r="X8" s="47" t="str">
        <f>[1]!FAMEData(X7, "2006", "2023", 0,"Monthly", "Down", "No Heading", "Normal")</f>
        <v/>
      </c>
      <c r="Y8" s="13">
        <f>[1]!FAMEData(Y7, "2006", "2023", 0,"Monthly", "Down", "No Heading", "Normal")</f>
        <v>5.28923438819597</v>
      </c>
      <c r="Z8" s="8" t="str">
        <f>[1]!FAMEData(Z7, "2006", "2023", 0,"Monthly", "Down", "No Heading", "Normal")</f>
        <v/>
      </c>
      <c r="AA8" s="47" t="str">
        <f>[1]!FAMEData(AA7, "2006", "2023", 0,"Monthly", "Down", "No Heading", "Normal")</f>
        <v/>
      </c>
      <c r="AB8" s="47" t="str">
        <f>[1]!FAMEData(AB7, "2006", "2023", 0,"Monthly", "Down", "No Heading", "Normal")</f>
        <v/>
      </c>
      <c r="AC8" s="47" t="str">
        <f>[1]!FAMEData(AC7, "2006", "2023", 0,"Monthly", "Down", "No Heading", "Normal")</f>
        <v/>
      </c>
      <c r="AD8" s="47" t="str">
        <f>[1]!FAMEData(AD7, "2006", "2023", 0,"Monthly", "Down", "No Heading", "Normal")</f>
        <v/>
      </c>
      <c r="AE8" s="13">
        <f>[1]!FAMEData(AE7, "2006", "2023", 0,"Monthly", "Down", "No Heading", "Normal")</f>
        <v>5.31</v>
      </c>
      <c r="AF8" s="8" t="str">
        <f>[1]!FAMEData(AF7, "2006", "2023", 0,"Monthly", "Down", "No Heading", "Normal")</f>
        <v/>
      </c>
      <c r="AG8" s="47">
        <f>[1]!FAMEData(AG7, "2006", "2023", 0,"Monthly", "Down", "No Heading", "Normal")</f>
        <v>2757.7020000000002</v>
      </c>
      <c r="AH8" s="47">
        <f>[1]!FAMEData(AH7, "2006", "2023", 0,"Monthly", "Down", "No Heading", "Normal")</f>
        <v>1694</v>
      </c>
      <c r="AI8" s="47">
        <f>[1]!FAMEData(AI7, "2006", "2023", 0,"Monthly", "Down", "No Heading", "Normal")</f>
        <v>4523.3099999999995</v>
      </c>
      <c r="AJ8" s="47"/>
      <c r="AK8" s="47"/>
      <c r="AL8" s="47">
        <f>[1]!FAMEData(AL7, "2006", "2023", 0,"Monthly", "Down", "No Heading", "Normal")</f>
        <v>1360.3000000000002</v>
      </c>
      <c r="AM8" s="47" t="str">
        <f>[1]!FAMEData(AM7, "2006", "2023", 0,"Monthly", "Down", "No Heading", "Normal")</f>
        <v/>
      </c>
      <c r="AN8" s="47" t="str">
        <f>[1]!FAMEData(AN7, "2006", "2023", 0,"Monthly", "Down", "No Heading", "Normal")</f>
        <v/>
      </c>
      <c r="AO8" s="48">
        <f>[1]!FAMEData(AO7, "2006", "2023", 0,"Monthly", "Down", "No Heading", "Normal")</f>
        <v>7577.61</v>
      </c>
      <c r="AP8" s="47">
        <f>[1]!FAMEData(AP7, "2006", "2023", 0,"Monthly", "Down", "No Heading", "Normal")</f>
        <v>23131.487499999999</v>
      </c>
      <c r="AQ8" s="47"/>
      <c r="AR8" s="47"/>
      <c r="AS8" s="47"/>
      <c r="AT8" s="47"/>
      <c r="AU8" s="47"/>
      <c r="AV8" s="47">
        <f>[1]!FAMEData(AV7, "2006", "2023", 0,"Monthly", "Down", "No Heading", "Normal")</f>
        <v>2244.9699999999998</v>
      </c>
      <c r="AW8" s="47">
        <f>[1]!FAMEData(AW7, "2006", "2023", 0,"Monthly", "Down", "No Heading", "Normal")</f>
        <v>3330.57</v>
      </c>
      <c r="AX8" s="47">
        <f>[1]!FAMEData(AX7, "2006", "2023", 0,"Monthly", "Down", "No Heading", "Normal")</f>
        <v>110.16</v>
      </c>
      <c r="AY8" s="47">
        <f>[1]!FAMEData(AY7, "2006", "2023", 0,"Monthly", "Down", "No Heading", "Normal")</f>
        <v>3111.66</v>
      </c>
      <c r="AZ8" s="47">
        <f>[1]!FAMEData(AZ7, "2006", "2023", 0,"Monthly", "Down", "No Heading", "Normal")</f>
        <v>8.4700000000000006</v>
      </c>
      <c r="BA8" s="48">
        <f>[1]!FAMEData(BA7, "2006", "2023", 0,"Monthly", "Down", "No Heading", "Normal")</f>
        <v>33274.667500000003</v>
      </c>
      <c r="BB8" s="47">
        <f>[1]!FAMEData(BB7, "2006", "2023", 0,"Monthly", "Down", "No Heading", "Normal")</f>
        <v>3263.92</v>
      </c>
      <c r="BC8" s="47">
        <f>[1]!FAMEData(BC7, "2006", "2023", 0,"Monthly", "Down", "No Heading", "Normal")</f>
        <v>6603.07</v>
      </c>
      <c r="BD8" s="47">
        <f>[1]!FAMEData(BD7, "2006", "2023", 0,"Monthly", "Down", "No Heading", "Normal")</f>
        <v>1040.99</v>
      </c>
      <c r="BE8" s="47">
        <f>[1]!FAMEData(BE7, "2006", "2023", 0,"Monthly", "Down", "No Heading", "Normal")</f>
        <v>4253.96</v>
      </c>
      <c r="BF8" s="47">
        <f>[1]!FAMEData(BF7, "2006", "2023", 0,"Monthly", "Down", "No Heading", "Normal")</f>
        <v>352.74</v>
      </c>
      <c r="BG8" s="47">
        <f>[1]!FAMEData(BG7, "2006", "2023", 0,"Monthly", "Down", "No Heading", "Normal")</f>
        <v>8243.9500000000007</v>
      </c>
      <c r="BH8" s="47">
        <f>[1]!FAMEData(BH7, "2006", "2023", 0,"Monthly", "Down", "No Heading", "Normal")</f>
        <v>3443.76</v>
      </c>
      <c r="BI8" s="47">
        <f>[1]!FAMEData(BI7, "2006", "2023", 0,"Monthly", "Down", "No Heading", "Normal")</f>
        <v>408.65</v>
      </c>
      <c r="BJ8" s="47">
        <f>[1]!FAMEData(BJ7, "2006", "2023", 0,"Monthly", "Down", "No Heading", "Normal")</f>
        <v>2312.86</v>
      </c>
      <c r="BK8" s="47">
        <f>[1]!FAMEData(BK7, "2006", "2023", 0,"Monthly", "Down", "No Heading", "Normal")</f>
        <v>161.41</v>
      </c>
      <c r="BL8" s="48">
        <f>[1]!FAMEData(BL7, "2006", "2023", 0,"Monthly", "Down", "No Heading", "Normal")</f>
        <v>58411.4375</v>
      </c>
      <c r="BM8" s="5"/>
      <c r="BN8" s="13">
        <f>[1]!FAMEData(BN7, "2006", "2023", 0,"Monthly", "Down", "No Heading", "Normal")</f>
        <v>4.92</v>
      </c>
      <c r="BO8" s="5" t="str">
        <f>[1]!FAMEData(BO7, "2006", "2023", 0,"Monthly", "Down", "No Heading", "Normal")</f>
        <v/>
      </c>
      <c r="BP8" s="13">
        <f>[1]!FAMEData(BP7, "2006", "2023", 0,"Monthly", "Down", "No Heading", "Normal")</f>
        <v>5.52</v>
      </c>
      <c r="BQ8" s="5" t="str">
        <f>[1]!FAMEData(BQ7, "2006", "2023", 0,"Monthly", "Down", "No Heading", "Normal")</f>
        <v/>
      </c>
      <c r="BR8" s="13">
        <f>[1]!FAMEData(BR7, "2006", "2023", 0,"Monthly", "Down", "No Heading", "Normal")</f>
        <v>6.24</v>
      </c>
      <c r="BS8" s="5" t="str">
        <f>[1]!FAMEData(BS7, "2006", "2023", 0,"Monthly", "Down", "No Heading", "Normal")</f>
        <v/>
      </c>
      <c r="BT8" s="13">
        <f>[1]!FAMEData(BT7, "2006", "2023", 0,"Monthly", "Down", "No Heading", "Normal")</f>
        <v>6.36</v>
      </c>
      <c r="BU8" s="8" t="str">
        <f>[1]!FAMEData(BU7, "2006", "2023", 0,"Monthly", "Down", "No Heading", "Normal")</f>
        <v/>
      </c>
    </row>
    <row r="9" spans="1:73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f>[1]!FAMEData(AJ7, "2008", "2023", 0,"Monthly", "Down", "No Heading", "Normal")</f>
        <v>3457.317464008273</v>
      </c>
      <c r="AK32" s="47">
        <f>[1]!FAMEData(AK7, "2008", "2023", 0,"Monthly", "Down", "No Heading", "Normal")</f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f>[1]!FAMEData(AQ7, "2008", "2023", 0,"Monthly", "Down", "No Heading", "Normal")</f>
        <v>30733.954310414865</v>
      </c>
      <c r="AR32" s="47">
        <f>[1]!FAMEData(AR7, "2008", "2023", 0,"Monthly", "Down", "No Heading", "Normal")</f>
        <v>17940.689972974</v>
      </c>
      <c r="AS32" s="47">
        <f>[1]!FAMEData(AS7, "2008", "2023", 0,"Monthly", "Down", "No Heading", "Normal")</f>
        <v>12793.264337440865</v>
      </c>
      <c r="AT32" s="47">
        <f>[1]!FAMEData(AT7, "2008", "2023", 0,"Monthly", "Down", "No Heading", "Normal")</f>
        <v>4358.3605202462541</v>
      </c>
      <c r="AU32" s="47">
        <f>[1]!FAMEData(AU7, "2008", "2023", 0,"Monthly", "Down", "No Heading", "Normal")</f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5"/>
    </row>
    <row r="122" spans="1:75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</row>
    <row r="187" spans="1:75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</row>
    <row r="188" spans="1:75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</row>
    <row r="189" spans="1:75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</row>
    <row r="190" spans="1:75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</row>
    <row r="191" spans="1:75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</row>
    <row r="192" spans="1:75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</row>
    <row r="193" spans="1:75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</row>
    <row r="194" spans="1:75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</row>
    <row r="195" spans="1:75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</row>
    <row r="196" spans="1:75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</row>
    <row r="197" spans="1:75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</row>
    <row r="198" spans="1:75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</row>
    <row r="199" spans="1:75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</row>
    <row r="200" spans="1:75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</row>
    <row r="201" spans="1:75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</row>
    <row r="202" spans="1:75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</row>
    <row r="203" spans="1:75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</row>
    <row r="204" spans="1:75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</row>
    <row r="205" spans="1:75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</row>
    <row r="206" spans="1:75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</row>
    <row r="207" spans="1:75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</row>
    <row r="208" spans="1:75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</row>
    <row r="209" spans="1:75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</row>
    <row r="210" spans="1:75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</row>
    <row r="211" spans="1:75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</row>
    <row r="212" spans="1:75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</row>
    <row r="213" spans="1:75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82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</row>
    <row r="214" spans="1:75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</row>
    <row r="215" spans="1:75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</row>
    <row r="216" spans="1:75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2522.7712476666666</v>
      </c>
      <c r="BJ216" s="47">
        <v>22001.413142845751</v>
      </c>
      <c r="BK216" s="47">
        <v>1130.3533051921711</v>
      </c>
      <c r="BL216" s="48">
        <v>322138.04451493826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</row>
    <row r="217" spans="1:75" x14ac:dyDescent="0.25">
      <c r="A217" s="17">
        <v>45078</v>
      </c>
      <c r="B217" s="47">
        <v>122164.766251009</v>
      </c>
      <c r="C217" s="47">
        <v>19777.758265727</v>
      </c>
      <c r="D217" s="47">
        <v>77698.414543974999</v>
      </c>
      <c r="E217" s="48">
        <v>11986.965860316999</v>
      </c>
      <c r="F217" s="47">
        <v>231627.90492102801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33106.404294526299</v>
      </c>
      <c r="AJ217" s="47">
        <v>21565.569057659101</v>
      </c>
      <c r="AK217" s="47">
        <v>11540.8352368672</v>
      </c>
      <c r="AL217" s="47">
        <v>11592.5836669448</v>
      </c>
      <c r="AM217" s="47">
        <v>6376.4822261659001</v>
      </c>
      <c r="AN217" s="47">
        <v>5216.1014407788998</v>
      </c>
      <c r="AO217" s="48">
        <v>55363.042482504396</v>
      </c>
      <c r="AP217" s="47">
        <v>111917.0830165917</v>
      </c>
      <c r="AQ217" s="47">
        <v>71474.576618064501</v>
      </c>
      <c r="AR217" s="47">
        <v>59744.410221903199</v>
      </c>
      <c r="AS217" s="47">
        <v>11730.166396161299</v>
      </c>
      <c r="AT217" s="47">
        <v>39159.991074113794</v>
      </c>
      <c r="AU217" s="47">
        <v>1282.5153244134001</v>
      </c>
      <c r="AV217" s="47">
        <v>10534.9181336232</v>
      </c>
      <c r="AW217" s="47">
        <v>24659.703332194877</v>
      </c>
      <c r="AX217" s="47">
        <v>1886.4779204668403</v>
      </c>
      <c r="AY217" s="47">
        <v>13378.242968935689</v>
      </c>
      <c r="AZ217" s="47">
        <v>84.834033848617509</v>
      </c>
      <c r="BA217" s="48">
        <v>190898.14788259674</v>
      </c>
      <c r="BB217" s="47">
        <v>29327.2364785555</v>
      </c>
      <c r="BC217" s="47">
        <v>16608.103936533298</v>
      </c>
      <c r="BD217" s="47">
        <v>47457.851776526804</v>
      </c>
      <c r="BE217" s="47">
        <v>92.341152158149995</v>
      </c>
      <c r="BF217" s="47">
        <v>452.24850922872952</v>
      </c>
      <c r="BG217" s="47">
        <v>37401.588849795051</v>
      </c>
      <c r="BH217" s="47">
        <v>21049.376703114162</v>
      </c>
      <c r="BI217" s="47">
        <v>2529.490217722222</v>
      </c>
      <c r="BJ217" s="47">
        <v>22135.698322959586</v>
      </c>
      <c r="BK217" s="47">
        <v>1133.3967565112105</v>
      </c>
      <c r="BL217" s="48">
        <v>322547.29042675992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</row>
    <row r="218" spans="1:75" x14ac:dyDescent="0.25">
      <c r="BL218" s="81"/>
    </row>
    <row r="220" spans="1:75" x14ac:dyDescent="0.25">
      <c r="A220" s="17"/>
    </row>
    <row r="221" spans="1:75" x14ac:dyDescent="0.25">
      <c r="A221" s="17"/>
    </row>
    <row r="222" spans="1:75" x14ac:dyDescent="0.25">
      <c r="A222" s="17"/>
    </row>
    <row r="223" spans="1:75" x14ac:dyDescent="0.25">
      <c r="B223" s="78"/>
      <c r="C223" s="78"/>
      <c r="D223" s="78"/>
      <c r="E223" s="78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G219"/>
  <sheetViews>
    <sheetView showGridLines="0" zoomScale="85" zoomScaleNormal="85" workbookViewId="0">
      <pane ySplit="5" topLeftCell="A195" activePane="bottomLeft" state="frozen"/>
      <selection pane="bottomLeft" activeCell="A216" sqref="A216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87" t="s">
        <v>63</v>
      </c>
      <c r="C1" s="87"/>
      <c r="D1" s="87"/>
      <c r="E1" s="87"/>
      <c r="F1" s="111"/>
      <c r="G1" s="52"/>
      <c r="H1" s="87" t="s">
        <v>64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111"/>
      <c r="T1" s="112" t="s">
        <v>108</v>
      </c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4"/>
    </row>
    <row r="2" spans="1:59" s="3" customFormat="1" ht="15.75" customHeight="1" x14ac:dyDescent="0.25">
      <c r="A2" s="2"/>
      <c r="B2" s="84" t="s">
        <v>44</v>
      </c>
      <c r="C2" s="84"/>
      <c r="D2" s="84"/>
      <c r="E2" s="84"/>
      <c r="F2" s="84"/>
      <c r="G2" s="86" t="s">
        <v>144</v>
      </c>
      <c r="H2" s="92"/>
      <c r="I2" s="92"/>
      <c r="J2" s="92"/>
      <c r="K2" s="115"/>
      <c r="L2" s="86" t="s">
        <v>145</v>
      </c>
      <c r="M2" s="84"/>
      <c r="N2" s="84"/>
      <c r="O2" s="85"/>
      <c r="P2" s="86" t="s">
        <v>146</v>
      </c>
      <c r="Q2" s="84"/>
      <c r="R2" s="85"/>
      <c r="S2" s="57" t="s">
        <v>147</v>
      </c>
      <c r="T2" s="91" t="s">
        <v>37</v>
      </c>
      <c r="U2" s="92"/>
      <c r="V2" s="92"/>
      <c r="W2" s="92"/>
      <c r="X2" s="92"/>
      <c r="Y2" s="92"/>
      <c r="Z2" s="92"/>
      <c r="AA2" s="115"/>
      <c r="AB2" s="91" t="s">
        <v>38</v>
      </c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115"/>
      <c r="AQ2" s="91" t="s">
        <v>41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115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267</v>
      </c>
      <c r="W3" s="42" t="s">
        <v>268</v>
      </c>
      <c r="X3" s="42" t="s">
        <v>100</v>
      </c>
      <c r="Y3" s="42" t="s">
        <v>273</v>
      </c>
      <c r="Z3" s="42" t="s">
        <v>274</v>
      </c>
      <c r="AA3" s="43" t="s">
        <v>37</v>
      </c>
      <c r="AB3" s="38" t="s">
        <v>37</v>
      </c>
      <c r="AC3" s="36" t="s">
        <v>244</v>
      </c>
      <c r="AD3" s="36" t="s">
        <v>243</v>
      </c>
      <c r="AE3" s="36" t="s">
        <v>245</v>
      </c>
      <c r="AF3" s="36" t="s">
        <v>246</v>
      </c>
      <c r="AG3" s="36" t="s">
        <v>269</v>
      </c>
      <c r="AH3" s="36" t="s">
        <v>253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08" t="s">
        <v>107</v>
      </c>
      <c r="C4" s="109"/>
      <c r="D4" s="109"/>
      <c r="E4" s="109"/>
      <c r="F4" s="109"/>
      <c r="G4" s="108" t="s">
        <v>151</v>
      </c>
      <c r="H4" s="96"/>
      <c r="I4" s="96"/>
      <c r="J4" s="96"/>
      <c r="K4" s="96"/>
      <c r="L4" s="109"/>
      <c r="M4" s="109"/>
      <c r="N4" s="109"/>
      <c r="O4" s="109"/>
      <c r="P4" s="109"/>
      <c r="Q4" s="109"/>
      <c r="R4" s="109"/>
      <c r="S4" s="110"/>
      <c r="T4" s="108" t="s">
        <v>114</v>
      </c>
      <c r="U4" s="109"/>
      <c r="V4" s="109"/>
      <c r="W4" s="109"/>
      <c r="X4" s="109"/>
      <c r="Y4" s="109"/>
      <c r="Z4" s="109"/>
      <c r="AA4" s="53" t="s">
        <v>107</v>
      </c>
      <c r="AB4" s="95" t="s">
        <v>114</v>
      </c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53" t="s">
        <v>107</v>
      </c>
      <c r="AQ4" s="96" t="s">
        <v>115</v>
      </c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53" t="s">
        <v>107</v>
      </c>
    </row>
    <row r="5" spans="1:59" ht="15" customHeight="1" x14ac:dyDescent="0.25">
      <c r="A5" s="2"/>
      <c r="B5" s="98" t="s">
        <v>270</v>
      </c>
      <c r="C5" s="99"/>
      <c r="D5" s="99"/>
      <c r="E5" s="99"/>
      <c r="F5" s="99"/>
      <c r="G5" s="116" t="s">
        <v>98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T5" s="117" t="s">
        <v>98</v>
      </c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9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-0.24866194803888936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-7.1398179678413082E-2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-0.17726376836047641</v>
      </c>
      <c r="BD215" s="8">
        <f>+('Base original'!BL216/'Base original'!BL204*100-100)*'Base original'!BL204/'Base original'!$BL204</f>
        <v>5.3479501024633578</v>
      </c>
    </row>
    <row r="216" spans="1:56" x14ac:dyDescent="0.25">
      <c r="A216" s="17">
        <v>45078</v>
      </c>
      <c r="B216" s="5">
        <f>+'Base original'!B217/'Base original'!B205*100-100</f>
        <v>-0.56943947385670413</v>
      </c>
      <c r="C216" s="5">
        <f>+'Base original'!C217/'Base original'!C205*100-100</f>
        <v>6.0049300714799756</v>
      </c>
      <c r="D216" s="5">
        <f>+'Base original'!D217/'Base original'!D205*100-100</f>
        <v>10.964930420910932</v>
      </c>
      <c r="E216" s="5">
        <f>+'Base original'!E217/'Base original'!E205*100-100</f>
        <v>-4.2547171343380228</v>
      </c>
      <c r="F216" s="8">
        <f>+'Base original'!F217/'Base original'!F205*100-100</f>
        <v>3.3766393292903132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-8.8701218226152587</v>
      </c>
      <c r="V216" s="5">
        <f>+('Base original'!AJ217/'Base original'!AJ205*100-100)*'Base original'!AJ205/'Base original'!$AO205</f>
        <v>-3.7655608297647931</v>
      </c>
      <c r="W216" s="5">
        <f>+('Base original'!AK217/'Base original'!AK205*100-100)*'Base original'!AK205/'Base original'!$AO205</f>
        <v>-5.1045609928504678</v>
      </c>
      <c r="X216" s="5">
        <f>+('Base original'!AL217/'Base original'!AL205*100-100)*'Base original'!AL205/'Base original'!$AO205</f>
        <v>-3.6149815229242654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-0.46329400317533215</v>
      </c>
      <c r="AA216" s="8">
        <f>+('Base original'!AO217/'Base original'!AO205*100-100)*'Base original'!AO205/'Base original'!$AO205</f>
        <v>-16.052720090025701</v>
      </c>
      <c r="AB216" s="5">
        <f>+('Base original'!AO217/'Base original'!AO205*100-100)*'Base original'!AO205/'Base original'!$BA205</f>
        <v>-5.9832961800209166</v>
      </c>
      <c r="AC216" s="5">
        <f>+('Base original'!AP217/'Base original'!AP205*100-100)*'Base original'!AP205/'Base original'!$BA205</f>
        <v>14.174649148657629</v>
      </c>
      <c r="AD216" s="5">
        <f>+('Base original'!AQ217/'Base original'!AQ205*100-100)*'Base original'!AQ205/'Base original'!$BA205</f>
        <v>9.3900933313429515</v>
      </c>
      <c r="AE216" s="5">
        <f>+('Base original'!AR217/'Base original'!AR205*100-100)*'Base original'!AR205/'Base original'!$BA205</f>
        <v>8.6341178758376405</v>
      </c>
      <c r="AF216" s="5">
        <f>+('Base original'!AS217/'Base original'!AS205*100-100)*'Base original'!AS205/'Base original'!$BA205</f>
        <v>0.75597545550530609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9.8627739429770975E-2</v>
      </c>
      <c r="AI216" s="5">
        <f>+('Base original'!AV217/'Base original'!AV205*100-100)*'Base original'!AV205/'Base original'!$BA205</f>
        <v>-0.48466174118342786</v>
      </c>
      <c r="AJ216" s="5">
        <f>+('Base original'!AW217/'Base original'!AW205*100-100)*'Base original'!AW205/'Base original'!$BA205</f>
        <v>1.7628061720417669</v>
      </c>
      <c r="AK216" s="5">
        <f>+('Base original'!AX217/'Base original'!AX205*100-100)*'Base original'!AX205/'Base original'!$BA205</f>
        <v>0.24928538658862021</v>
      </c>
      <c r="AL216" s="5">
        <f>+('Base original'!AY217/'Base original'!AY205*100-100)*'Base original'!AY205/'Base original'!$BA205</f>
        <v>1.8238309398992396</v>
      </c>
      <c r="AM216" s="5">
        <f>+('Base original'!AZ217/'Base original'!AZ205*100-100)*'Base original'!AZ205/'Base original'!$BA205</f>
        <v>5.1829040196457758E-3</v>
      </c>
      <c r="AN216" s="5">
        <f>+(('Base original'!AW217-'Base original'!AY217)/('Base original'!AW205-'Base original'!AY205)*100-100)*(('Base original'!AW205-'Base original'!AY205)/'Base original'!BA205)</f>
        <v>-6.1024767857472129E-2</v>
      </c>
      <c r="AO216" s="5">
        <f>+(('Base original'!AX217-'Base original'!AZ217)/('Base original'!AX205-'Base original'!AZ205)*100-100)*(('Base original'!AX205-'Base original'!AZ205)/'Base original'!BA205)</f>
        <v>0.24410248256897435</v>
      </c>
      <c r="AP216" s="8">
        <f>+('Base original'!BA217/'Base original'!BA205*100-100)*'Base original'!BA205/'Base original'!$BA205</f>
        <v>7.8897689421646922</v>
      </c>
      <c r="AQ216" s="5">
        <f>+('Base original'!BA217/'Base original'!BA205*100-100)*'Base original'!BA205/'Base original'!$BL205</f>
        <v>4.530150918573665</v>
      </c>
      <c r="AR216" s="5">
        <f>+('Base original'!BB217/'Base original'!BB205*100-100)*'Base original'!BB205/'Base original'!$BL205</f>
        <v>-0.3523977289354196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9.8090602351853379E-2</v>
      </c>
      <c r="AW216" s="5">
        <f>+('Base original'!BG217/'Base original'!BG205*100-100)*'Base original'!BG205/'Base original'!$BL205</f>
        <v>1.4595983766927152</v>
      </c>
      <c r="AX216" s="5">
        <f>+('Base original'!BH217/'Base original'!BH205*100-100)*'Base original'!BH205/'Base original'!$BL205</f>
        <v>-0.62510765634058063</v>
      </c>
      <c r="AY216" s="5">
        <f>+('Base original'!BI217/'Base original'!BI205*100-100)*'Base original'!BI205/'Base original'!$BL205</f>
        <v>-0.24100772128718018</v>
      </c>
      <c r="AZ216" s="5">
        <f>+('Base original'!BJ217/'Base original'!BJ205*100-100)*'Base original'!BJ205/'Base original'!$BL205</f>
        <v>0.45535003217493647</v>
      </c>
      <c r="BA216" s="5">
        <f>+('Base original'!BK217/'Base original'!BK205*100-100)*'Base original'!BK205/'Base original'!$BL205</f>
        <v>-7.3090959270690828E-2</v>
      </c>
      <c r="BB216" s="5">
        <f>+(('Base original'!BH217-'Base original'!BJ217)/('Base original'!BH205-'Base original'!BJ205)*100-100)*('Base original'!BH205-'Base original'!BJ205)/'Base original'!$BL205</f>
        <v>-1.0804576885155173</v>
      </c>
      <c r="BC216" s="5">
        <f>+(('Base original'!BI217-'Base original'!BK217)/('Base original'!BI205-'Base original'!BK205)*100-100)*('Base original'!BI205-'Base original'!BK205)/'Base original'!$BL205</f>
        <v>-0.16791676201648925</v>
      </c>
      <c r="BD216" s="8">
        <f>+('Base original'!BL217/'Base original'!BL205*100-100)*'Base original'!BL205/'Base original'!$BL205</f>
        <v>4.6695439189782633</v>
      </c>
    </row>
    <row r="218" spans="1:56" x14ac:dyDescent="0.25">
      <c r="B218" s="80"/>
      <c r="C218" s="80"/>
      <c r="D218" s="80"/>
      <c r="E218" s="80"/>
    </row>
    <row r="219" spans="1:56" x14ac:dyDescent="0.25">
      <c r="B219" s="79"/>
      <c r="C219" s="79"/>
      <c r="D219" s="79"/>
      <c r="E219" s="79"/>
      <c r="F219" s="79"/>
    </row>
  </sheetData>
  <mergeCells count="18"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  <mergeCell ref="AB4:AO4"/>
    <mergeCell ref="AQ4:B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16"/>
  <sheetViews>
    <sheetView showGridLines="0" zoomScale="85" zoomScaleNormal="85"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A216" sqref="A216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87" t="s">
        <v>106</v>
      </c>
      <c r="C1" s="87"/>
      <c r="D1" s="87"/>
      <c r="E1" s="87"/>
      <c r="F1" s="111"/>
    </row>
    <row r="2" spans="1:9" s="3" customFormat="1" ht="21.75" customHeight="1" x14ac:dyDescent="0.25">
      <c r="A2" s="2"/>
      <c r="B2" s="92" t="s">
        <v>44</v>
      </c>
      <c r="C2" s="92"/>
      <c r="D2" s="92"/>
      <c r="E2" s="92"/>
      <c r="F2" s="115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08" t="s">
        <v>109</v>
      </c>
      <c r="C4" s="109"/>
      <c r="D4" s="109"/>
      <c r="E4" s="109"/>
      <c r="F4" s="110"/>
    </row>
    <row r="5" spans="1:9" ht="15" customHeight="1" x14ac:dyDescent="0.25">
      <c r="A5" s="2"/>
      <c r="B5" s="98" t="s">
        <v>270</v>
      </c>
      <c r="C5" s="99"/>
      <c r="D5" s="99"/>
      <c r="E5" s="99"/>
      <c r="F5" s="100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-1.0554209875092653</v>
      </c>
      <c r="C216" s="5">
        <f>('Base original'!C217/'Base original'!C216*100-100)</f>
        <v>-2.2140643452843278E-2</v>
      </c>
      <c r="D216" s="5">
        <f>('Base original'!D217/'Base original'!D216*100-100)</f>
        <v>0.42049090368772113</v>
      </c>
      <c r="E216" s="5">
        <f>('Base original'!E217/'Base original'!E216*100-100)</f>
        <v>-4.5049165656901806</v>
      </c>
      <c r="F216" s="9">
        <f>('Base original'!F217/'Base original'!F216*100-100)</f>
        <v>-0.66371293611490501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U132"/>
  <sheetViews>
    <sheetView zoomScale="130" zoomScaleNormal="13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1:21" x14ac:dyDescent="0.25">
      <c r="A2" s="22"/>
      <c r="B2" s="22" t="s">
        <v>87</v>
      </c>
      <c r="G2" s="22" t="s">
        <v>117</v>
      </c>
      <c r="L2" s="22" t="s">
        <v>118</v>
      </c>
    </row>
    <row r="3" spans="1:21" ht="15.75" x14ac:dyDescent="0.3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1:21" x14ac:dyDescent="0.25">
      <c r="Q4" s="75"/>
      <c r="R4" s="75"/>
      <c r="S4" s="75"/>
      <c r="T4" s="75"/>
      <c r="U4" s="75"/>
    </row>
    <row r="5" spans="1:21" x14ac:dyDescent="0.25">
      <c r="Q5" s="75"/>
      <c r="R5" s="75"/>
      <c r="S5" s="75"/>
      <c r="T5" s="75"/>
      <c r="U5" s="75"/>
    </row>
    <row r="6" spans="1:21" x14ac:dyDescent="0.25">
      <c r="Q6" s="75"/>
      <c r="R6" s="75"/>
      <c r="S6" s="75"/>
      <c r="T6" s="75"/>
      <c r="U6" s="75"/>
    </row>
    <row r="7" spans="1:21" x14ac:dyDescent="0.25">
      <c r="Q7" s="75"/>
      <c r="R7" s="75"/>
      <c r="S7" s="75"/>
      <c r="T7" s="75"/>
      <c r="U7" s="75"/>
    </row>
    <row r="8" spans="1:21" x14ac:dyDescent="0.25">
      <c r="Q8" s="75"/>
      <c r="R8" s="75"/>
      <c r="S8" s="75"/>
      <c r="T8" s="75"/>
      <c r="U8" s="75"/>
    </row>
    <row r="9" spans="1:21" x14ac:dyDescent="0.25">
      <c r="Q9" s="75"/>
      <c r="R9" s="75"/>
      <c r="S9" s="75"/>
      <c r="T9" s="75"/>
      <c r="U9" s="75"/>
    </row>
    <row r="10" spans="1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22" t="s">
        <v>271</v>
      </c>
      <c r="H17" s="122"/>
      <c r="I17" s="122"/>
      <c r="J17" s="122"/>
      <c r="L17" s="24" t="s">
        <v>84</v>
      </c>
    </row>
    <row r="18" spans="1:20" ht="24" customHeight="1" x14ac:dyDescent="0.25">
      <c r="B18" s="24"/>
      <c r="G18" s="122"/>
      <c r="H18" s="122"/>
      <c r="I18" s="122"/>
      <c r="J18" s="122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21" t="s">
        <v>88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16.5" x14ac:dyDescent="0.3">
      <c r="B21" s="27" t="s">
        <v>181</v>
      </c>
      <c r="G21" s="26"/>
      <c r="H21" s="26"/>
      <c r="I21" s="26"/>
      <c r="J21" s="26"/>
      <c r="L21" s="20" t="s">
        <v>172</v>
      </c>
    </row>
    <row r="22" spans="1:20" ht="16.5" x14ac:dyDescent="0.3">
      <c r="B22" s="27" t="s">
        <v>182</v>
      </c>
      <c r="G22" s="26"/>
      <c r="H22" s="26"/>
      <c r="I22" s="26"/>
      <c r="J22" s="26"/>
      <c r="L22" s="20"/>
    </row>
    <row r="23" spans="1:20" x14ac:dyDescent="0.25">
      <c r="B23" s="120" t="s">
        <v>89</v>
      </c>
      <c r="C23" s="120"/>
      <c r="D23" s="120"/>
      <c r="E23" s="120"/>
      <c r="G23" s="120" t="s">
        <v>90</v>
      </c>
      <c r="H23" s="120"/>
      <c r="I23" s="120"/>
      <c r="J23" s="120"/>
      <c r="L23" s="120" t="s">
        <v>91</v>
      </c>
      <c r="M23" s="120"/>
      <c r="N23" s="120"/>
      <c r="O23" s="120"/>
      <c r="Q23" s="120" t="s">
        <v>92</v>
      </c>
      <c r="R23" s="120"/>
      <c r="S23" s="120"/>
      <c r="T23" s="120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20" t="s">
        <v>89</v>
      </c>
      <c r="C40" s="120"/>
      <c r="D40" s="120"/>
      <c r="E40" s="120"/>
      <c r="G40" s="120" t="s">
        <v>90</v>
      </c>
      <c r="H40" s="120"/>
      <c r="I40" s="120"/>
      <c r="J40" s="120"/>
      <c r="L40" s="120" t="s">
        <v>91</v>
      </c>
      <c r="M40" s="120"/>
      <c r="N40" s="120"/>
      <c r="O40" s="120"/>
      <c r="Q40" s="120" t="s">
        <v>92</v>
      </c>
      <c r="R40" s="120"/>
      <c r="S40" s="120"/>
      <c r="T40" s="120"/>
    </row>
    <row r="54" spans="2:17" x14ac:dyDescent="0.25">
      <c r="B54" s="20" t="s">
        <v>95</v>
      </c>
    </row>
    <row r="55" spans="2:17" x14ac:dyDescent="0.25">
      <c r="B55" s="20"/>
    </row>
    <row r="56" spans="2:17" ht="18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20" t="s">
        <v>89</v>
      </c>
      <c r="E58" s="120"/>
      <c r="F58" s="120"/>
      <c r="G58" s="120"/>
      <c r="I58" s="120" t="s">
        <v>134</v>
      </c>
      <c r="J58" s="120"/>
      <c r="K58" s="120"/>
      <c r="L58" s="120"/>
      <c r="N58" s="120" t="s">
        <v>91</v>
      </c>
      <c r="O58" s="120"/>
      <c r="P58" s="120"/>
      <c r="Q58" s="120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6.5" x14ac:dyDescent="0.25">
      <c r="B74" s="72" t="s">
        <v>174</v>
      </c>
    </row>
    <row r="75" spans="2:20" ht="16.5" x14ac:dyDescent="0.35">
      <c r="B75" s="66" t="s">
        <v>175</v>
      </c>
    </row>
    <row r="76" spans="2:20" x14ac:dyDescent="0.25">
      <c r="B76" s="120" t="s">
        <v>93</v>
      </c>
      <c r="C76" s="120"/>
      <c r="D76" s="120"/>
      <c r="E76" s="120"/>
      <c r="G76" s="120" t="s">
        <v>94</v>
      </c>
      <c r="H76" s="120"/>
      <c r="I76" s="120"/>
      <c r="J76" s="120"/>
      <c r="M76" s="71"/>
      <c r="N76" s="71" t="s">
        <v>77</v>
      </c>
      <c r="O76" s="71"/>
      <c r="Q76" s="120" t="s">
        <v>76</v>
      </c>
      <c r="R76" s="120"/>
      <c r="S76" s="120"/>
      <c r="T76" s="120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ht="16.5" x14ac:dyDescent="0.35">
      <c r="B94" s="66" t="s">
        <v>176</v>
      </c>
    </row>
    <row r="95" spans="2:20" x14ac:dyDescent="0.25">
      <c r="B95" s="120" t="s">
        <v>42</v>
      </c>
      <c r="C95" s="120"/>
      <c r="D95" s="120"/>
      <c r="E95" s="120"/>
      <c r="G95" s="120" t="s">
        <v>96</v>
      </c>
      <c r="H95" s="120"/>
      <c r="I95" s="120"/>
      <c r="J95" s="120"/>
      <c r="L95" s="120" t="s">
        <v>97</v>
      </c>
      <c r="M95" s="120"/>
      <c r="N95" s="120"/>
      <c r="O95" s="120"/>
      <c r="Q95" s="120" t="s">
        <v>45</v>
      </c>
      <c r="R95" s="120"/>
      <c r="S95" s="120"/>
      <c r="T95" s="120"/>
    </row>
    <row r="110" spans="2:2" x14ac:dyDescent="0.25">
      <c r="B110" s="20" t="s">
        <v>271</v>
      </c>
    </row>
    <row r="113" spans="2:17" ht="16.5" x14ac:dyDescent="0.3">
      <c r="B113" s="65" t="s">
        <v>185</v>
      </c>
    </row>
    <row r="114" spans="2:17" ht="16.5" x14ac:dyDescent="0.35">
      <c r="B114" s="66" t="s">
        <v>177</v>
      </c>
    </row>
    <row r="115" spans="2:17" x14ac:dyDescent="0.25">
      <c r="B115" s="120" t="s">
        <v>37</v>
      </c>
      <c r="C115" s="120"/>
      <c r="D115" s="120"/>
      <c r="E115" s="120"/>
      <c r="H115" s="120" t="s">
        <v>38</v>
      </c>
      <c r="I115" s="120"/>
      <c r="J115" s="120"/>
      <c r="K115" s="120"/>
      <c r="N115" s="120" t="s">
        <v>41</v>
      </c>
      <c r="O115" s="120"/>
      <c r="P115" s="120"/>
      <c r="Q115" s="120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283</v>
      </c>
      <c r="D2">
        <v>25877.188999999998</v>
      </c>
      <c r="E2" s="74">
        <v>45114.561597222222</v>
      </c>
      <c r="F2" t="b">
        <v>1</v>
      </c>
      <c r="G2" s="73" t="s">
        <v>0</v>
      </c>
      <c r="H2" s="73" t="s">
        <v>188</v>
      </c>
      <c r="I2" s="73" t="s">
        <v>284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283</v>
      </c>
      <c r="D3">
        <v>5571.0029999999997</v>
      </c>
      <c r="E3" s="74">
        <v>45114.561597222222</v>
      </c>
      <c r="F3" t="b">
        <v>1</v>
      </c>
      <c r="G3" s="73" t="s">
        <v>1</v>
      </c>
      <c r="H3" s="73" t="s">
        <v>188</v>
      </c>
      <c r="I3" s="73" t="s">
        <v>284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283</v>
      </c>
      <c r="D4">
        <v>9317.4879999999994</v>
      </c>
      <c r="E4" s="74">
        <v>45114.561597222222</v>
      </c>
      <c r="F4" t="b">
        <v>1</v>
      </c>
      <c r="G4" s="73" t="s">
        <v>2</v>
      </c>
      <c r="H4" s="73" t="s">
        <v>188</v>
      </c>
      <c r="I4" s="73" t="s">
        <v>284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283</v>
      </c>
      <c r="D5">
        <v>3905.4259999999999</v>
      </c>
      <c r="E5" s="74">
        <v>45114.561597222222</v>
      </c>
      <c r="F5" t="b">
        <v>1</v>
      </c>
      <c r="G5" s="73" t="s">
        <v>3</v>
      </c>
      <c r="H5" s="73" t="s">
        <v>188</v>
      </c>
      <c r="I5" s="73" t="s">
        <v>284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283</v>
      </c>
      <c r="D6">
        <v>44671.106</v>
      </c>
      <c r="E6" s="74">
        <v>45114.561597222222</v>
      </c>
      <c r="F6" t="b">
        <v>1</v>
      </c>
      <c r="G6" s="73" t="s">
        <v>4</v>
      </c>
      <c r="H6" s="73" t="s">
        <v>188</v>
      </c>
      <c r="I6" s="73" t="s">
        <v>284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283</v>
      </c>
      <c r="D7">
        <v>26.840105511345499</v>
      </c>
      <c r="E7" s="74">
        <v>45114.561597222222</v>
      </c>
      <c r="F7" t="b">
        <v>1</v>
      </c>
      <c r="G7" s="73" t="s">
        <v>5</v>
      </c>
      <c r="H7" s="73" t="s">
        <v>188</v>
      </c>
      <c r="I7" s="73" t="s">
        <v>284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283</v>
      </c>
      <c r="E8" s="74">
        <v>45114.561597222222</v>
      </c>
      <c r="F8" t="b">
        <v>1</v>
      </c>
      <c r="G8" s="73" t="s">
        <v>158</v>
      </c>
      <c r="H8" s="73" t="s">
        <v>188</v>
      </c>
      <c r="I8" s="73" t="s">
        <v>284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283</v>
      </c>
      <c r="E9" s="74">
        <v>45114.561597222222</v>
      </c>
      <c r="F9" t="b">
        <v>1</v>
      </c>
      <c r="G9" s="73" t="s">
        <v>171</v>
      </c>
      <c r="H9" s="73" t="s">
        <v>188</v>
      </c>
      <c r="I9" s="73" t="s">
        <v>284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283</v>
      </c>
      <c r="E10" s="74">
        <v>45114.561597222222</v>
      </c>
      <c r="F10" t="b">
        <v>1</v>
      </c>
      <c r="G10" s="73" t="s">
        <v>168</v>
      </c>
      <c r="H10" s="73" t="s">
        <v>188</v>
      </c>
      <c r="I10" s="73" t="s">
        <v>284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283</v>
      </c>
      <c r="E11" s="74">
        <v>45114.561597222222</v>
      </c>
      <c r="F11" t="b">
        <v>1</v>
      </c>
      <c r="G11" s="73" t="s">
        <v>170</v>
      </c>
      <c r="H11" s="73" t="s">
        <v>188</v>
      </c>
      <c r="I11" s="73" t="s">
        <v>284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283</v>
      </c>
      <c r="E12" s="74">
        <v>45114.561597222222</v>
      </c>
      <c r="F12" t="b">
        <v>1</v>
      </c>
      <c r="G12" s="73" t="s">
        <v>167</v>
      </c>
      <c r="H12" s="73" t="s">
        <v>188</v>
      </c>
      <c r="I12" s="73" t="s">
        <v>284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283</v>
      </c>
      <c r="E13" s="74">
        <v>45114.561597222222</v>
      </c>
      <c r="F13" t="b">
        <v>1</v>
      </c>
      <c r="G13" s="73" t="s">
        <v>120</v>
      </c>
      <c r="H13" s="73" t="s">
        <v>188</v>
      </c>
      <c r="I13" s="73" t="s">
        <v>284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283</v>
      </c>
      <c r="E14" s="74">
        <v>45114.561597222222</v>
      </c>
      <c r="F14" t="b">
        <v>1</v>
      </c>
      <c r="G14" s="73" t="s">
        <v>165</v>
      </c>
      <c r="H14" s="73" t="s">
        <v>188</v>
      </c>
      <c r="I14" s="73" t="s">
        <v>284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283</v>
      </c>
      <c r="E15" s="74">
        <v>45114.561597222222</v>
      </c>
      <c r="F15" t="b">
        <v>1</v>
      </c>
      <c r="G15" s="73" t="s">
        <v>121</v>
      </c>
      <c r="H15" s="73" t="s">
        <v>188</v>
      </c>
      <c r="I15" s="73" t="s">
        <v>284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283</v>
      </c>
      <c r="E16" s="74">
        <v>45114.561597222222</v>
      </c>
      <c r="F16" t="b">
        <v>1</v>
      </c>
      <c r="G16" s="73" t="s">
        <v>166</v>
      </c>
      <c r="H16" s="73" t="s">
        <v>188</v>
      </c>
      <c r="I16" s="73" t="s">
        <v>284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283</v>
      </c>
      <c r="D17">
        <v>10.2731725726366</v>
      </c>
      <c r="E17" s="74">
        <v>45114.561597222222</v>
      </c>
      <c r="F17" t="b">
        <v>1</v>
      </c>
      <c r="G17" s="73" t="s">
        <v>6</v>
      </c>
      <c r="H17" s="73" t="s">
        <v>188</v>
      </c>
      <c r="I17" s="73" t="s">
        <v>284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283</v>
      </c>
      <c r="E18" s="74">
        <v>45114.561597222222</v>
      </c>
      <c r="F18" t="b">
        <v>1</v>
      </c>
      <c r="G18" s="73" t="s">
        <v>156</v>
      </c>
      <c r="H18" s="73" t="s">
        <v>188</v>
      </c>
      <c r="I18" s="73" t="s">
        <v>284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283</v>
      </c>
      <c r="E19" s="74">
        <v>45114.561597222222</v>
      </c>
      <c r="F19" t="b">
        <v>1</v>
      </c>
      <c r="G19" s="73" t="s">
        <v>169</v>
      </c>
      <c r="H19" s="73" t="s">
        <v>188</v>
      </c>
      <c r="I19" s="73" t="s">
        <v>284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283</v>
      </c>
      <c r="E20" s="74">
        <v>45114.561597222222</v>
      </c>
      <c r="F20" t="b">
        <v>1</v>
      </c>
      <c r="G20" s="73" t="s">
        <v>162</v>
      </c>
      <c r="H20" s="73" t="s">
        <v>188</v>
      </c>
      <c r="I20" s="73" t="s">
        <v>284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283</v>
      </c>
      <c r="E21" s="74">
        <v>45114.561597222222</v>
      </c>
      <c r="F21" t="b">
        <v>1</v>
      </c>
      <c r="G21" s="73" t="s">
        <v>122</v>
      </c>
      <c r="H21" s="73" t="s">
        <v>188</v>
      </c>
      <c r="I21" s="73" t="s">
        <v>284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283</v>
      </c>
      <c r="E22" s="74">
        <v>45114.561597222222</v>
      </c>
      <c r="F22" t="b">
        <v>1</v>
      </c>
      <c r="G22" s="73" t="s">
        <v>160</v>
      </c>
      <c r="H22" s="73" t="s">
        <v>188</v>
      </c>
      <c r="I22" s="73" t="s">
        <v>284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283</v>
      </c>
      <c r="E23" s="74">
        <v>45114.561597222222</v>
      </c>
      <c r="F23" t="b">
        <v>1</v>
      </c>
      <c r="G23" s="73" t="s">
        <v>123</v>
      </c>
      <c r="H23" s="73" t="s">
        <v>188</v>
      </c>
      <c r="I23" s="73" t="s">
        <v>284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283</v>
      </c>
      <c r="E24" s="74">
        <v>45114.561597222222</v>
      </c>
      <c r="F24" t="b">
        <v>1</v>
      </c>
      <c r="G24" s="73" t="s">
        <v>161</v>
      </c>
      <c r="H24" s="73" t="s">
        <v>188</v>
      </c>
      <c r="I24" s="73" t="s">
        <v>284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283</v>
      </c>
      <c r="D25">
        <v>5.28923438819597</v>
      </c>
      <c r="E25" s="74">
        <v>45114.561597222222</v>
      </c>
      <c r="F25" t="b">
        <v>1</v>
      </c>
      <c r="G25" s="73" t="s">
        <v>7</v>
      </c>
      <c r="H25" s="73" t="s">
        <v>188</v>
      </c>
      <c r="I25" s="73" t="s">
        <v>284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283</v>
      </c>
      <c r="E26" s="74">
        <v>45114.561597222222</v>
      </c>
      <c r="F26" t="b">
        <v>1</v>
      </c>
      <c r="G26" s="73" t="s">
        <v>157</v>
      </c>
      <c r="H26" s="73" t="s">
        <v>188</v>
      </c>
      <c r="I26" s="73" t="s">
        <v>284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283</v>
      </c>
      <c r="E27" s="74">
        <v>45114.561597222222</v>
      </c>
      <c r="F27" t="b">
        <v>1</v>
      </c>
      <c r="G27" s="73" t="s">
        <v>124</v>
      </c>
      <c r="H27" s="73" t="s">
        <v>188</v>
      </c>
      <c r="I27" s="73" t="s">
        <v>284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283</v>
      </c>
      <c r="E28" s="74">
        <v>45114.561597222222</v>
      </c>
      <c r="F28" t="b">
        <v>1</v>
      </c>
      <c r="G28" s="73" t="s">
        <v>163</v>
      </c>
      <c r="H28" s="73" t="s">
        <v>188</v>
      </c>
      <c r="I28" s="73" t="s">
        <v>284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283</v>
      </c>
      <c r="E29" s="74">
        <v>45114.561597222222</v>
      </c>
      <c r="F29" t="b">
        <v>1</v>
      </c>
      <c r="G29" s="73" t="s">
        <v>125</v>
      </c>
      <c r="H29" s="73" t="s">
        <v>188</v>
      </c>
      <c r="I29" s="73" t="s">
        <v>284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283</v>
      </c>
      <c r="E30" s="74">
        <v>45114.561597222222</v>
      </c>
      <c r="F30" t="b">
        <v>1</v>
      </c>
      <c r="G30" s="73" t="s">
        <v>164</v>
      </c>
      <c r="H30" s="73" t="s">
        <v>188</v>
      </c>
      <c r="I30" s="73" t="s">
        <v>284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283</v>
      </c>
      <c r="D31">
        <v>5.31</v>
      </c>
      <c r="E31" s="74">
        <v>45114.561597222222</v>
      </c>
      <c r="F31" t="b">
        <v>1</v>
      </c>
      <c r="G31" s="73" t="s">
        <v>8</v>
      </c>
      <c r="H31" s="73" t="s">
        <v>188</v>
      </c>
      <c r="I31" s="73" t="s">
        <v>284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283</v>
      </c>
      <c r="E32" s="74">
        <v>45114.561597222222</v>
      </c>
      <c r="F32" t="b">
        <v>1</v>
      </c>
      <c r="G32" s="73" t="s">
        <v>159</v>
      </c>
      <c r="H32" s="73" t="s">
        <v>188</v>
      </c>
      <c r="I32" s="73" t="s">
        <v>284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283</v>
      </c>
      <c r="D33">
        <v>2757.7020000000002</v>
      </c>
      <c r="E33" s="74">
        <v>45114.561597222222</v>
      </c>
      <c r="F33" t="b">
        <v>1</v>
      </c>
      <c r="G33" s="73" t="s">
        <v>13</v>
      </c>
      <c r="H33" s="73" t="s">
        <v>188</v>
      </c>
      <c r="I33" s="73" t="s">
        <v>284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283</v>
      </c>
      <c r="D34">
        <v>1694</v>
      </c>
      <c r="E34" s="74">
        <v>45114.561597222222</v>
      </c>
      <c r="F34" t="b">
        <v>1</v>
      </c>
      <c r="G34" s="73" t="s">
        <v>14</v>
      </c>
      <c r="H34" s="73" t="s">
        <v>188</v>
      </c>
      <c r="I34" s="73" t="s">
        <v>284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283</v>
      </c>
      <c r="D35">
        <v>4523.3099999999995</v>
      </c>
      <c r="E35" s="74">
        <v>45114.561597222222</v>
      </c>
      <c r="F35" t="b">
        <v>1</v>
      </c>
      <c r="G35" s="73" t="s">
        <v>15</v>
      </c>
      <c r="H35" s="73" t="s">
        <v>188</v>
      </c>
      <c r="I35" s="73" t="s">
        <v>284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283</v>
      </c>
      <c r="D36">
        <v>1360.3000000000002</v>
      </c>
      <c r="E36" s="74">
        <v>45114.561597222222</v>
      </c>
      <c r="F36" t="b">
        <v>1</v>
      </c>
      <c r="G36" s="73" t="s">
        <v>16</v>
      </c>
      <c r="H36" s="73" t="s">
        <v>188</v>
      </c>
      <c r="I36" s="73" t="s">
        <v>284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283</v>
      </c>
      <c r="E37" s="74">
        <v>45114.561597222222</v>
      </c>
      <c r="F37" t="b">
        <v>1</v>
      </c>
      <c r="G37" s="73" t="s">
        <v>272</v>
      </c>
      <c r="H37" s="73" t="s">
        <v>188</v>
      </c>
      <c r="I37" s="73" t="s">
        <v>284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283</v>
      </c>
      <c r="E38" s="74">
        <v>45114.561597222222</v>
      </c>
      <c r="F38" t="b">
        <v>1</v>
      </c>
      <c r="G38" s="73" t="s">
        <v>275</v>
      </c>
      <c r="H38" s="73" t="s">
        <v>188</v>
      </c>
      <c r="I38" s="73" t="s">
        <v>284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276</v>
      </c>
      <c r="C39" t="s">
        <v>283</v>
      </c>
      <c r="D39">
        <v>7577.61</v>
      </c>
      <c r="E39" s="74">
        <v>45114.561597222222</v>
      </c>
      <c r="F39" t="b">
        <v>1</v>
      </c>
      <c r="G39" s="73" t="s">
        <v>17</v>
      </c>
      <c r="H39" s="73" t="s">
        <v>188</v>
      </c>
      <c r="I39" s="73" t="s">
        <v>284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277</v>
      </c>
      <c r="C40" t="s">
        <v>283</v>
      </c>
      <c r="D40">
        <v>23131.487499999999</v>
      </c>
      <c r="E40" s="74">
        <v>45114.561597222222</v>
      </c>
      <c r="F40" t="b">
        <v>1</v>
      </c>
      <c r="G40" s="73" t="s">
        <v>18</v>
      </c>
      <c r="H40" s="73" t="s">
        <v>188</v>
      </c>
      <c r="I40" s="73" t="s">
        <v>284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283</v>
      </c>
      <c r="D41">
        <v>2244.9699999999998</v>
      </c>
      <c r="E41" s="74">
        <v>45114.561597222222</v>
      </c>
      <c r="F41" t="b">
        <v>1</v>
      </c>
      <c r="G41" s="73" t="s">
        <v>19</v>
      </c>
      <c r="H41" s="73" t="s">
        <v>188</v>
      </c>
      <c r="I41" s="73" t="s">
        <v>284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283</v>
      </c>
      <c r="D42">
        <v>3330.57</v>
      </c>
      <c r="E42" s="74">
        <v>45114.561597222222</v>
      </c>
      <c r="F42" t="b">
        <v>1</v>
      </c>
      <c r="G42" s="73" t="s">
        <v>20</v>
      </c>
      <c r="H42" s="73" t="s">
        <v>188</v>
      </c>
      <c r="I42" s="73" t="s">
        <v>284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283</v>
      </c>
      <c r="D43">
        <v>110.16</v>
      </c>
      <c r="E43" s="74">
        <v>45114.561597222222</v>
      </c>
      <c r="F43" t="b">
        <v>1</v>
      </c>
      <c r="G43" s="73" t="s">
        <v>21</v>
      </c>
      <c r="H43" s="73" t="s">
        <v>188</v>
      </c>
      <c r="I43" s="73" t="s">
        <v>284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283</v>
      </c>
      <c r="D44">
        <v>3111.66</v>
      </c>
      <c r="E44" s="74">
        <v>45114.561608796299</v>
      </c>
      <c r="F44" t="b">
        <v>1</v>
      </c>
      <c r="G44" s="73" t="s">
        <v>22</v>
      </c>
      <c r="H44" s="73" t="s">
        <v>188</v>
      </c>
      <c r="I44" s="73" t="s">
        <v>284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283</v>
      </c>
      <c r="D45">
        <v>8.4700000000000006</v>
      </c>
      <c r="E45" s="74">
        <v>45114.561608796299</v>
      </c>
      <c r="F45" t="b">
        <v>1</v>
      </c>
      <c r="G45" s="73" t="s">
        <v>23</v>
      </c>
      <c r="H45" s="73" t="s">
        <v>188</v>
      </c>
      <c r="I45" s="73" t="s">
        <v>284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283</v>
      </c>
      <c r="D46">
        <v>33274.667500000003</v>
      </c>
      <c r="E46" s="74">
        <v>45114.561608796299</v>
      </c>
      <c r="F46" t="b">
        <v>1</v>
      </c>
      <c r="G46" s="73" t="s">
        <v>24</v>
      </c>
      <c r="H46" s="73" t="s">
        <v>188</v>
      </c>
      <c r="I46" s="73" t="s">
        <v>284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283</v>
      </c>
      <c r="D47">
        <v>3263.92</v>
      </c>
      <c r="E47" s="74">
        <v>45114.561608796299</v>
      </c>
      <c r="F47" t="b">
        <v>1</v>
      </c>
      <c r="G47" s="73" t="s">
        <v>25</v>
      </c>
      <c r="H47" s="73" t="s">
        <v>188</v>
      </c>
      <c r="I47" s="73" t="s">
        <v>284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283</v>
      </c>
      <c r="D48">
        <v>6603.07</v>
      </c>
      <c r="E48" s="74">
        <v>45114.561608796299</v>
      </c>
      <c r="F48" t="b">
        <v>1</v>
      </c>
      <c r="G48" s="73" t="s">
        <v>26</v>
      </c>
      <c r="H48" s="73" t="s">
        <v>188</v>
      </c>
      <c r="I48" s="73" t="s">
        <v>284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254</v>
      </c>
      <c r="C49" t="s">
        <v>283</v>
      </c>
      <c r="D49">
        <v>1040.99</v>
      </c>
      <c r="E49" s="74">
        <v>45114.561608796299</v>
      </c>
      <c r="F49" t="b">
        <v>1</v>
      </c>
      <c r="G49" s="73" t="s">
        <v>27</v>
      </c>
      <c r="H49" s="73" t="s">
        <v>188</v>
      </c>
      <c r="I49" s="73" t="s">
        <v>284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283</v>
      </c>
      <c r="D50">
        <v>4253.96</v>
      </c>
      <c r="E50" s="74">
        <v>45114.561608796299</v>
      </c>
      <c r="F50" t="b">
        <v>1</v>
      </c>
      <c r="G50" s="73" t="s">
        <v>28</v>
      </c>
      <c r="H50" s="73" t="s">
        <v>188</v>
      </c>
      <c r="I50" s="73" t="s">
        <v>284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283</v>
      </c>
      <c r="D51">
        <v>352.74</v>
      </c>
      <c r="E51" s="74">
        <v>45114.561608796299</v>
      </c>
      <c r="F51" t="b">
        <v>1</v>
      </c>
      <c r="G51" s="73" t="s">
        <v>29</v>
      </c>
      <c r="H51" s="73" t="s">
        <v>188</v>
      </c>
      <c r="I51" s="73" t="s">
        <v>284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283</v>
      </c>
      <c r="D52">
        <v>8243.9500000000007</v>
      </c>
      <c r="E52" s="74">
        <v>45114.561608796299</v>
      </c>
      <c r="F52" t="b">
        <v>1</v>
      </c>
      <c r="G52" s="73" t="s">
        <v>30</v>
      </c>
      <c r="H52" s="73" t="s">
        <v>188</v>
      </c>
      <c r="I52" s="73" t="s">
        <v>284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283</v>
      </c>
      <c r="D53">
        <v>3443.76</v>
      </c>
      <c r="E53" s="74">
        <v>45114.561608796299</v>
      </c>
      <c r="F53" t="b">
        <v>1</v>
      </c>
      <c r="G53" s="73" t="s">
        <v>31</v>
      </c>
      <c r="H53" s="73" t="s">
        <v>188</v>
      </c>
      <c r="I53" s="73" t="s">
        <v>284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283</v>
      </c>
      <c r="D54">
        <v>408.65</v>
      </c>
      <c r="E54" s="74">
        <v>45114.561608796299</v>
      </c>
      <c r="F54" t="b">
        <v>1</v>
      </c>
      <c r="G54" s="73" t="s">
        <v>32</v>
      </c>
      <c r="H54" s="73" t="s">
        <v>188</v>
      </c>
      <c r="I54" s="73" t="s">
        <v>284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283</v>
      </c>
      <c r="D55">
        <v>2312.86</v>
      </c>
      <c r="E55" s="74">
        <v>45114.561608796299</v>
      </c>
      <c r="F55" t="b">
        <v>1</v>
      </c>
      <c r="G55" s="73" t="s">
        <v>33</v>
      </c>
      <c r="H55" s="73" t="s">
        <v>188</v>
      </c>
      <c r="I55" s="73" t="s">
        <v>284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278</v>
      </c>
      <c r="C56" t="s">
        <v>283</v>
      </c>
      <c r="D56">
        <v>161.41</v>
      </c>
      <c r="E56" s="74">
        <v>45114.561608796299</v>
      </c>
      <c r="F56" t="b">
        <v>1</v>
      </c>
      <c r="G56" s="73" t="s">
        <v>34</v>
      </c>
      <c r="H56" s="73" t="s">
        <v>188</v>
      </c>
      <c r="I56" s="73" t="s">
        <v>284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283</v>
      </c>
      <c r="D57">
        <v>58411.4375</v>
      </c>
      <c r="E57" s="74">
        <v>45114.561608796299</v>
      </c>
      <c r="F57" t="b">
        <v>1</v>
      </c>
      <c r="G57" s="73" t="s">
        <v>35</v>
      </c>
      <c r="H57" s="73" t="s">
        <v>188</v>
      </c>
      <c r="I57" s="73" t="s">
        <v>284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255</v>
      </c>
      <c r="C58" t="s">
        <v>283</v>
      </c>
      <c r="D58">
        <v>4.92</v>
      </c>
      <c r="E58" s="74">
        <v>45114.561608796299</v>
      </c>
      <c r="F58" t="b">
        <v>1</v>
      </c>
      <c r="G58" s="73" t="s">
        <v>9</v>
      </c>
      <c r="H58" s="73" t="s">
        <v>188</v>
      </c>
      <c r="I58" s="73" t="s">
        <v>284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256</v>
      </c>
      <c r="C59" t="s">
        <v>283</v>
      </c>
      <c r="E59" s="74">
        <v>45114.561608796299</v>
      </c>
      <c r="F59" t="b">
        <v>1</v>
      </c>
      <c r="G59" s="73" t="s">
        <v>153</v>
      </c>
      <c r="H59" s="73" t="s">
        <v>188</v>
      </c>
      <c r="I59" s="73" t="s">
        <v>284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257</v>
      </c>
      <c r="C60" t="s">
        <v>283</v>
      </c>
      <c r="D60">
        <v>5.52</v>
      </c>
      <c r="E60" s="74">
        <v>45114.561608796299</v>
      </c>
      <c r="F60" t="b">
        <v>1</v>
      </c>
      <c r="G60" s="73" t="s">
        <v>10</v>
      </c>
      <c r="H60" s="73" t="s">
        <v>188</v>
      </c>
      <c r="I60" s="73" t="s">
        <v>284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258</v>
      </c>
      <c r="C61" t="s">
        <v>283</v>
      </c>
      <c r="E61" s="74">
        <v>45114.561608796299</v>
      </c>
      <c r="F61" t="b">
        <v>1</v>
      </c>
      <c r="G61" s="73" t="s">
        <v>154</v>
      </c>
      <c r="H61" s="73" t="s">
        <v>188</v>
      </c>
      <c r="I61" s="73" t="s">
        <v>284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259</v>
      </c>
      <c r="C62" t="s">
        <v>283</v>
      </c>
      <c r="D62">
        <v>6.24</v>
      </c>
      <c r="E62" s="74">
        <v>45114.561608796299</v>
      </c>
      <c r="F62" t="b">
        <v>1</v>
      </c>
      <c r="G62" s="73" t="s">
        <v>11</v>
      </c>
      <c r="H62" s="73" t="s">
        <v>188</v>
      </c>
      <c r="I62" s="73" t="s">
        <v>284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260</v>
      </c>
      <c r="C63" t="s">
        <v>283</v>
      </c>
      <c r="E63" s="74">
        <v>45114.561608796299</v>
      </c>
      <c r="F63" t="b">
        <v>1</v>
      </c>
      <c r="G63" s="73" t="s">
        <v>152</v>
      </c>
      <c r="H63" s="73" t="s">
        <v>188</v>
      </c>
      <c r="I63" s="73" t="s">
        <v>284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279</v>
      </c>
      <c r="C64" t="s">
        <v>283</v>
      </c>
      <c r="D64">
        <v>6.36</v>
      </c>
      <c r="E64" s="74">
        <v>45114.561608796299</v>
      </c>
      <c r="F64" t="b">
        <v>1</v>
      </c>
      <c r="G64" s="73" t="s">
        <v>12</v>
      </c>
      <c r="H64" s="73" t="s">
        <v>188</v>
      </c>
      <c r="I64" s="73" t="s">
        <v>284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280</v>
      </c>
      <c r="C65" t="s">
        <v>283</v>
      </c>
      <c r="E65" s="74">
        <v>45114.561608796299</v>
      </c>
      <c r="F65" t="b">
        <v>1</v>
      </c>
      <c r="G65" s="73" t="s">
        <v>155</v>
      </c>
      <c r="H65" s="73" t="s">
        <v>188</v>
      </c>
      <c r="I65" s="73" t="s">
        <v>284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261</v>
      </c>
      <c r="C66" t="s">
        <v>285</v>
      </c>
      <c r="D66">
        <v>3457.317464008273</v>
      </c>
      <c r="E66" s="74">
        <v>45114.561608796299</v>
      </c>
      <c r="F66" t="b">
        <v>1</v>
      </c>
      <c r="G66" s="73" t="s">
        <v>241</v>
      </c>
      <c r="H66" s="73" t="s">
        <v>262</v>
      </c>
      <c r="I66" s="73" t="s">
        <v>284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263</v>
      </c>
      <c r="C67" t="s">
        <v>285</v>
      </c>
      <c r="D67">
        <v>2657.0280359917274</v>
      </c>
      <c r="E67" s="74">
        <v>45114.561608796299</v>
      </c>
      <c r="F67" t="b">
        <v>1</v>
      </c>
      <c r="G67" s="73" t="s">
        <v>242</v>
      </c>
      <c r="H67" s="73" t="s">
        <v>262</v>
      </c>
      <c r="I67" s="73" t="s">
        <v>284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264</v>
      </c>
      <c r="C68" t="s">
        <v>285</v>
      </c>
      <c r="D68">
        <v>30733.954310414865</v>
      </c>
      <c r="E68" s="74">
        <v>45114.561608796299</v>
      </c>
      <c r="F68" t="b">
        <v>1</v>
      </c>
      <c r="G68" s="73" t="s">
        <v>248</v>
      </c>
      <c r="H68" s="73" t="s">
        <v>262</v>
      </c>
      <c r="I68" s="73" t="s">
        <v>284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265</v>
      </c>
      <c r="C69" t="s">
        <v>285</v>
      </c>
      <c r="D69">
        <v>17940.689972974</v>
      </c>
      <c r="E69" s="74">
        <v>45114.561608796299</v>
      </c>
      <c r="F69" t="b">
        <v>1</v>
      </c>
      <c r="G69" s="73" t="s">
        <v>249</v>
      </c>
      <c r="H69" s="73" t="s">
        <v>262</v>
      </c>
      <c r="I69" s="73" t="s">
        <v>284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266</v>
      </c>
      <c r="C70" t="s">
        <v>285</v>
      </c>
      <c r="D70">
        <v>12793.264337440865</v>
      </c>
      <c r="E70" s="74">
        <v>45114.561608796299</v>
      </c>
      <c r="F70" t="b">
        <v>1</v>
      </c>
      <c r="G70" s="73" t="s">
        <v>250</v>
      </c>
      <c r="H70" s="73" t="s">
        <v>262</v>
      </c>
      <c r="I70" s="73" t="s">
        <v>284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281</v>
      </c>
      <c r="C71" t="s">
        <v>285</v>
      </c>
      <c r="D71">
        <v>4358.3605202462541</v>
      </c>
      <c r="E71" s="74">
        <v>45114.561608796299</v>
      </c>
      <c r="F71" t="b">
        <v>1</v>
      </c>
      <c r="G71" s="73" t="s">
        <v>251</v>
      </c>
      <c r="H71" s="73" t="s">
        <v>262</v>
      </c>
      <c r="I71" s="73" t="s">
        <v>284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282</v>
      </c>
      <c r="C72" t="s">
        <v>285</v>
      </c>
      <c r="D72">
        <v>14.47016933888805</v>
      </c>
      <c r="E72" s="74">
        <v>45114.561608796299</v>
      </c>
      <c r="F72" t="b">
        <v>1</v>
      </c>
      <c r="G72" s="73" t="s">
        <v>252</v>
      </c>
      <c r="H72" s="73" t="s">
        <v>262</v>
      </c>
      <c r="I72" s="73" t="s">
        <v>284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2023-07-07T17:29:42Z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