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45" windowWidth="15180" windowHeight="10380" tabRatio="506"/>
  </bookViews>
  <sheets>
    <sheet name="Léame" sheetId="52" r:id="rId1"/>
    <sheet name="Original_real" sheetId="1" r:id="rId2"/>
    <sheet name="Desestac_real" sheetId="27" r:id="rId3"/>
    <sheet name="Deflactor" sheetId="10" r:id="rId4"/>
    <sheet name="Calculo deflactor ajustado" sheetId="15" r:id="rId5"/>
  </sheets>
  <externalReferences>
    <externalReference r:id="rId6"/>
  </externalReferences>
  <definedNames>
    <definedName name="agr1t">[1]Informe!$CX$33</definedName>
    <definedName name="agr3t">[1]Informe!$DG$33</definedName>
    <definedName name="agr4t">[1]Informe!$DI$33</definedName>
  </definedNames>
  <calcPr calcId="152511"/>
</workbook>
</file>

<file path=xl/calcChain.xml><?xml version="1.0" encoding="utf-8"?>
<calcChain xmlns="http://schemas.openxmlformats.org/spreadsheetml/2006/main">
  <c r="B52" i="52" l="1"/>
  <c r="B51" i="52"/>
  <c r="B49" i="52"/>
  <c r="B50" i="52"/>
  <c r="B48" i="52"/>
  <c r="B46" i="52"/>
  <c r="B47" i="52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11" i="1"/>
  <c r="D26" i="10"/>
  <c r="D99" i="15"/>
  <c r="E75" i="15"/>
  <c r="F98" i="15"/>
  <c r="C29" i="10" l="1"/>
  <c r="C50" i="1" l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CI50" i="1"/>
  <c r="CJ50" i="1"/>
  <c r="CK50" i="1"/>
  <c r="D75" i="15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B30" i="1"/>
  <c r="B50" i="1" s="1"/>
  <c r="A52" i="1" l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51" i="1"/>
  <c r="A52" i="27" l="1"/>
  <c r="A53" i="27"/>
  <c r="A54" i="27"/>
  <c r="A55" i="27"/>
  <c r="A56" i="27"/>
  <c r="A57" i="27"/>
  <c r="A58" i="27"/>
  <c r="A59" i="27"/>
  <c r="A60" i="27"/>
  <c r="A61" i="27"/>
  <c r="A62" i="27"/>
  <c r="A63" i="27"/>
  <c r="A64" i="27"/>
  <c r="A65" i="27"/>
  <c r="A51" i="27"/>
  <c r="C96" i="15"/>
  <c r="D102" i="15"/>
  <c r="E102" i="15"/>
  <c r="F102" i="15"/>
  <c r="D103" i="15"/>
  <c r="E103" i="15"/>
  <c r="F103" i="15"/>
  <c r="D104" i="15"/>
  <c r="E104" i="15"/>
  <c r="F104" i="15"/>
  <c r="D105" i="15"/>
  <c r="E105" i="15"/>
  <c r="F105" i="15"/>
  <c r="D106" i="15"/>
  <c r="E106" i="15"/>
  <c r="F106" i="15"/>
  <c r="D107" i="15"/>
  <c r="E107" i="15"/>
  <c r="F107" i="15"/>
  <c r="D108" i="15"/>
  <c r="E108" i="15"/>
  <c r="F108" i="15"/>
  <c r="D109" i="15"/>
  <c r="E109" i="15"/>
  <c r="F109" i="15"/>
  <c r="D110" i="15"/>
  <c r="E110" i="15"/>
  <c r="F110" i="15"/>
  <c r="C110" i="15"/>
  <c r="C109" i="15"/>
  <c r="C108" i="15"/>
  <c r="C107" i="15"/>
  <c r="C106" i="15"/>
  <c r="C105" i="15"/>
  <c r="C104" i="15"/>
  <c r="C103" i="15"/>
  <c r="C102" i="15"/>
  <c r="D97" i="15"/>
  <c r="E97" i="15"/>
  <c r="F97" i="15"/>
  <c r="D98" i="15"/>
  <c r="E98" i="15"/>
  <c r="E99" i="15"/>
  <c r="F99" i="15"/>
  <c r="D100" i="15"/>
  <c r="E100" i="15"/>
  <c r="F100" i="15"/>
  <c r="D101" i="15"/>
  <c r="E101" i="15"/>
  <c r="F101" i="15"/>
  <c r="C101" i="15"/>
  <c r="C100" i="15"/>
  <c r="C99" i="15"/>
  <c r="C98" i="15"/>
  <c r="C97" i="15"/>
  <c r="F96" i="15"/>
  <c r="D96" i="15"/>
  <c r="E96" i="15"/>
  <c r="D48" i="15"/>
  <c r="F27" i="10"/>
  <c r="I97" i="15" l="1"/>
  <c r="G100" i="15"/>
  <c r="J101" i="15"/>
  <c r="H107" i="15"/>
  <c r="H104" i="15"/>
  <c r="J109" i="15"/>
  <c r="H99" i="15"/>
  <c r="H110" i="15"/>
  <c r="J104" i="15"/>
  <c r="J99" i="15"/>
  <c r="J107" i="15"/>
  <c r="H102" i="15"/>
  <c r="H97" i="15"/>
  <c r="J108" i="15"/>
  <c r="H106" i="15"/>
  <c r="J103" i="15"/>
  <c r="J100" i="15"/>
  <c r="J98" i="15"/>
  <c r="E48" i="15"/>
  <c r="N102" i="15" s="1"/>
  <c r="I96" i="15"/>
  <c r="H108" i="15"/>
  <c r="J105" i="15"/>
  <c r="H103" i="15"/>
  <c r="H100" i="15"/>
  <c r="J97" i="15"/>
  <c r="J110" i="15"/>
  <c r="H109" i="15"/>
  <c r="J106" i="15"/>
  <c r="H105" i="15"/>
  <c r="J102" i="15"/>
  <c r="H101" i="15"/>
  <c r="H98" i="15"/>
  <c r="G96" i="15"/>
  <c r="H96" i="15"/>
  <c r="G110" i="15"/>
  <c r="G109" i="15"/>
  <c r="G108" i="15"/>
  <c r="G107" i="15"/>
  <c r="G106" i="15"/>
  <c r="G105" i="15"/>
  <c r="G104" i="15"/>
  <c r="G103" i="15"/>
  <c r="G102" i="15"/>
  <c r="G101" i="15"/>
  <c r="G99" i="15"/>
  <c r="G98" i="15"/>
  <c r="G97" i="15"/>
  <c r="J96" i="15"/>
  <c r="I110" i="15"/>
  <c r="I109" i="15"/>
  <c r="I108" i="15"/>
  <c r="I107" i="15"/>
  <c r="I106" i="15"/>
  <c r="I105" i="15"/>
  <c r="I104" i="15"/>
  <c r="I103" i="15"/>
  <c r="I102" i="15"/>
  <c r="I101" i="15"/>
  <c r="I100" i="15"/>
  <c r="I99" i="15"/>
  <c r="I98" i="15"/>
  <c r="BT5" i="1"/>
  <c r="BU5" i="1"/>
  <c r="BV5" i="1"/>
  <c r="BS5" i="1"/>
  <c r="M96" i="15" l="1"/>
  <c r="M108" i="15"/>
  <c r="F48" i="15"/>
  <c r="P97" i="15" s="1"/>
  <c r="N110" i="15"/>
  <c r="K109" i="15"/>
  <c r="L100" i="15"/>
  <c r="Q109" i="15"/>
  <c r="K101" i="15"/>
  <c r="L106" i="15"/>
  <c r="N104" i="15"/>
  <c r="M100" i="15"/>
  <c r="L107" i="15"/>
  <c r="L99" i="15"/>
  <c r="N97" i="15"/>
  <c r="N107" i="15"/>
  <c r="N101" i="15"/>
  <c r="N108" i="15"/>
  <c r="M98" i="15"/>
  <c r="M106" i="15"/>
  <c r="K99" i="15"/>
  <c r="K107" i="15"/>
  <c r="L102" i="15"/>
  <c r="L103" i="15"/>
  <c r="L108" i="15"/>
  <c r="L98" i="15"/>
  <c r="N103" i="15"/>
  <c r="N105" i="15"/>
  <c r="M97" i="15"/>
  <c r="M101" i="15"/>
  <c r="M103" i="15"/>
  <c r="M105" i="15"/>
  <c r="M109" i="15"/>
  <c r="N96" i="15"/>
  <c r="K98" i="15"/>
  <c r="K102" i="15"/>
  <c r="K104" i="15"/>
  <c r="K106" i="15"/>
  <c r="K110" i="15"/>
  <c r="L104" i="15"/>
  <c r="L110" i="15"/>
  <c r="L97" i="15"/>
  <c r="N99" i="15"/>
  <c r="N100" i="15"/>
  <c r="M99" i="15"/>
  <c r="M102" i="15"/>
  <c r="M104" i="15"/>
  <c r="M107" i="15"/>
  <c r="M110" i="15"/>
  <c r="K97" i="15"/>
  <c r="K100" i="15"/>
  <c r="K103" i="15"/>
  <c r="K105" i="15"/>
  <c r="K108" i="15"/>
  <c r="L96" i="15"/>
  <c r="L101" i="15"/>
  <c r="L105" i="15"/>
  <c r="L109" i="15"/>
  <c r="N98" i="15"/>
  <c r="N106" i="15"/>
  <c r="N109" i="15"/>
  <c r="K96" i="15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11" i="27"/>
  <c r="C39" i="10"/>
  <c r="D38" i="10"/>
  <c r="E38" i="10"/>
  <c r="I44" i="1" s="1"/>
  <c r="F38" i="10"/>
  <c r="J44" i="1" s="1"/>
  <c r="D39" i="10"/>
  <c r="E39" i="10"/>
  <c r="I45" i="1" s="1"/>
  <c r="F39" i="10"/>
  <c r="J45" i="1" s="1"/>
  <c r="C38" i="10"/>
  <c r="G44" i="1" s="1"/>
  <c r="C37" i="10"/>
  <c r="G43" i="1" s="1"/>
  <c r="C26" i="10"/>
  <c r="G32" i="27" s="1"/>
  <c r="C27" i="10"/>
  <c r="C28" i="10"/>
  <c r="G34" i="1" s="1"/>
  <c r="C30" i="10"/>
  <c r="C31" i="10"/>
  <c r="C32" i="10"/>
  <c r="C33" i="10"/>
  <c r="C34" i="10"/>
  <c r="C35" i="10"/>
  <c r="C36" i="10"/>
  <c r="G42" i="1" s="1"/>
  <c r="C25" i="10"/>
  <c r="G31" i="1" s="1"/>
  <c r="D69" i="15"/>
  <c r="W83" i="15"/>
  <c r="W82" i="15"/>
  <c r="D82" i="15"/>
  <c r="E82" i="15"/>
  <c r="F82" i="15"/>
  <c r="G82" i="15"/>
  <c r="H82" i="15"/>
  <c r="I82" i="15"/>
  <c r="J82" i="15"/>
  <c r="K82" i="15"/>
  <c r="L82" i="15"/>
  <c r="M82" i="15"/>
  <c r="N82" i="15"/>
  <c r="O82" i="15"/>
  <c r="P82" i="15"/>
  <c r="Q82" i="15"/>
  <c r="R82" i="15"/>
  <c r="S82" i="15"/>
  <c r="T82" i="15"/>
  <c r="U82" i="15"/>
  <c r="V82" i="15"/>
  <c r="D83" i="15"/>
  <c r="E83" i="15"/>
  <c r="F83" i="15"/>
  <c r="G83" i="15"/>
  <c r="H83" i="15"/>
  <c r="I83" i="15"/>
  <c r="J83" i="15"/>
  <c r="K83" i="15"/>
  <c r="L83" i="15"/>
  <c r="M83" i="15"/>
  <c r="N83" i="15"/>
  <c r="O83" i="15"/>
  <c r="P83" i="15"/>
  <c r="Q83" i="15"/>
  <c r="R83" i="15"/>
  <c r="S83" i="15"/>
  <c r="T83" i="15"/>
  <c r="U83" i="15"/>
  <c r="V83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D25" i="10"/>
  <c r="H31" i="1" s="1"/>
  <c r="E25" i="10"/>
  <c r="I31" i="27" s="1"/>
  <c r="F25" i="10"/>
  <c r="J31" i="1" s="1"/>
  <c r="E26" i="10"/>
  <c r="I32" i="27" s="1"/>
  <c r="F26" i="10"/>
  <c r="J32" i="27" s="1"/>
  <c r="D27" i="10"/>
  <c r="H33" i="27" s="1"/>
  <c r="E27" i="10"/>
  <c r="I33" i="27" s="1"/>
  <c r="J33" i="27"/>
  <c r="D28" i="10"/>
  <c r="E28" i="10"/>
  <c r="I34" i="27" s="1"/>
  <c r="F28" i="10"/>
  <c r="J34" i="27" s="1"/>
  <c r="D29" i="10"/>
  <c r="E29" i="10"/>
  <c r="I35" i="27" s="1"/>
  <c r="F29" i="10"/>
  <c r="J35" i="27" s="1"/>
  <c r="D30" i="10"/>
  <c r="H36" i="1" s="1"/>
  <c r="E30" i="10"/>
  <c r="F30" i="10"/>
  <c r="J36" i="1" s="1"/>
  <c r="D31" i="10"/>
  <c r="H37" i="1" s="1"/>
  <c r="E31" i="10"/>
  <c r="I37" i="27" s="1"/>
  <c r="F31" i="10"/>
  <c r="J37" i="27" s="1"/>
  <c r="D32" i="10"/>
  <c r="H38" i="27" s="1"/>
  <c r="E32" i="10"/>
  <c r="I38" i="1" s="1"/>
  <c r="F32" i="10"/>
  <c r="J38" i="27" s="1"/>
  <c r="D33" i="10"/>
  <c r="H39" i="27" s="1"/>
  <c r="E33" i="10"/>
  <c r="I39" i="1" s="1"/>
  <c r="F33" i="10"/>
  <c r="J39" i="27" s="1"/>
  <c r="D34" i="10"/>
  <c r="H40" i="27" s="1"/>
  <c r="E34" i="10"/>
  <c r="I40" i="27" s="1"/>
  <c r="F34" i="10"/>
  <c r="D35" i="10"/>
  <c r="H41" i="27" s="1"/>
  <c r="E35" i="10"/>
  <c r="F35" i="10"/>
  <c r="D36" i="10"/>
  <c r="E36" i="10"/>
  <c r="I42" i="27" s="1"/>
  <c r="F36" i="10"/>
  <c r="D37" i="10"/>
  <c r="H43" i="27" s="1"/>
  <c r="E37" i="10"/>
  <c r="I43" i="27" s="1"/>
  <c r="F37" i="10"/>
  <c r="D81" i="15"/>
  <c r="T81" i="15"/>
  <c r="W69" i="15"/>
  <c r="E69" i="15"/>
  <c r="F69" i="15"/>
  <c r="G69" i="15"/>
  <c r="H69" i="15"/>
  <c r="I69" i="15"/>
  <c r="J69" i="15"/>
  <c r="K69" i="15"/>
  <c r="L69" i="15"/>
  <c r="M69" i="15"/>
  <c r="N69" i="15"/>
  <c r="O69" i="15"/>
  <c r="P69" i="15"/>
  <c r="Q69" i="15"/>
  <c r="R69" i="15"/>
  <c r="S69" i="15"/>
  <c r="T69" i="15"/>
  <c r="U69" i="15"/>
  <c r="V69" i="15"/>
  <c r="E70" i="15"/>
  <c r="F70" i="15"/>
  <c r="G70" i="15"/>
  <c r="H70" i="15"/>
  <c r="I70" i="15"/>
  <c r="J70" i="15"/>
  <c r="K70" i="15"/>
  <c r="L70" i="15"/>
  <c r="M70" i="15"/>
  <c r="N70" i="15"/>
  <c r="O70" i="15"/>
  <c r="P70" i="15"/>
  <c r="Q70" i="15"/>
  <c r="R70" i="15"/>
  <c r="S70" i="15"/>
  <c r="T70" i="15"/>
  <c r="U70" i="15"/>
  <c r="V70" i="15"/>
  <c r="W70" i="15"/>
  <c r="E71" i="15"/>
  <c r="F71" i="15"/>
  <c r="G71" i="15"/>
  <c r="H71" i="15"/>
  <c r="I71" i="15"/>
  <c r="J71" i="15"/>
  <c r="K71" i="15"/>
  <c r="L71" i="15"/>
  <c r="M71" i="15"/>
  <c r="N71" i="15"/>
  <c r="O71" i="15"/>
  <c r="P71" i="15"/>
  <c r="Q71" i="15"/>
  <c r="R71" i="15"/>
  <c r="S71" i="15"/>
  <c r="T71" i="15"/>
  <c r="U71" i="15"/>
  <c r="V71" i="15"/>
  <c r="W71" i="15"/>
  <c r="E72" i="15"/>
  <c r="F72" i="15"/>
  <c r="G72" i="15"/>
  <c r="H72" i="15"/>
  <c r="I72" i="15"/>
  <c r="J72" i="15"/>
  <c r="K72" i="15"/>
  <c r="L72" i="15"/>
  <c r="M72" i="15"/>
  <c r="N72" i="15"/>
  <c r="O72" i="15"/>
  <c r="P72" i="15"/>
  <c r="Q72" i="15"/>
  <c r="R72" i="15"/>
  <c r="S72" i="15"/>
  <c r="T72" i="15"/>
  <c r="U72" i="15"/>
  <c r="V72" i="15"/>
  <c r="W72" i="15"/>
  <c r="E73" i="15"/>
  <c r="F73" i="15"/>
  <c r="G73" i="15"/>
  <c r="H73" i="15"/>
  <c r="I73" i="15"/>
  <c r="J73" i="15"/>
  <c r="K73" i="15"/>
  <c r="L73" i="15"/>
  <c r="M73" i="15"/>
  <c r="N73" i="15"/>
  <c r="O73" i="15"/>
  <c r="P73" i="15"/>
  <c r="Q73" i="15"/>
  <c r="R73" i="15"/>
  <c r="S73" i="15"/>
  <c r="T73" i="15"/>
  <c r="U73" i="15"/>
  <c r="V73" i="15"/>
  <c r="W73" i="15"/>
  <c r="E74" i="15"/>
  <c r="F74" i="15"/>
  <c r="G74" i="15"/>
  <c r="H74" i="15"/>
  <c r="I74" i="15"/>
  <c r="J74" i="15"/>
  <c r="K74" i="15"/>
  <c r="L74" i="15"/>
  <c r="M74" i="15"/>
  <c r="N74" i="15"/>
  <c r="O74" i="15"/>
  <c r="P74" i="15"/>
  <c r="Q74" i="15"/>
  <c r="R74" i="15"/>
  <c r="S74" i="15"/>
  <c r="T74" i="15"/>
  <c r="U74" i="15"/>
  <c r="V74" i="15"/>
  <c r="W74" i="15"/>
  <c r="F75" i="15"/>
  <c r="G75" i="15"/>
  <c r="H75" i="15"/>
  <c r="I75" i="15"/>
  <c r="J75" i="15"/>
  <c r="K75" i="15"/>
  <c r="L75" i="15"/>
  <c r="M75" i="15"/>
  <c r="N75" i="15"/>
  <c r="O75" i="15"/>
  <c r="P75" i="15"/>
  <c r="Q75" i="15"/>
  <c r="R75" i="15"/>
  <c r="S75" i="15"/>
  <c r="T75" i="15"/>
  <c r="U75" i="15"/>
  <c r="V75" i="15"/>
  <c r="W75" i="15"/>
  <c r="E76" i="15"/>
  <c r="F76" i="15"/>
  <c r="G76" i="15"/>
  <c r="H76" i="15"/>
  <c r="I76" i="15"/>
  <c r="J76" i="15"/>
  <c r="K76" i="15"/>
  <c r="L76" i="15"/>
  <c r="M76" i="15"/>
  <c r="N76" i="15"/>
  <c r="O76" i="15"/>
  <c r="P76" i="15"/>
  <c r="Q76" i="15"/>
  <c r="R76" i="15"/>
  <c r="S76" i="15"/>
  <c r="T76" i="15"/>
  <c r="U76" i="15"/>
  <c r="V76" i="15"/>
  <c r="W76" i="15"/>
  <c r="E77" i="15"/>
  <c r="F77" i="15"/>
  <c r="G77" i="15"/>
  <c r="H77" i="15"/>
  <c r="I77" i="15"/>
  <c r="J77" i="15"/>
  <c r="K77" i="15"/>
  <c r="L77" i="15"/>
  <c r="M77" i="15"/>
  <c r="N77" i="15"/>
  <c r="O77" i="15"/>
  <c r="P77" i="15"/>
  <c r="Q77" i="15"/>
  <c r="R77" i="15"/>
  <c r="S77" i="15"/>
  <c r="T77" i="15"/>
  <c r="U77" i="15"/>
  <c r="V77" i="15"/>
  <c r="W77" i="15"/>
  <c r="E78" i="15"/>
  <c r="F78" i="15"/>
  <c r="G78" i="15"/>
  <c r="H78" i="15"/>
  <c r="I78" i="15"/>
  <c r="J78" i="15"/>
  <c r="K78" i="15"/>
  <c r="L78" i="15"/>
  <c r="M78" i="15"/>
  <c r="N78" i="15"/>
  <c r="O78" i="15"/>
  <c r="P78" i="15"/>
  <c r="Q78" i="15"/>
  <c r="R78" i="15"/>
  <c r="S78" i="15"/>
  <c r="T78" i="15"/>
  <c r="U78" i="15"/>
  <c r="V78" i="15"/>
  <c r="W78" i="15"/>
  <c r="E79" i="15"/>
  <c r="F79" i="15"/>
  <c r="G79" i="15"/>
  <c r="H79" i="15"/>
  <c r="I79" i="15"/>
  <c r="J79" i="15"/>
  <c r="K79" i="15"/>
  <c r="L79" i="15"/>
  <c r="M79" i="15"/>
  <c r="N79" i="15"/>
  <c r="O79" i="15"/>
  <c r="P79" i="15"/>
  <c r="Q79" i="15"/>
  <c r="R79" i="15"/>
  <c r="S79" i="15"/>
  <c r="T79" i="15"/>
  <c r="U79" i="15"/>
  <c r="V79" i="15"/>
  <c r="W79" i="15"/>
  <c r="E80" i="15"/>
  <c r="F80" i="15"/>
  <c r="G80" i="15"/>
  <c r="H80" i="15"/>
  <c r="I80" i="15"/>
  <c r="J80" i="15"/>
  <c r="K80" i="15"/>
  <c r="L80" i="15"/>
  <c r="M80" i="15"/>
  <c r="N80" i="15"/>
  <c r="O80" i="15"/>
  <c r="P80" i="15"/>
  <c r="Q80" i="15"/>
  <c r="R80" i="15"/>
  <c r="S80" i="15"/>
  <c r="T80" i="15"/>
  <c r="U80" i="15"/>
  <c r="V80" i="15"/>
  <c r="W80" i="15"/>
  <c r="E81" i="15"/>
  <c r="F81" i="15"/>
  <c r="G81" i="15"/>
  <c r="H81" i="15"/>
  <c r="I81" i="15"/>
  <c r="J81" i="15"/>
  <c r="K81" i="15"/>
  <c r="L81" i="15"/>
  <c r="M81" i="15"/>
  <c r="N81" i="15"/>
  <c r="O81" i="15"/>
  <c r="P81" i="15"/>
  <c r="Q81" i="15"/>
  <c r="R81" i="15"/>
  <c r="S81" i="15"/>
  <c r="U81" i="15"/>
  <c r="V81" i="15"/>
  <c r="W81" i="15"/>
  <c r="D70" i="15"/>
  <c r="D71" i="15"/>
  <c r="D72" i="15"/>
  <c r="D73" i="15"/>
  <c r="D74" i="15"/>
  <c r="D76" i="15"/>
  <c r="D77" i="15"/>
  <c r="D78" i="15"/>
  <c r="D79" i="15"/>
  <c r="D80" i="15"/>
  <c r="H23" i="10"/>
  <c r="I23" i="10"/>
  <c r="J23" i="10"/>
  <c r="G23" i="10"/>
  <c r="Q102" i="15" l="1"/>
  <c r="P106" i="15"/>
  <c r="Q107" i="15"/>
  <c r="R97" i="15"/>
  <c r="R108" i="15"/>
  <c r="R101" i="15"/>
  <c r="O105" i="15"/>
  <c r="D25" i="15"/>
  <c r="D39" i="15" s="1"/>
  <c r="P101" i="15"/>
  <c r="O107" i="15"/>
  <c r="R100" i="15"/>
  <c r="P98" i="15"/>
  <c r="O101" i="15"/>
  <c r="R109" i="15"/>
  <c r="P100" i="15"/>
  <c r="R105" i="15"/>
  <c r="O103" i="15"/>
  <c r="O108" i="15"/>
  <c r="P109" i="15"/>
  <c r="R110" i="15"/>
  <c r="R102" i="15"/>
  <c r="Q106" i="15"/>
  <c r="R96" i="15"/>
  <c r="Q108" i="15"/>
  <c r="P104" i="15"/>
  <c r="R106" i="15"/>
  <c r="R99" i="15"/>
  <c r="G48" i="15"/>
  <c r="V102" i="15" s="1"/>
  <c r="P107" i="15"/>
  <c r="P103" i="15"/>
  <c r="P110" i="15"/>
  <c r="P105" i="15"/>
  <c r="R104" i="15"/>
  <c r="P99" i="15"/>
  <c r="O99" i="15"/>
  <c r="Q98" i="15"/>
  <c r="O104" i="15"/>
  <c r="Q103" i="15"/>
  <c r="O106" i="15"/>
  <c r="O98" i="15"/>
  <c r="Q105" i="15"/>
  <c r="Q97" i="15"/>
  <c r="O109" i="15"/>
  <c r="Q104" i="15"/>
  <c r="O110" i="15"/>
  <c r="P108" i="15"/>
  <c r="Q96" i="15"/>
  <c r="P102" i="15"/>
  <c r="O96" i="15"/>
  <c r="R107" i="15"/>
  <c r="R103" i="15"/>
  <c r="P96" i="15"/>
  <c r="Q110" i="15"/>
  <c r="R98" i="15"/>
  <c r="O100" i="15"/>
  <c r="Q99" i="15"/>
  <c r="O97" i="15"/>
  <c r="Q100" i="15"/>
  <c r="O102" i="15"/>
  <c r="Q101" i="15"/>
  <c r="J35" i="10"/>
  <c r="N41" i="27" s="1"/>
  <c r="I33" i="10"/>
  <c r="M39" i="1" s="1"/>
  <c r="H39" i="10"/>
  <c r="L45" i="1" s="1"/>
  <c r="H38" i="10"/>
  <c r="L44" i="27" s="1"/>
  <c r="G37" i="10"/>
  <c r="K43" i="27" s="1"/>
  <c r="G25" i="10"/>
  <c r="I39" i="10"/>
  <c r="M45" i="1" s="1"/>
  <c r="T100" i="15"/>
  <c r="S105" i="15"/>
  <c r="V97" i="15"/>
  <c r="V99" i="15"/>
  <c r="G38" i="10"/>
  <c r="K44" i="27" s="1"/>
  <c r="G39" i="10"/>
  <c r="K45" i="1" s="1"/>
  <c r="J38" i="10"/>
  <c r="N44" i="1" s="1"/>
  <c r="J39" i="10"/>
  <c r="N45" i="1" s="1"/>
  <c r="I38" i="10"/>
  <c r="M44" i="1" s="1"/>
  <c r="BT5" i="27"/>
  <c r="BU5" i="27"/>
  <c r="BV5" i="27"/>
  <c r="BS5" i="27"/>
  <c r="T89" i="15"/>
  <c r="I45" i="27"/>
  <c r="G44" i="27"/>
  <c r="I44" i="27"/>
  <c r="J44" i="27"/>
  <c r="G31" i="27"/>
  <c r="H44" i="1"/>
  <c r="H44" i="27"/>
  <c r="H45" i="1"/>
  <c r="H45" i="27"/>
  <c r="G45" i="1"/>
  <c r="G45" i="27"/>
  <c r="J45" i="27"/>
  <c r="G35" i="1"/>
  <c r="N23" i="10"/>
  <c r="J37" i="10"/>
  <c r="N43" i="27" s="1"/>
  <c r="K23" i="10"/>
  <c r="H37" i="10"/>
  <c r="L43" i="1" s="1"/>
  <c r="H36" i="10"/>
  <c r="L42" i="27" s="1"/>
  <c r="I28" i="10"/>
  <c r="M34" i="1" s="1"/>
  <c r="G27" i="10"/>
  <c r="K33" i="27" s="1"/>
  <c r="M23" i="10"/>
  <c r="L23" i="10"/>
  <c r="I36" i="10"/>
  <c r="M42" i="27" s="1"/>
  <c r="G30" i="10"/>
  <c r="K36" i="27" s="1"/>
  <c r="I32" i="10"/>
  <c r="M38" i="27" s="1"/>
  <c r="E25" i="15"/>
  <c r="E34" i="15" s="1"/>
  <c r="G34" i="27"/>
  <c r="H37" i="27"/>
  <c r="Q25" i="15"/>
  <c r="Q37" i="15" s="1"/>
  <c r="I25" i="15"/>
  <c r="I30" i="15" s="1"/>
  <c r="R25" i="15"/>
  <c r="R40" i="15" s="1"/>
  <c r="J39" i="1"/>
  <c r="I42" i="1"/>
  <c r="J25" i="15"/>
  <c r="J39" i="15" s="1"/>
  <c r="H41" i="1"/>
  <c r="V25" i="15"/>
  <c r="V41" i="15" s="1"/>
  <c r="N25" i="15"/>
  <c r="N37" i="15" s="1"/>
  <c r="F25" i="15"/>
  <c r="W25" i="15"/>
  <c r="U25" i="15"/>
  <c r="U31" i="15" s="1"/>
  <c r="M25" i="15"/>
  <c r="M32" i="15" s="1"/>
  <c r="T25" i="15"/>
  <c r="T36" i="15" s="1"/>
  <c r="P25" i="15"/>
  <c r="P40" i="15" s="1"/>
  <c r="L25" i="15"/>
  <c r="L30" i="15" s="1"/>
  <c r="H25" i="15"/>
  <c r="G35" i="27"/>
  <c r="H38" i="1"/>
  <c r="C25" i="15"/>
  <c r="S25" i="15"/>
  <c r="S41" i="15" s="1"/>
  <c r="O25" i="15"/>
  <c r="O40" i="15" s="1"/>
  <c r="K25" i="15"/>
  <c r="K30" i="15" s="1"/>
  <c r="G25" i="15"/>
  <c r="I31" i="1"/>
  <c r="I32" i="1"/>
  <c r="J33" i="1"/>
  <c r="J35" i="1"/>
  <c r="J34" i="1"/>
  <c r="J36" i="27"/>
  <c r="I35" i="1"/>
  <c r="I39" i="27"/>
  <c r="J32" i="1"/>
  <c r="H31" i="27"/>
  <c r="H39" i="1"/>
  <c r="I40" i="1"/>
  <c r="H43" i="1"/>
  <c r="H36" i="27"/>
  <c r="G37" i="27"/>
  <c r="J37" i="1"/>
  <c r="I38" i="27"/>
  <c r="H34" i="27"/>
  <c r="H34" i="1"/>
  <c r="I34" i="1"/>
  <c r="J38" i="1"/>
  <c r="I43" i="1"/>
  <c r="G32" i="1"/>
  <c r="H33" i="1"/>
  <c r="J31" i="27"/>
  <c r="I33" i="1"/>
  <c r="J41" i="27"/>
  <c r="J41" i="1"/>
  <c r="I37" i="1"/>
  <c r="H28" i="10"/>
  <c r="L34" i="1" s="1"/>
  <c r="H31" i="10"/>
  <c r="H25" i="10"/>
  <c r="H26" i="10"/>
  <c r="H32" i="10"/>
  <c r="H34" i="10"/>
  <c r="L40" i="27" s="1"/>
  <c r="H27" i="10"/>
  <c r="H30" i="10"/>
  <c r="H33" i="10"/>
  <c r="H35" i="10"/>
  <c r="H29" i="10"/>
  <c r="G26" i="10"/>
  <c r="G29" i="10"/>
  <c r="G28" i="10"/>
  <c r="G31" i="10"/>
  <c r="G32" i="10"/>
  <c r="G33" i="10"/>
  <c r="J25" i="10"/>
  <c r="J27" i="10"/>
  <c r="J26" i="10"/>
  <c r="N32" i="1" s="1"/>
  <c r="J28" i="10"/>
  <c r="J29" i="10"/>
  <c r="J33" i="10"/>
  <c r="J34" i="10"/>
  <c r="J30" i="10"/>
  <c r="J36" i="10"/>
  <c r="N42" i="27" s="1"/>
  <c r="I37" i="10"/>
  <c r="G36" i="10"/>
  <c r="I34" i="10"/>
  <c r="M26" i="10"/>
  <c r="I25" i="10"/>
  <c r="M31" i="27" s="1"/>
  <c r="I26" i="10"/>
  <c r="I27" i="10"/>
  <c r="M33" i="27" s="1"/>
  <c r="I30" i="10"/>
  <c r="I31" i="10"/>
  <c r="I35" i="10"/>
  <c r="G35" i="10"/>
  <c r="K41" i="1" s="1"/>
  <c r="G34" i="10"/>
  <c r="J32" i="10"/>
  <c r="N38" i="27" s="1"/>
  <c r="J31" i="10"/>
  <c r="N37" i="1" s="1"/>
  <c r="I29" i="10"/>
  <c r="H35" i="27"/>
  <c r="H35" i="1"/>
  <c r="I36" i="1"/>
  <c r="I36" i="27"/>
  <c r="H32" i="27"/>
  <c r="H32" i="1"/>
  <c r="J43" i="1"/>
  <c r="J43" i="27"/>
  <c r="I41" i="27"/>
  <c r="I41" i="1"/>
  <c r="G33" i="27"/>
  <c r="G33" i="1"/>
  <c r="H42" i="27"/>
  <c r="H42" i="1"/>
  <c r="J40" i="27"/>
  <c r="J40" i="1"/>
  <c r="H40" i="1"/>
  <c r="J42" i="27"/>
  <c r="J42" i="1"/>
  <c r="C36" i="15" l="1"/>
  <c r="C31" i="15"/>
  <c r="E31" i="15"/>
  <c r="U104" i="15"/>
  <c r="V110" i="15"/>
  <c r="S97" i="15"/>
  <c r="V103" i="15"/>
  <c r="T103" i="15"/>
  <c r="U98" i="15"/>
  <c r="U106" i="15"/>
  <c r="S99" i="15"/>
  <c r="S107" i="15"/>
  <c r="T104" i="15"/>
  <c r="V105" i="15"/>
  <c r="T107" i="15"/>
  <c r="U100" i="15"/>
  <c r="U108" i="15"/>
  <c r="S101" i="15"/>
  <c r="S109" i="15"/>
  <c r="T108" i="15"/>
  <c r="V107" i="15"/>
  <c r="U96" i="15"/>
  <c r="U102" i="15"/>
  <c r="U110" i="15"/>
  <c r="S103" i="15"/>
  <c r="T96" i="15"/>
  <c r="T97" i="15"/>
  <c r="V104" i="15"/>
  <c r="V101" i="15"/>
  <c r="V109" i="15"/>
  <c r="T105" i="15"/>
  <c r="T99" i="15"/>
  <c r="U99" i="15"/>
  <c r="U103" i="15"/>
  <c r="U107" i="15"/>
  <c r="V96" i="15"/>
  <c r="S100" i="15"/>
  <c r="S104" i="15"/>
  <c r="S108" i="15"/>
  <c r="T98" i="15"/>
  <c r="T106" i="15"/>
  <c r="H48" i="15"/>
  <c r="Z106" i="15" s="1"/>
  <c r="V100" i="15"/>
  <c r="S96" i="15"/>
  <c r="V108" i="15"/>
  <c r="T101" i="15"/>
  <c r="T109" i="15"/>
  <c r="U97" i="15"/>
  <c r="U101" i="15"/>
  <c r="U105" i="15"/>
  <c r="U109" i="15"/>
  <c r="S98" i="15"/>
  <c r="S102" i="15"/>
  <c r="S106" i="15"/>
  <c r="S110" i="15"/>
  <c r="T102" i="15"/>
  <c r="T110" i="15"/>
  <c r="V106" i="15"/>
  <c r="V98" i="15"/>
  <c r="L44" i="1"/>
  <c r="J46" i="1"/>
  <c r="Z102" i="15"/>
  <c r="M39" i="27"/>
  <c r="N41" i="1"/>
  <c r="K37" i="10"/>
  <c r="O43" i="1" s="1"/>
  <c r="L45" i="27"/>
  <c r="N29" i="10"/>
  <c r="R35" i="1" s="1"/>
  <c r="H46" i="1"/>
  <c r="K34" i="10"/>
  <c r="O40" i="27" s="1"/>
  <c r="K29" i="10"/>
  <c r="O35" i="1" s="1"/>
  <c r="K26" i="10"/>
  <c r="O32" i="27" s="1"/>
  <c r="BT62" i="27"/>
  <c r="BT58" i="27"/>
  <c r="BT54" i="27"/>
  <c r="BT61" i="27"/>
  <c r="BT56" i="27"/>
  <c r="BT51" i="27"/>
  <c r="BT65" i="27"/>
  <c r="BT60" i="27"/>
  <c r="BT55" i="27"/>
  <c r="BT59" i="27"/>
  <c r="BT57" i="27"/>
  <c r="BT53" i="27"/>
  <c r="BT52" i="27"/>
  <c r="BT64" i="27"/>
  <c r="BT63" i="27"/>
  <c r="BV65" i="27"/>
  <c r="BV61" i="27"/>
  <c r="BV57" i="27"/>
  <c r="BV53" i="27"/>
  <c r="BV64" i="27"/>
  <c r="BV60" i="27"/>
  <c r="BV56" i="27"/>
  <c r="BV52" i="27"/>
  <c r="BV59" i="27"/>
  <c r="BV51" i="27"/>
  <c r="BV58" i="27"/>
  <c r="BV55" i="27"/>
  <c r="BV54" i="27"/>
  <c r="BV63" i="27"/>
  <c r="BV62" i="27"/>
  <c r="BU64" i="27"/>
  <c r="BU60" i="27"/>
  <c r="BU56" i="27"/>
  <c r="BU63" i="27"/>
  <c r="BU59" i="27"/>
  <c r="BU55" i="27"/>
  <c r="BU51" i="27"/>
  <c r="BU58" i="27"/>
  <c r="BU52" i="27"/>
  <c r="BU65" i="27"/>
  <c r="BU57" i="27"/>
  <c r="BU54" i="27"/>
  <c r="BU53" i="27"/>
  <c r="BU62" i="27"/>
  <c r="BU61" i="27"/>
  <c r="K43" i="1"/>
  <c r="O23" i="10"/>
  <c r="M45" i="27"/>
  <c r="X108" i="15"/>
  <c r="N27" i="10"/>
  <c r="R33" i="27" s="1"/>
  <c r="K45" i="27"/>
  <c r="N45" i="27"/>
  <c r="K44" i="1"/>
  <c r="N44" i="27"/>
  <c r="L25" i="10"/>
  <c r="P31" i="1" s="1"/>
  <c r="L38" i="10"/>
  <c r="L39" i="10"/>
  <c r="M29" i="10"/>
  <c r="Q35" i="1" s="1"/>
  <c r="M38" i="10"/>
  <c r="M39" i="10"/>
  <c r="K25" i="10"/>
  <c r="O31" i="1" s="1"/>
  <c r="K39" i="10"/>
  <c r="K38" i="10"/>
  <c r="M44" i="27"/>
  <c r="N32" i="10"/>
  <c r="R38" i="27" s="1"/>
  <c r="N39" i="10"/>
  <c r="N38" i="10"/>
  <c r="J46" i="27"/>
  <c r="H46" i="27"/>
  <c r="I46" i="27"/>
  <c r="I46" i="1"/>
  <c r="W30" i="15"/>
  <c r="I44" i="15"/>
  <c r="E41" i="15"/>
  <c r="G44" i="15"/>
  <c r="C42" i="15"/>
  <c r="H37" i="15"/>
  <c r="M34" i="10"/>
  <c r="Q40" i="27" s="1"/>
  <c r="N34" i="10"/>
  <c r="R40" i="27" s="1"/>
  <c r="M36" i="10"/>
  <c r="Q42" i="1" s="1"/>
  <c r="M27" i="10"/>
  <c r="Q33" i="27" s="1"/>
  <c r="N25" i="10"/>
  <c r="R31" i="1" s="1"/>
  <c r="L33" i="10"/>
  <c r="P39" i="27" s="1"/>
  <c r="M31" i="10"/>
  <c r="Q37" i="27" s="1"/>
  <c r="M32" i="10"/>
  <c r="Q38" i="1" s="1"/>
  <c r="N26" i="10"/>
  <c r="R32" i="1" s="1"/>
  <c r="L43" i="27"/>
  <c r="L30" i="10"/>
  <c r="P36" i="27" s="1"/>
  <c r="N33" i="10"/>
  <c r="R39" i="1" s="1"/>
  <c r="M28" i="10"/>
  <c r="Q34" i="27" s="1"/>
  <c r="M25" i="10"/>
  <c r="Q31" i="27" s="1"/>
  <c r="N36" i="10"/>
  <c r="R42" i="27" s="1"/>
  <c r="L26" i="10"/>
  <c r="P32" i="27" s="1"/>
  <c r="G36" i="27"/>
  <c r="G36" i="1"/>
  <c r="G37" i="1"/>
  <c r="M34" i="27"/>
  <c r="L42" i="1"/>
  <c r="M42" i="1"/>
  <c r="N43" i="1"/>
  <c r="L37" i="10"/>
  <c r="P43" i="1" s="1"/>
  <c r="L32" i="10"/>
  <c r="P38" i="27" s="1"/>
  <c r="L28" i="10"/>
  <c r="P34" i="1" s="1"/>
  <c r="K33" i="10"/>
  <c r="O39" i="1" s="1"/>
  <c r="K35" i="10"/>
  <c r="O41" i="1" s="1"/>
  <c r="K27" i="10"/>
  <c r="O33" i="27" s="1"/>
  <c r="M35" i="10"/>
  <c r="Q41" i="1" s="1"/>
  <c r="L35" i="10"/>
  <c r="P41" i="1" s="1"/>
  <c r="L29" i="10"/>
  <c r="P35" i="27" s="1"/>
  <c r="L27" i="10"/>
  <c r="P33" i="1" s="1"/>
  <c r="K36" i="10"/>
  <c r="O42" i="1" s="1"/>
  <c r="K30" i="10"/>
  <c r="O36" i="27" s="1"/>
  <c r="K28" i="10"/>
  <c r="O34" i="27" s="1"/>
  <c r="M38" i="1"/>
  <c r="N37" i="10"/>
  <c r="N30" i="10"/>
  <c r="N28" i="10"/>
  <c r="N35" i="10"/>
  <c r="R23" i="10"/>
  <c r="N31" i="10"/>
  <c r="L34" i="10"/>
  <c r="P40" i="27" s="1"/>
  <c r="L31" i="10"/>
  <c r="P37" i="27" s="1"/>
  <c r="K31" i="10"/>
  <c r="O37" i="27" s="1"/>
  <c r="K32" i="10"/>
  <c r="O38" i="27" s="1"/>
  <c r="K36" i="1"/>
  <c r="M30" i="10"/>
  <c r="M33" i="10"/>
  <c r="M37" i="10"/>
  <c r="Q23" i="10"/>
  <c r="K33" i="1"/>
  <c r="L36" i="10"/>
  <c r="P23" i="10"/>
  <c r="W42" i="15"/>
  <c r="I40" i="15"/>
  <c r="K41" i="15"/>
  <c r="Q39" i="15"/>
  <c r="Q33" i="15"/>
  <c r="U40" i="15"/>
  <c r="Q31" i="15"/>
  <c r="W32" i="15"/>
  <c r="I34" i="15"/>
  <c r="O43" i="15"/>
  <c r="P36" i="15"/>
  <c r="P37" i="15"/>
  <c r="I38" i="15"/>
  <c r="W39" i="15"/>
  <c r="W33" i="15"/>
  <c r="P32" i="15"/>
  <c r="I36" i="15"/>
  <c r="O30" i="15"/>
  <c r="U38" i="15"/>
  <c r="Q43" i="15"/>
  <c r="Q41" i="15"/>
  <c r="L32" i="15"/>
  <c r="O36" i="15"/>
  <c r="O44" i="15"/>
  <c r="Q30" i="15"/>
  <c r="C38" i="15"/>
  <c r="E42" i="15"/>
  <c r="K31" i="15"/>
  <c r="V35" i="15"/>
  <c r="J30" i="15"/>
  <c r="G33" i="15"/>
  <c r="M41" i="15"/>
  <c r="U37" i="15"/>
  <c r="V44" i="15"/>
  <c r="V36" i="15"/>
  <c r="M40" i="15"/>
  <c r="V37" i="15"/>
  <c r="V30" i="15"/>
  <c r="E30" i="15"/>
  <c r="U34" i="15"/>
  <c r="Q42" i="15"/>
  <c r="M35" i="15"/>
  <c r="V43" i="15"/>
  <c r="V39" i="15"/>
  <c r="U33" i="15"/>
  <c r="H33" i="15"/>
  <c r="U41" i="15"/>
  <c r="U32" i="15"/>
  <c r="N32" i="15"/>
  <c r="Q36" i="15"/>
  <c r="W44" i="15"/>
  <c r="H30" i="15"/>
  <c r="H41" i="15"/>
  <c r="N41" i="15"/>
  <c r="U42" i="15"/>
  <c r="N31" i="15"/>
  <c r="E33" i="15"/>
  <c r="U36" i="15"/>
  <c r="N36" i="15"/>
  <c r="U44" i="15"/>
  <c r="H44" i="15"/>
  <c r="U30" i="15"/>
  <c r="K33" i="15"/>
  <c r="D34" i="15"/>
  <c r="D38" i="15"/>
  <c r="D42" i="15"/>
  <c r="D35" i="15"/>
  <c r="D31" i="15"/>
  <c r="F38" i="15"/>
  <c r="F34" i="15"/>
  <c r="F42" i="15"/>
  <c r="F44" i="15"/>
  <c r="S33" i="15"/>
  <c r="D44" i="15"/>
  <c r="R37" i="15"/>
  <c r="T37" i="15"/>
  <c r="M43" i="15"/>
  <c r="M39" i="15"/>
  <c r="M36" i="15"/>
  <c r="J34" i="15"/>
  <c r="J43" i="15"/>
  <c r="J38" i="15"/>
  <c r="J42" i="15"/>
  <c r="C39" i="15"/>
  <c r="J31" i="15"/>
  <c r="R35" i="15"/>
  <c r="F33" i="15"/>
  <c r="N33" i="15"/>
  <c r="T33" i="15"/>
  <c r="R30" i="15"/>
  <c r="T32" i="15"/>
  <c r="E39" i="15"/>
  <c r="E43" i="15"/>
  <c r="E35" i="15"/>
  <c r="M37" i="15"/>
  <c r="T30" i="15"/>
  <c r="O34" i="15"/>
  <c r="O35" i="15"/>
  <c r="O42" i="15"/>
  <c r="O38" i="15"/>
  <c r="O31" i="15"/>
  <c r="O39" i="15"/>
  <c r="P31" i="15"/>
  <c r="P39" i="15"/>
  <c r="P43" i="15"/>
  <c r="P38" i="15"/>
  <c r="P34" i="15"/>
  <c r="P35" i="15"/>
  <c r="P42" i="15"/>
  <c r="W31" i="15"/>
  <c r="W35" i="15"/>
  <c r="W34" i="15"/>
  <c r="W38" i="15"/>
  <c r="I35" i="15"/>
  <c r="I43" i="15"/>
  <c r="I39" i="15"/>
  <c r="Q35" i="15"/>
  <c r="Q40" i="15"/>
  <c r="C34" i="15"/>
  <c r="Q34" i="15"/>
  <c r="Q38" i="15"/>
  <c r="M42" i="15"/>
  <c r="E38" i="15"/>
  <c r="H35" i="15"/>
  <c r="L39" i="15"/>
  <c r="L43" i="15"/>
  <c r="R31" i="15"/>
  <c r="J35" i="15"/>
  <c r="N39" i="15"/>
  <c r="W43" i="15"/>
  <c r="G43" i="15"/>
  <c r="D41" i="15"/>
  <c r="D33" i="15"/>
  <c r="O33" i="15"/>
  <c r="M33" i="15"/>
  <c r="L33" i="15"/>
  <c r="W41" i="15"/>
  <c r="J41" i="15"/>
  <c r="L41" i="15"/>
  <c r="R36" i="15"/>
  <c r="D37" i="15"/>
  <c r="L40" i="15"/>
  <c r="G32" i="15"/>
  <c r="E32" i="15"/>
  <c r="I32" i="15"/>
  <c r="R32" i="15"/>
  <c r="L36" i="15"/>
  <c r="E36" i="15"/>
  <c r="W36" i="15"/>
  <c r="G36" i="15"/>
  <c r="N40" i="15"/>
  <c r="W40" i="15"/>
  <c r="G40" i="15"/>
  <c r="N44" i="15"/>
  <c r="C44" i="15"/>
  <c r="L44" i="15"/>
  <c r="J37" i="15"/>
  <c r="W37" i="15"/>
  <c r="F37" i="15"/>
  <c r="F30" i="15"/>
  <c r="S38" i="15"/>
  <c r="S39" i="15"/>
  <c r="S42" i="15"/>
  <c r="S32" i="15"/>
  <c r="S34" i="15"/>
  <c r="T34" i="15"/>
  <c r="T31" i="15"/>
  <c r="T42" i="15"/>
  <c r="T38" i="15"/>
  <c r="T35" i="15"/>
  <c r="T39" i="15"/>
  <c r="T43" i="15"/>
  <c r="R42" i="15"/>
  <c r="R34" i="15"/>
  <c r="R43" i="15"/>
  <c r="R38" i="15"/>
  <c r="F35" i="15"/>
  <c r="S43" i="15"/>
  <c r="D30" i="15"/>
  <c r="S36" i="15"/>
  <c r="S40" i="15"/>
  <c r="G35" i="15"/>
  <c r="G42" i="15"/>
  <c r="G34" i="15"/>
  <c r="G31" i="15"/>
  <c r="G38" i="15"/>
  <c r="H31" i="15"/>
  <c r="H38" i="15"/>
  <c r="H39" i="15"/>
  <c r="H42" i="15"/>
  <c r="H43" i="15"/>
  <c r="H34" i="15"/>
  <c r="H36" i="15"/>
  <c r="N38" i="15"/>
  <c r="N42" i="15"/>
  <c r="N34" i="15"/>
  <c r="N43" i="15"/>
  <c r="S35" i="15"/>
  <c r="M31" i="15"/>
  <c r="F39" i="15"/>
  <c r="R41" i="15"/>
  <c r="T41" i="15"/>
  <c r="F40" i="15"/>
  <c r="D32" i="15"/>
  <c r="J32" i="15"/>
  <c r="E40" i="15"/>
  <c r="H40" i="15"/>
  <c r="J44" i="15"/>
  <c r="R44" i="15"/>
  <c r="T44" i="15"/>
  <c r="S37" i="15"/>
  <c r="G30" i="15"/>
  <c r="K39" i="15"/>
  <c r="K34" i="15"/>
  <c r="K38" i="15"/>
  <c r="K35" i="15"/>
  <c r="K44" i="15"/>
  <c r="K42" i="15"/>
  <c r="L35" i="15"/>
  <c r="L42" i="15"/>
  <c r="L31" i="15"/>
  <c r="L34" i="15"/>
  <c r="L38" i="15"/>
  <c r="U39" i="15"/>
  <c r="U43" i="15"/>
  <c r="U35" i="15"/>
  <c r="V34" i="15"/>
  <c r="V38" i="15"/>
  <c r="V31" i="15"/>
  <c r="V40" i="15"/>
  <c r="V42" i="15"/>
  <c r="C32" i="15"/>
  <c r="M34" i="15"/>
  <c r="M38" i="15"/>
  <c r="I42" i="15"/>
  <c r="S31" i="15"/>
  <c r="G39" i="15"/>
  <c r="F43" i="15"/>
  <c r="D43" i="15"/>
  <c r="F31" i="15"/>
  <c r="I31" i="15"/>
  <c r="N35" i="15"/>
  <c r="R39" i="15"/>
  <c r="C43" i="15"/>
  <c r="K43" i="15"/>
  <c r="O37" i="15"/>
  <c r="J33" i="15"/>
  <c r="I33" i="15"/>
  <c r="R33" i="15"/>
  <c r="P33" i="15"/>
  <c r="G41" i="15"/>
  <c r="F41" i="15"/>
  <c r="O41" i="15"/>
  <c r="P41" i="15"/>
  <c r="H32" i="15"/>
  <c r="Q44" i="15"/>
  <c r="E37" i="15"/>
  <c r="Q32" i="15"/>
  <c r="K32" i="15"/>
  <c r="O32" i="15"/>
  <c r="V32" i="15"/>
  <c r="F32" i="15"/>
  <c r="J36" i="15"/>
  <c r="F36" i="15"/>
  <c r="D36" i="15"/>
  <c r="K36" i="15"/>
  <c r="T40" i="15"/>
  <c r="J40" i="15"/>
  <c r="D40" i="15"/>
  <c r="K40" i="15"/>
  <c r="S44" i="15"/>
  <c r="E44" i="15"/>
  <c r="M44" i="15"/>
  <c r="P44" i="15"/>
  <c r="V33" i="15"/>
  <c r="I37" i="15"/>
  <c r="G37" i="15"/>
  <c r="K37" i="15"/>
  <c r="L37" i="15"/>
  <c r="N30" i="15"/>
  <c r="S30" i="15"/>
  <c r="M30" i="15"/>
  <c r="P30" i="15"/>
  <c r="I41" i="15"/>
  <c r="C30" i="15"/>
  <c r="C37" i="15"/>
  <c r="C33" i="15"/>
  <c r="C41" i="15"/>
  <c r="C40" i="15"/>
  <c r="C35" i="15"/>
  <c r="T5" i="15"/>
  <c r="T21" i="10" s="1"/>
  <c r="N42" i="1"/>
  <c r="K41" i="27"/>
  <c r="M31" i="1"/>
  <c r="N38" i="1"/>
  <c r="K42" i="27"/>
  <c r="K42" i="1"/>
  <c r="N34" i="27"/>
  <c r="N34" i="1"/>
  <c r="K37" i="27"/>
  <c r="K37" i="1"/>
  <c r="O25" i="10"/>
  <c r="N37" i="27"/>
  <c r="L40" i="1"/>
  <c r="M32" i="27"/>
  <c r="M32" i="1"/>
  <c r="N40" i="27"/>
  <c r="N40" i="1"/>
  <c r="L39" i="27"/>
  <c r="L39" i="1"/>
  <c r="N32" i="27"/>
  <c r="L34" i="27"/>
  <c r="M35" i="27"/>
  <c r="M35" i="1"/>
  <c r="K40" i="1"/>
  <c r="K40" i="27"/>
  <c r="M36" i="27"/>
  <c r="M36" i="1"/>
  <c r="M40" i="27"/>
  <c r="M40" i="1"/>
  <c r="N35" i="27"/>
  <c r="N35" i="1"/>
  <c r="N31" i="27"/>
  <c r="N31" i="1"/>
  <c r="K38" i="27"/>
  <c r="K38" i="1"/>
  <c r="K32" i="27"/>
  <c r="K32" i="1"/>
  <c r="L33" i="27"/>
  <c r="L33" i="1"/>
  <c r="L31" i="1"/>
  <c r="L31" i="27"/>
  <c r="N36" i="1"/>
  <c r="N36" i="27"/>
  <c r="K31" i="27"/>
  <c r="K31" i="1"/>
  <c r="L41" i="27"/>
  <c r="L41" i="1"/>
  <c r="L37" i="27"/>
  <c r="L37" i="1"/>
  <c r="M33" i="1"/>
  <c r="M41" i="27"/>
  <c r="M41" i="1"/>
  <c r="Q32" i="27"/>
  <c r="Q32" i="1"/>
  <c r="K34" i="27"/>
  <c r="K34" i="1"/>
  <c r="L38" i="27"/>
  <c r="L38" i="1"/>
  <c r="M37" i="27"/>
  <c r="M37" i="1"/>
  <c r="M43" i="27"/>
  <c r="M43" i="1"/>
  <c r="N39" i="27"/>
  <c r="N39" i="1"/>
  <c r="N33" i="1"/>
  <c r="N33" i="27"/>
  <c r="K39" i="27"/>
  <c r="K39" i="1"/>
  <c r="K35" i="27"/>
  <c r="K35" i="1"/>
  <c r="L35" i="1"/>
  <c r="L35" i="27"/>
  <c r="L36" i="27"/>
  <c r="L36" i="1"/>
  <c r="L32" i="27"/>
  <c r="L32" i="1"/>
  <c r="E84" i="15" l="1"/>
  <c r="D84" i="15"/>
  <c r="W104" i="15"/>
  <c r="X104" i="15"/>
  <c r="Y103" i="15"/>
  <c r="X103" i="15"/>
  <c r="W108" i="15"/>
  <c r="Y107" i="15"/>
  <c r="W100" i="15"/>
  <c r="Y99" i="15"/>
  <c r="Z98" i="15"/>
  <c r="I48" i="15"/>
  <c r="AC102" i="15" s="1"/>
  <c r="Z96" i="15"/>
  <c r="Z109" i="15"/>
  <c r="Z107" i="15"/>
  <c r="Z97" i="15"/>
  <c r="X109" i="15"/>
  <c r="X105" i="15"/>
  <c r="Z105" i="15"/>
  <c r="X96" i="15"/>
  <c r="W107" i="15"/>
  <c r="W103" i="15"/>
  <c r="W99" i="15"/>
  <c r="Y110" i="15"/>
  <c r="Y106" i="15"/>
  <c r="Y102" i="15"/>
  <c r="Y98" i="15"/>
  <c r="Z99" i="15"/>
  <c r="X98" i="15"/>
  <c r="L45" i="15"/>
  <c r="X106" i="15"/>
  <c r="Y96" i="15"/>
  <c r="W96" i="15"/>
  <c r="Z101" i="15"/>
  <c r="W110" i="15"/>
  <c r="W106" i="15"/>
  <c r="W102" i="15"/>
  <c r="W98" i="15"/>
  <c r="Y109" i="15"/>
  <c r="Y105" i="15"/>
  <c r="Y101" i="15"/>
  <c r="Y97" i="15"/>
  <c r="Z104" i="15"/>
  <c r="X102" i="15"/>
  <c r="X100" i="15"/>
  <c r="Z100" i="15"/>
  <c r="X99" i="15"/>
  <c r="X110" i="15"/>
  <c r="Z103" i="15"/>
  <c r="X107" i="15"/>
  <c r="Z110" i="15"/>
  <c r="W109" i="15"/>
  <c r="W105" i="15"/>
  <c r="W101" i="15"/>
  <c r="W97" i="15"/>
  <c r="Y108" i="15"/>
  <c r="Y104" i="15"/>
  <c r="Y100" i="15"/>
  <c r="X97" i="15"/>
  <c r="X101" i="15"/>
  <c r="N45" i="15"/>
  <c r="I45" i="15"/>
  <c r="G45" i="15"/>
  <c r="K45" i="15"/>
  <c r="F45" i="15"/>
  <c r="U45" i="15"/>
  <c r="V45" i="15"/>
  <c r="J45" i="15"/>
  <c r="O45" i="15"/>
  <c r="P45" i="15"/>
  <c r="D45" i="15"/>
  <c r="T45" i="15"/>
  <c r="Q45" i="15"/>
  <c r="C45" i="15"/>
  <c r="M45" i="15"/>
  <c r="H45" i="15"/>
  <c r="W45" i="15"/>
  <c r="S45" i="15"/>
  <c r="R45" i="15"/>
  <c r="E45" i="15"/>
  <c r="Z108" i="15"/>
  <c r="R35" i="27"/>
  <c r="O43" i="27"/>
  <c r="AC100" i="15"/>
  <c r="O28" i="10"/>
  <c r="S34" i="27" s="1"/>
  <c r="O34" i="10"/>
  <c r="S40" i="1" s="1"/>
  <c r="O35" i="27"/>
  <c r="O40" i="1"/>
  <c r="O33" i="10"/>
  <c r="S39" i="27" s="1"/>
  <c r="O32" i="1"/>
  <c r="O31" i="10"/>
  <c r="S37" i="1" s="1"/>
  <c r="AB108" i="15"/>
  <c r="O27" i="10"/>
  <c r="S33" i="27" s="1"/>
  <c r="S23" i="10"/>
  <c r="O29" i="10"/>
  <c r="S35" i="1" s="1"/>
  <c r="O38" i="10"/>
  <c r="S44" i="1" s="1"/>
  <c r="R33" i="1"/>
  <c r="AA105" i="15"/>
  <c r="AD104" i="15"/>
  <c r="AA100" i="15"/>
  <c r="O32" i="10"/>
  <c r="S38" i="27" s="1"/>
  <c r="O37" i="10"/>
  <c r="S43" i="27" s="1"/>
  <c r="O30" i="10"/>
  <c r="S36" i="27" s="1"/>
  <c r="O26" i="10"/>
  <c r="S32" i="27" s="1"/>
  <c r="O39" i="10"/>
  <c r="S45" i="1" s="1"/>
  <c r="AB107" i="15"/>
  <c r="AD99" i="15"/>
  <c r="AC103" i="15"/>
  <c r="AC104" i="15"/>
  <c r="AA102" i="15"/>
  <c r="AA106" i="15"/>
  <c r="AD102" i="15"/>
  <c r="AC96" i="15"/>
  <c r="O36" i="10"/>
  <c r="S42" i="27" s="1"/>
  <c r="O35" i="10"/>
  <c r="S41" i="27" s="1"/>
  <c r="AB102" i="15"/>
  <c r="AC108" i="15"/>
  <c r="AB101" i="15"/>
  <c r="AD109" i="15"/>
  <c r="Q35" i="27"/>
  <c r="P31" i="27"/>
  <c r="R38" i="1"/>
  <c r="O31" i="27"/>
  <c r="Q38" i="10"/>
  <c r="Q39" i="10"/>
  <c r="R44" i="1"/>
  <c r="R44" i="27"/>
  <c r="O44" i="27"/>
  <c r="O44" i="1"/>
  <c r="Q44" i="1"/>
  <c r="Q44" i="27"/>
  <c r="P45" i="1"/>
  <c r="P45" i="27"/>
  <c r="Q45" i="1"/>
  <c r="Q45" i="27"/>
  <c r="P38" i="10"/>
  <c r="P39" i="10"/>
  <c r="R45" i="1"/>
  <c r="R45" i="27"/>
  <c r="O45" i="1"/>
  <c r="O45" i="27"/>
  <c r="P44" i="1"/>
  <c r="P44" i="27"/>
  <c r="R39" i="10"/>
  <c r="R38" i="10"/>
  <c r="O84" i="15"/>
  <c r="L84" i="15"/>
  <c r="M84" i="15"/>
  <c r="Q84" i="15"/>
  <c r="J84" i="15"/>
  <c r="G84" i="15"/>
  <c r="V84" i="15"/>
  <c r="W84" i="15"/>
  <c r="K84" i="15"/>
  <c r="P84" i="15"/>
  <c r="I84" i="15"/>
  <c r="H84" i="15"/>
  <c r="S84" i="15"/>
  <c r="F84" i="15"/>
  <c r="N84" i="15"/>
  <c r="T84" i="15"/>
  <c r="U84" i="15"/>
  <c r="U89" i="15" s="1"/>
  <c r="R84" i="15"/>
  <c r="O36" i="1"/>
  <c r="M46" i="27"/>
  <c r="K46" i="27"/>
  <c r="N46" i="27"/>
  <c r="L46" i="27"/>
  <c r="R39" i="27"/>
  <c r="P36" i="1"/>
  <c r="Q33" i="1"/>
  <c r="O41" i="27"/>
  <c r="Q38" i="27"/>
  <c r="Q37" i="1"/>
  <c r="P43" i="27"/>
  <c r="N46" i="1"/>
  <c r="M46" i="1"/>
  <c r="K46" i="1"/>
  <c r="L46" i="1"/>
  <c r="P32" i="1"/>
  <c r="Q40" i="1"/>
  <c r="P38" i="1"/>
  <c r="R40" i="1"/>
  <c r="P39" i="1"/>
  <c r="R42" i="1"/>
  <c r="P41" i="27"/>
  <c r="Q42" i="27"/>
  <c r="O39" i="27"/>
  <c r="R31" i="27"/>
  <c r="R32" i="27"/>
  <c r="Q34" i="1"/>
  <c r="P40" i="1"/>
  <c r="Q31" i="1"/>
  <c r="G39" i="1"/>
  <c r="G39" i="27"/>
  <c r="G38" i="27"/>
  <c r="G38" i="1"/>
  <c r="O38" i="1"/>
  <c r="O33" i="1"/>
  <c r="Q41" i="27"/>
  <c r="O37" i="1"/>
  <c r="P35" i="1"/>
  <c r="O34" i="1"/>
  <c r="O42" i="27"/>
  <c r="V23" i="10"/>
  <c r="R29" i="10"/>
  <c r="R31" i="10"/>
  <c r="R32" i="10"/>
  <c r="R34" i="10"/>
  <c r="R27" i="10"/>
  <c r="R25" i="10"/>
  <c r="R36" i="10"/>
  <c r="R37" i="10"/>
  <c r="R35" i="10"/>
  <c r="R26" i="10"/>
  <c r="R30" i="10"/>
  <c r="R33" i="10"/>
  <c r="R28" i="10"/>
  <c r="R43" i="1"/>
  <c r="R43" i="27"/>
  <c r="P34" i="27"/>
  <c r="P33" i="27"/>
  <c r="R37" i="27"/>
  <c r="R37" i="1"/>
  <c r="R36" i="1"/>
  <c r="R36" i="27"/>
  <c r="P37" i="1"/>
  <c r="R41" i="27"/>
  <c r="R41" i="1"/>
  <c r="R34" i="27"/>
  <c r="R34" i="1"/>
  <c r="P31" i="10"/>
  <c r="P36" i="10"/>
  <c r="T23" i="10"/>
  <c r="P27" i="10"/>
  <c r="P28" i="10"/>
  <c r="P35" i="10"/>
  <c r="P34" i="10"/>
  <c r="P37" i="10"/>
  <c r="P29" i="10"/>
  <c r="P33" i="10"/>
  <c r="P25" i="10"/>
  <c r="P30" i="10"/>
  <c r="P26" i="10"/>
  <c r="P32" i="10"/>
  <c r="Q39" i="27"/>
  <c r="Q39" i="1"/>
  <c r="P42" i="27"/>
  <c r="P42" i="1"/>
  <c r="Q35" i="10"/>
  <c r="Q29" i="10"/>
  <c r="Q34" i="10"/>
  <c r="Q37" i="10"/>
  <c r="U23" i="10"/>
  <c r="Q27" i="10"/>
  <c r="Q31" i="10"/>
  <c r="Q36" i="10"/>
  <c r="Q30" i="10"/>
  <c r="Q28" i="10"/>
  <c r="Q26" i="10"/>
  <c r="Q32" i="10"/>
  <c r="Q33" i="10"/>
  <c r="Q25" i="10"/>
  <c r="Q36" i="27"/>
  <c r="Q36" i="1"/>
  <c r="Q43" i="27"/>
  <c r="Q43" i="1"/>
  <c r="S28" i="10"/>
  <c r="S31" i="27"/>
  <c r="S31" i="1"/>
  <c r="AB100" i="15" l="1"/>
  <c r="AA96" i="15"/>
  <c r="AD96" i="15"/>
  <c r="AA108" i="15"/>
  <c r="AC97" i="15"/>
  <c r="AD105" i="15"/>
  <c r="AA110" i="15"/>
  <c r="AC107" i="15"/>
  <c r="AD101" i="15"/>
  <c r="AA101" i="15"/>
  <c r="AD97" i="15"/>
  <c r="AA99" i="15"/>
  <c r="AC99" i="15"/>
  <c r="AA107" i="15"/>
  <c r="AC98" i="15"/>
  <c r="AD98" i="15"/>
  <c r="AC110" i="15"/>
  <c r="AD100" i="15"/>
  <c r="AC105" i="15"/>
  <c r="AC101" i="15"/>
  <c r="AB97" i="15"/>
  <c r="AC106" i="15"/>
  <c r="AD110" i="15"/>
  <c r="AA104" i="15"/>
  <c r="AB109" i="15"/>
  <c r="AA109" i="15"/>
  <c r="AD108" i="15"/>
  <c r="AB104" i="15"/>
  <c r="AB98" i="15"/>
  <c r="AB103" i="15"/>
  <c r="AB106" i="15"/>
  <c r="AB110" i="15"/>
  <c r="AA98" i="15"/>
  <c r="AC109" i="15"/>
  <c r="J48" i="15"/>
  <c r="AE100" i="15" s="1"/>
  <c r="AB105" i="15"/>
  <c r="AD103" i="15"/>
  <c r="AA103" i="15"/>
  <c r="AA97" i="15"/>
  <c r="AB99" i="15"/>
  <c r="AB96" i="15"/>
  <c r="AD107" i="15"/>
  <c r="AD106" i="15"/>
  <c r="AE101" i="15"/>
  <c r="AE103" i="15"/>
  <c r="S40" i="27"/>
  <c r="AE107" i="15"/>
  <c r="AG109" i="15"/>
  <c r="S34" i="1"/>
  <c r="AF105" i="15"/>
  <c r="AE106" i="15"/>
  <c r="AH96" i="15"/>
  <c r="S31" i="10"/>
  <c r="W37" i="27" s="1"/>
  <c r="S32" i="10"/>
  <c r="W38" i="27" s="1"/>
  <c r="S30" i="10"/>
  <c r="W36" i="1" s="1"/>
  <c r="S38" i="10"/>
  <c r="W44" i="27" s="1"/>
  <c r="S39" i="1"/>
  <c r="S29" i="10"/>
  <c r="W35" i="1" s="1"/>
  <c r="S26" i="10"/>
  <c r="W32" i="1" s="1"/>
  <c r="W23" i="10"/>
  <c r="S27" i="10"/>
  <c r="W33" i="1" s="1"/>
  <c r="S37" i="10"/>
  <c r="W43" i="1" s="1"/>
  <c r="S33" i="10"/>
  <c r="W39" i="27" s="1"/>
  <c r="S35" i="10"/>
  <c r="W41" i="1" s="1"/>
  <c r="S25" i="10"/>
  <c r="W31" i="27" s="1"/>
  <c r="S39" i="10"/>
  <c r="W45" i="27" s="1"/>
  <c r="S36" i="10"/>
  <c r="W42" i="1" s="1"/>
  <c r="S34" i="10"/>
  <c r="W40" i="27" s="1"/>
  <c r="S37" i="27"/>
  <c r="S41" i="1"/>
  <c r="S44" i="27"/>
  <c r="S33" i="1"/>
  <c r="S35" i="27"/>
  <c r="AF104" i="15"/>
  <c r="AG97" i="15"/>
  <c r="S38" i="1"/>
  <c r="S36" i="1"/>
  <c r="S32" i="1"/>
  <c r="S43" i="1"/>
  <c r="S45" i="27"/>
  <c r="AE96" i="15"/>
  <c r="AH102" i="15"/>
  <c r="AF108" i="15"/>
  <c r="AH110" i="15"/>
  <c r="AE105" i="15"/>
  <c r="AE98" i="15"/>
  <c r="S42" i="1"/>
  <c r="AG102" i="15"/>
  <c r="AE108" i="15"/>
  <c r="AH97" i="15"/>
  <c r="AG101" i="15"/>
  <c r="AF109" i="15"/>
  <c r="AG99" i="15"/>
  <c r="AF102" i="15"/>
  <c r="AH108" i="15"/>
  <c r="AH107" i="15"/>
  <c r="AH98" i="15"/>
  <c r="AG100" i="15"/>
  <c r="AG107" i="15"/>
  <c r="AG105" i="15"/>
  <c r="AF101" i="15"/>
  <c r="AH109" i="15"/>
  <c r="T45" i="27"/>
  <c r="T45" i="1"/>
  <c r="U45" i="1"/>
  <c r="U45" i="27"/>
  <c r="U38" i="10"/>
  <c r="U39" i="10"/>
  <c r="T38" i="10"/>
  <c r="T39" i="10"/>
  <c r="T44" i="27"/>
  <c r="T44" i="1"/>
  <c r="U44" i="1"/>
  <c r="U44" i="27"/>
  <c r="V39" i="10"/>
  <c r="V38" i="10"/>
  <c r="V44" i="1"/>
  <c r="V44" i="27"/>
  <c r="V45" i="1"/>
  <c r="V45" i="27"/>
  <c r="O46" i="27"/>
  <c r="Q46" i="27"/>
  <c r="P46" i="27"/>
  <c r="R46" i="27"/>
  <c r="R46" i="1"/>
  <c r="O46" i="1"/>
  <c r="P46" i="1"/>
  <c r="Q46" i="1"/>
  <c r="G41" i="27"/>
  <c r="G41" i="1"/>
  <c r="G40" i="27"/>
  <c r="G40" i="1"/>
  <c r="V38" i="1"/>
  <c r="V38" i="27"/>
  <c r="V34" i="27"/>
  <c r="V34" i="1"/>
  <c r="V31" i="1"/>
  <c r="V31" i="27"/>
  <c r="V39" i="27"/>
  <c r="V39" i="1"/>
  <c r="V33" i="1"/>
  <c r="V33" i="27"/>
  <c r="V35" i="27"/>
  <c r="V35" i="1"/>
  <c r="V32" i="1"/>
  <c r="V32" i="27"/>
  <c r="V42" i="27"/>
  <c r="V42" i="1"/>
  <c r="V41" i="1"/>
  <c r="V41" i="27"/>
  <c r="V37" i="1"/>
  <c r="V37" i="27"/>
  <c r="V36" i="1"/>
  <c r="V36" i="27"/>
  <c r="V43" i="27"/>
  <c r="V43" i="1"/>
  <c r="V40" i="1"/>
  <c r="V40" i="27"/>
  <c r="Z23" i="10"/>
  <c r="V26" i="10"/>
  <c r="V31" i="10"/>
  <c r="V33" i="10"/>
  <c r="V25" i="10"/>
  <c r="V32" i="10"/>
  <c r="V28" i="10"/>
  <c r="V30" i="10"/>
  <c r="V36" i="10"/>
  <c r="V27" i="10"/>
  <c r="V29" i="10"/>
  <c r="V34" i="10"/>
  <c r="V37" i="10"/>
  <c r="V35" i="10"/>
  <c r="U37" i="27"/>
  <c r="U37" i="1"/>
  <c r="U43" i="27"/>
  <c r="U43" i="1"/>
  <c r="T36" i="27"/>
  <c r="T36" i="1"/>
  <c r="T43" i="1"/>
  <c r="T43" i="27"/>
  <c r="T27" i="10"/>
  <c r="T32" i="10"/>
  <c r="T31" i="10"/>
  <c r="T28" i="10"/>
  <c r="T33" i="10"/>
  <c r="T34" i="10"/>
  <c r="T25" i="10"/>
  <c r="T29" i="10"/>
  <c r="T35" i="10"/>
  <c r="T26" i="10"/>
  <c r="T30" i="10"/>
  <c r="X23" i="10"/>
  <c r="T36" i="10"/>
  <c r="T37" i="10"/>
  <c r="U32" i="27"/>
  <c r="U32" i="1"/>
  <c r="T33" i="27"/>
  <c r="T33" i="1"/>
  <c r="U33" i="27"/>
  <c r="U33" i="1"/>
  <c r="U41" i="1"/>
  <c r="U41" i="27"/>
  <c r="U38" i="27"/>
  <c r="U38" i="1"/>
  <c r="U42" i="1"/>
  <c r="U42" i="27"/>
  <c r="Y23" i="10"/>
  <c r="U25" i="10"/>
  <c r="U33" i="10"/>
  <c r="U36" i="10"/>
  <c r="U37" i="10"/>
  <c r="U27" i="10"/>
  <c r="U30" i="10"/>
  <c r="U32" i="10"/>
  <c r="U35" i="10"/>
  <c r="U26" i="10"/>
  <c r="U29" i="10"/>
  <c r="U34" i="10"/>
  <c r="U28" i="10"/>
  <c r="U31" i="10"/>
  <c r="T32" i="27"/>
  <c r="T32" i="1"/>
  <c r="T35" i="27"/>
  <c r="T35" i="1"/>
  <c r="T34" i="27"/>
  <c r="T34" i="1"/>
  <c r="U31" i="1"/>
  <c r="U31" i="27"/>
  <c r="U34" i="27"/>
  <c r="U34" i="1"/>
  <c r="U40" i="27"/>
  <c r="U40" i="1"/>
  <c r="T31" i="27"/>
  <c r="T31" i="1"/>
  <c r="T40" i="1"/>
  <c r="T40" i="27"/>
  <c r="T42" i="1"/>
  <c r="T42" i="27"/>
  <c r="U39" i="1"/>
  <c r="U39" i="27"/>
  <c r="U36" i="27"/>
  <c r="U36" i="1"/>
  <c r="U35" i="1"/>
  <c r="U35" i="27"/>
  <c r="T38" i="27"/>
  <c r="T38" i="1"/>
  <c r="T39" i="27"/>
  <c r="T39" i="1"/>
  <c r="T41" i="27"/>
  <c r="T41" i="1"/>
  <c r="T37" i="27"/>
  <c r="T37" i="1"/>
  <c r="U5" i="15"/>
  <c r="U21" i="10" s="1"/>
  <c r="U91" i="15"/>
  <c r="S89" i="15"/>
  <c r="V89" i="15"/>
  <c r="W29" i="10"/>
  <c r="W27" i="10"/>
  <c r="W34" i="1"/>
  <c r="W34" i="27"/>
  <c r="W33" i="27"/>
  <c r="AG106" i="15" l="1"/>
  <c r="AF98" i="15"/>
  <c r="AF107" i="15"/>
  <c r="AG98" i="15"/>
  <c r="AH101" i="15"/>
  <c r="AG103" i="15"/>
  <c r="AE110" i="15"/>
  <c r="AG110" i="15"/>
  <c r="AG104" i="15"/>
  <c r="K48" i="15"/>
  <c r="AJ99" i="15" s="1"/>
  <c r="AF106" i="15"/>
  <c r="AF103" i="15"/>
  <c r="AF100" i="15"/>
  <c r="AG108" i="15"/>
  <c r="AH103" i="15"/>
  <c r="AF99" i="15"/>
  <c r="AH100" i="15"/>
  <c r="AE104" i="15"/>
  <c r="AF110" i="15"/>
  <c r="AE99" i="15"/>
  <c r="AF96" i="15"/>
  <c r="AE109" i="15"/>
  <c r="AH105" i="15"/>
  <c r="AE97" i="15"/>
  <c r="AH104" i="15"/>
  <c r="AH106" i="15"/>
  <c r="AF97" i="15"/>
  <c r="AE102" i="15"/>
  <c r="AH99" i="15"/>
  <c r="AG96" i="15"/>
  <c r="S5" i="15"/>
  <c r="S21" i="10" s="1"/>
  <c r="AK106" i="15"/>
  <c r="AI100" i="15"/>
  <c r="AI106" i="15"/>
  <c r="AK104" i="15"/>
  <c r="W37" i="1"/>
  <c r="W32" i="27"/>
  <c r="W44" i="1"/>
  <c r="AJ103" i="15"/>
  <c r="AJ102" i="15"/>
  <c r="AI103" i="15"/>
  <c r="W36" i="27"/>
  <c r="W31" i="1"/>
  <c r="W38" i="1"/>
  <c r="W43" i="27"/>
  <c r="W38" i="10"/>
  <c r="AA44" i="1" s="1"/>
  <c r="W31" i="10"/>
  <c r="AA37" i="27" s="1"/>
  <c r="W35" i="27"/>
  <c r="W45" i="1"/>
  <c r="W37" i="10"/>
  <c r="AA43" i="27" s="1"/>
  <c r="W26" i="10"/>
  <c r="AA32" i="1" s="1"/>
  <c r="W39" i="10"/>
  <c r="AA45" i="1" s="1"/>
  <c r="W36" i="10"/>
  <c r="AA42" i="27" s="1"/>
  <c r="W30" i="10"/>
  <c r="AA36" i="27" s="1"/>
  <c r="W33" i="10"/>
  <c r="AA39" i="1" s="1"/>
  <c r="AA23" i="10"/>
  <c r="W32" i="10"/>
  <c r="AA38" i="27" s="1"/>
  <c r="W25" i="10"/>
  <c r="AA31" i="1" s="1"/>
  <c r="W40" i="1"/>
  <c r="W35" i="10"/>
  <c r="AA41" i="27" s="1"/>
  <c r="W34" i="10"/>
  <c r="AA40" i="27" s="1"/>
  <c r="W28" i="10"/>
  <c r="AA34" i="27" s="1"/>
  <c r="W39" i="1"/>
  <c r="W41" i="27"/>
  <c r="W42" i="27"/>
  <c r="G46" i="1"/>
  <c r="S46" i="27"/>
  <c r="AK97" i="15"/>
  <c r="AL107" i="15"/>
  <c r="AK99" i="15"/>
  <c r="AL101" i="15"/>
  <c r="AI99" i="15"/>
  <c r="AK108" i="15"/>
  <c r="AL104" i="15"/>
  <c r="AJ101" i="15"/>
  <c r="S46" i="1"/>
  <c r="L48" i="15"/>
  <c r="AM99" i="15" s="1"/>
  <c r="AI110" i="15"/>
  <c r="AJ108" i="15"/>
  <c r="AI109" i="15"/>
  <c r="AJ110" i="15"/>
  <c r="AK103" i="15"/>
  <c r="AL105" i="15"/>
  <c r="AJ97" i="15"/>
  <c r="AL106" i="15"/>
  <c r="AL96" i="15"/>
  <c r="AK98" i="15"/>
  <c r="AK107" i="15"/>
  <c r="AI97" i="15"/>
  <c r="AJ100" i="15"/>
  <c r="Y44" i="1"/>
  <c r="Y44" i="27"/>
  <c r="Y45" i="1"/>
  <c r="Y45" i="27"/>
  <c r="X38" i="10"/>
  <c r="X39" i="10"/>
  <c r="Z44" i="1"/>
  <c r="Z44" i="27"/>
  <c r="X45" i="1"/>
  <c r="X45" i="27"/>
  <c r="Y38" i="10"/>
  <c r="Y39" i="10"/>
  <c r="Z39" i="10"/>
  <c r="Z38" i="10"/>
  <c r="Z45" i="1"/>
  <c r="Z45" i="27"/>
  <c r="X44" i="1"/>
  <c r="X44" i="27"/>
  <c r="V91" i="15"/>
  <c r="W89" i="15"/>
  <c r="W5" i="15" s="1"/>
  <c r="R89" i="15"/>
  <c r="Q89" i="15" s="1"/>
  <c r="V46" i="27"/>
  <c r="T46" i="27"/>
  <c r="U46" i="27"/>
  <c r="U46" i="1"/>
  <c r="T46" i="1"/>
  <c r="V46" i="1"/>
  <c r="G43" i="27"/>
  <c r="G42" i="27"/>
  <c r="Z33" i="27"/>
  <c r="Z33" i="1"/>
  <c r="Z37" i="27"/>
  <c r="Z37" i="1"/>
  <c r="Z43" i="27"/>
  <c r="Z43" i="1"/>
  <c r="Z42" i="27"/>
  <c r="Z42" i="1"/>
  <c r="Z31" i="1"/>
  <c r="Z31" i="27"/>
  <c r="Z32" i="27"/>
  <c r="Z32" i="1"/>
  <c r="Z40" i="1"/>
  <c r="Z40" i="27"/>
  <c r="Z36" i="27"/>
  <c r="Z36" i="1"/>
  <c r="Z34" i="10"/>
  <c r="Z25" i="10"/>
  <c r="Z33" i="10"/>
  <c r="AD23" i="10"/>
  <c r="Z37" i="10"/>
  <c r="Z36" i="10"/>
  <c r="Z29" i="10"/>
  <c r="Z31" i="10"/>
  <c r="Z28" i="10"/>
  <c r="Z27" i="10"/>
  <c r="Z26" i="10"/>
  <c r="Z30" i="10"/>
  <c r="Z32" i="10"/>
  <c r="Z35" i="10"/>
  <c r="Z41" i="27"/>
  <c r="Z41" i="1"/>
  <c r="Z38" i="27"/>
  <c r="Z38" i="1"/>
  <c r="Z35" i="1"/>
  <c r="Z35" i="27"/>
  <c r="Z34" i="1"/>
  <c r="Z34" i="27"/>
  <c r="Z39" i="27"/>
  <c r="Z39" i="1"/>
  <c r="Y32" i="27"/>
  <c r="Y32" i="1"/>
  <c r="Y31" i="1"/>
  <c r="Y31" i="27"/>
  <c r="X42" i="1"/>
  <c r="X42" i="27"/>
  <c r="X40" i="1"/>
  <c r="X40" i="27"/>
  <c r="Y34" i="27"/>
  <c r="Y34" i="1"/>
  <c r="Y43" i="27"/>
  <c r="Y43" i="1"/>
  <c r="X41" i="27"/>
  <c r="X41" i="1"/>
  <c r="X38" i="27"/>
  <c r="X38" i="1"/>
  <c r="Y35" i="27"/>
  <c r="Y35" i="1"/>
  <c r="Y36" i="1"/>
  <c r="Y36" i="27"/>
  <c r="Y39" i="27"/>
  <c r="Y39" i="1"/>
  <c r="X43" i="1"/>
  <c r="X43" i="27"/>
  <c r="X36" i="1"/>
  <c r="X36" i="27"/>
  <c r="X31" i="1"/>
  <c r="X31" i="27"/>
  <c r="Y37" i="27"/>
  <c r="Y37" i="1"/>
  <c r="Y33" i="27"/>
  <c r="Y33" i="1"/>
  <c r="Y25" i="10"/>
  <c r="Y33" i="10"/>
  <c r="Y34" i="10"/>
  <c r="Y32" i="10"/>
  <c r="Y35" i="10"/>
  <c r="Y36" i="10"/>
  <c r="Y27" i="10"/>
  <c r="Y31" i="10"/>
  <c r="Y29" i="10"/>
  <c r="Y37" i="10"/>
  <c r="Y26" i="10"/>
  <c r="AC23" i="10"/>
  <c r="Y28" i="10"/>
  <c r="Y30" i="10"/>
  <c r="X32" i="1"/>
  <c r="X32" i="27"/>
  <c r="X37" i="1"/>
  <c r="X37" i="27"/>
  <c r="Y41" i="27"/>
  <c r="Y41" i="1"/>
  <c r="X39" i="27"/>
  <c r="X39" i="1"/>
  <c r="Y40" i="1"/>
  <c r="Y40" i="27"/>
  <c r="Y38" i="27"/>
  <c r="Y38" i="1"/>
  <c r="Y42" i="27"/>
  <c r="Y42" i="1"/>
  <c r="X26" i="10"/>
  <c r="X35" i="10"/>
  <c r="X33" i="10"/>
  <c r="X36" i="10"/>
  <c r="X37" i="10"/>
  <c r="X30" i="10"/>
  <c r="AB23" i="10"/>
  <c r="X27" i="10"/>
  <c r="X29" i="10"/>
  <c r="X34" i="10"/>
  <c r="X28" i="10"/>
  <c r="X25" i="10"/>
  <c r="X32" i="10"/>
  <c r="X31" i="10"/>
  <c r="X35" i="27"/>
  <c r="X35" i="1"/>
  <c r="X34" i="27"/>
  <c r="X34" i="1"/>
  <c r="X33" i="27"/>
  <c r="X33" i="1"/>
  <c r="T91" i="15"/>
  <c r="V5" i="15"/>
  <c r="V21" i="10" s="1"/>
  <c r="AA33" i="1"/>
  <c r="AA33" i="27"/>
  <c r="AA35" i="27"/>
  <c r="AA35" i="1"/>
  <c r="AA27" i="10"/>
  <c r="AA30" i="10"/>
  <c r="AA32" i="10"/>
  <c r="AA33" i="10"/>
  <c r="AA36" i="10"/>
  <c r="AL108" i="15" l="1"/>
  <c r="AL99" i="15"/>
  <c r="AK101" i="15"/>
  <c r="AJ98" i="15"/>
  <c r="AJ107" i="15"/>
  <c r="AI105" i="15"/>
  <c r="AI104" i="15"/>
  <c r="AI108" i="15"/>
  <c r="AJ104" i="15"/>
  <c r="AI101" i="15"/>
  <c r="AJ109" i="15"/>
  <c r="AL110" i="15"/>
  <c r="AJ96" i="15"/>
  <c r="AK105" i="15"/>
  <c r="AL102" i="15"/>
  <c r="AI107" i="15"/>
  <c r="AK110" i="15"/>
  <c r="AK102" i="15"/>
  <c r="AI102" i="15"/>
  <c r="AL98" i="15"/>
  <c r="AJ105" i="15"/>
  <c r="AK109" i="15"/>
  <c r="AI96" i="15"/>
  <c r="AK96" i="15"/>
  <c r="AI98" i="15"/>
  <c r="AK100" i="15"/>
  <c r="AL100" i="15"/>
  <c r="AL103" i="15"/>
  <c r="AJ106" i="15"/>
  <c r="AL109" i="15"/>
  <c r="AL97" i="15"/>
  <c r="S91" i="15"/>
  <c r="AN105" i="15"/>
  <c r="AP100" i="15"/>
  <c r="AM105" i="15"/>
  <c r="AA43" i="1"/>
  <c r="AN102" i="15"/>
  <c r="AP102" i="15"/>
  <c r="AP109" i="15"/>
  <c r="AP107" i="15"/>
  <c r="AO98" i="15"/>
  <c r="AP97" i="15"/>
  <c r="AO103" i="15"/>
  <c r="AA44" i="27"/>
  <c r="AA36" i="1"/>
  <c r="AA31" i="27"/>
  <c r="AO110" i="15"/>
  <c r="AP105" i="15"/>
  <c r="AO100" i="15"/>
  <c r="AN96" i="15"/>
  <c r="AP110" i="15"/>
  <c r="AP108" i="15"/>
  <c r="AO96" i="15"/>
  <c r="AN99" i="15"/>
  <c r="AM104" i="15"/>
  <c r="W46" i="27"/>
  <c r="W46" i="1"/>
  <c r="AA37" i="1"/>
  <c r="AA41" i="1"/>
  <c r="AA32" i="27"/>
  <c r="AA39" i="10"/>
  <c r="AE45" i="1" s="1"/>
  <c r="AA31" i="10"/>
  <c r="AE37" i="27" s="1"/>
  <c r="AA29" i="10"/>
  <c r="AE35" i="27" s="1"/>
  <c r="AA45" i="27"/>
  <c r="AA38" i="10"/>
  <c r="AE44" i="1" s="1"/>
  <c r="AA35" i="10"/>
  <c r="AE41" i="27" s="1"/>
  <c r="AA34" i="10"/>
  <c r="AE40" i="1" s="1"/>
  <c r="AA25" i="10"/>
  <c r="AE31" i="27" s="1"/>
  <c r="AA42" i="1"/>
  <c r="AA39" i="27"/>
  <c r="AA40" i="1"/>
  <c r="AA38" i="1"/>
  <c r="AA34" i="1"/>
  <c r="AE23" i="10"/>
  <c r="AA37" i="10"/>
  <c r="AE43" i="27" s="1"/>
  <c r="AA28" i="10"/>
  <c r="AE34" i="1" s="1"/>
  <c r="AA26" i="10"/>
  <c r="AE32" i="27" s="1"/>
  <c r="M48" i="15"/>
  <c r="AT101" i="15" s="1"/>
  <c r="AP98" i="15"/>
  <c r="AO101" i="15"/>
  <c r="AN101" i="15"/>
  <c r="AN104" i="15"/>
  <c r="AM98" i="15"/>
  <c r="AN108" i="15"/>
  <c r="AN109" i="15"/>
  <c r="AR101" i="15"/>
  <c r="AN103" i="15"/>
  <c r="AM96" i="15"/>
  <c r="AM110" i="15"/>
  <c r="AO109" i="15"/>
  <c r="AM106" i="15"/>
  <c r="AP104" i="15"/>
  <c r="AM102" i="15"/>
  <c r="AN100" i="15"/>
  <c r="AN106" i="15"/>
  <c r="AO97" i="15"/>
  <c r="AP99" i="15"/>
  <c r="AN98" i="15"/>
  <c r="AO105" i="15"/>
  <c r="AP103" i="15"/>
  <c r="AP101" i="15"/>
  <c r="AC44" i="1"/>
  <c r="AC44" i="27"/>
  <c r="AB44" i="1"/>
  <c r="AB44" i="27"/>
  <c r="AC45" i="1"/>
  <c r="AC45" i="27"/>
  <c r="AB45" i="1"/>
  <c r="AB45" i="27"/>
  <c r="AC38" i="10"/>
  <c r="AC39" i="10"/>
  <c r="AD39" i="10"/>
  <c r="AD38" i="10"/>
  <c r="AD44" i="1"/>
  <c r="AD44" i="27"/>
  <c r="AB38" i="10"/>
  <c r="AB39" i="10"/>
  <c r="AD45" i="1"/>
  <c r="AD45" i="27"/>
  <c r="R5" i="15"/>
  <c r="R21" i="10" s="1"/>
  <c r="Z46" i="27"/>
  <c r="Y46" i="27"/>
  <c r="G46" i="27"/>
  <c r="X46" i="27"/>
  <c r="X46" i="1"/>
  <c r="Y46" i="1"/>
  <c r="Z46" i="1"/>
  <c r="AD34" i="1"/>
  <c r="AD34" i="27"/>
  <c r="AD40" i="1"/>
  <c r="AD40" i="27"/>
  <c r="AD36" i="1"/>
  <c r="AD36" i="27"/>
  <c r="AD37" i="27"/>
  <c r="AD37" i="1"/>
  <c r="AD25" i="10"/>
  <c r="AD26" i="10"/>
  <c r="AD34" i="10"/>
  <c r="AD37" i="10"/>
  <c r="AD27" i="10"/>
  <c r="AD36" i="10"/>
  <c r="AD35" i="10"/>
  <c r="AD30" i="10"/>
  <c r="AD32" i="10"/>
  <c r="AD31" i="10"/>
  <c r="AD33" i="10"/>
  <c r="AD28" i="10"/>
  <c r="AD29" i="10"/>
  <c r="AH23" i="10"/>
  <c r="AD32" i="1"/>
  <c r="AD32" i="27"/>
  <c r="AD35" i="27"/>
  <c r="AD35" i="1"/>
  <c r="AD39" i="1"/>
  <c r="AD39" i="27"/>
  <c r="AD38" i="27"/>
  <c r="AD38" i="1"/>
  <c r="AD43" i="1"/>
  <c r="AD43" i="27"/>
  <c r="AD41" i="1"/>
  <c r="AD41" i="27"/>
  <c r="AD33" i="1"/>
  <c r="AD33" i="27"/>
  <c r="AD42" i="27"/>
  <c r="AD42" i="1"/>
  <c r="AD31" i="1"/>
  <c r="AD31" i="27"/>
  <c r="AB38" i="1"/>
  <c r="AB38" i="27"/>
  <c r="AB33" i="27"/>
  <c r="AB33" i="1"/>
  <c r="AC28" i="10"/>
  <c r="AC31" i="10"/>
  <c r="AC36" i="10"/>
  <c r="AC35" i="10"/>
  <c r="AC27" i="10"/>
  <c r="AC25" i="10"/>
  <c r="AC33" i="10"/>
  <c r="AC34" i="10"/>
  <c r="AC37" i="10"/>
  <c r="AC26" i="10"/>
  <c r="AC29" i="10"/>
  <c r="AG23" i="10"/>
  <c r="AC30" i="10"/>
  <c r="AC32" i="10"/>
  <c r="AC41" i="27"/>
  <c r="AC41" i="1"/>
  <c r="AB30" i="10"/>
  <c r="AB34" i="10"/>
  <c r="AB25" i="10"/>
  <c r="AF23" i="10"/>
  <c r="AB26" i="10"/>
  <c r="AB29" i="10"/>
  <c r="AB35" i="10"/>
  <c r="AB33" i="10"/>
  <c r="AB27" i="10"/>
  <c r="AB36" i="10"/>
  <c r="AB31" i="10"/>
  <c r="AB28" i="10"/>
  <c r="AB32" i="10"/>
  <c r="AB37" i="10"/>
  <c r="AB39" i="27"/>
  <c r="AB39" i="1"/>
  <c r="AC32" i="27"/>
  <c r="AC32" i="1"/>
  <c r="AC33" i="27"/>
  <c r="AC33" i="1"/>
  <c r="AC31" i="1"/>
  <c r="AC31" i="27"/>
  <c r="AB31" i="27"/>
  <c r="AB31" i="1"/>
  <c r="AB40" i="1"/>
  <c r="AB40" i="27"/>
  <c r="AB36" i="1"/>
  <c r="AB36" i="27"/>
  <c r="AB41" i="27"/>
  <c r="AB41" i="1"/>
  <c r="AC36" i="27"/>
  <c r="AC36" i="1"/>
  <c r="AC43" i="27"/>
  <c r="AC43" i="1"/>
  <c r="AC42" i="27"/>
  <c r="AC42" i="1"/>
  <c r="AC38" i="27"/>
  <c r="AC38" i="1"/>
  <c r="AB42" i="1"/>
  <c r="AB42" i="27"/>
  <c r="AC37" i="27"/>
  <c r="AC37" i="1"/>
  <c r="AC39" i="27"/>
  <c r="AC39" i="1"/>
  <c r="AB37" i="27"/>
  <c r="AB37" i="1"/>
  <c r="AB34" i="27"/>
  <c r="AB34" i="1"/>
  <c r="AB35" i="1"/>
  <c r="AB35" i="27"/>
  <c r="AB43" i="1"/>
  <c r="AB43" i="27"/>
  <c r="AB32" i="1"/>
  <c r="AB32" i="27"/>
  <c r="AC34" i="27"/>
  <c r="AC34" i="1"/>
  <c r="AC35" i="1"/>
  <c r="AC35" i="27"/>
  <c r="AC40" i="1"/>
  <c r="AC40" i="27"/>
  <c r="W21" i="10"/>
  <c r="W91" i="15"/>
  <c r="R91" i="15"/>
  <c r="Q5" i="15"/>
  <c r="Q21" i="10" s="1"/>
  <c r="P89" i="15"/>
  <c r="AE33" i="27"/>
  <c r="AE33" i="1"/>
  <c r="AE42" i="1"/>
  <c r="AE42" i="27"/>
  <c r="AE39" i="27"/>
  <c r="AE39" i="1"/>
  <c r="AE38" i="27"/>
  <c r="AE38" i="1"/>
  <c r="AE36" i="27"/>
  <c r="AE36" i="1"/>
  <c r="AE35" i="10"/>
  <c r="AR107" i="15" l="1"/>
  <c r="AT98" i="15"/>
  <c r="AE34" i="27"/>
  <c r="AR99" i="15"/>
  <c r="AE35" i="1"/>
  <c r="AE44" i="27"/>
  <c r="AT100" i="15"/>
  <c r="AT99" i="15"/>
  <c r="AT103" i="15"/>
  <c r="AE40" i="27"/>
  <c r="AR102" i="15"/>
  <c r="AR110" i="15"/>
  <c r="AS102" i="15"/>
  <c r="AS100" i="15"/>
  <c r="AR98" i="15"/>
  <c r="AE43" i="1"/>
  <c r="AR103" i="15"/>
  <c r="AQ96" i="15"/>
  <c r="AE31" i="1"/>
  <c r="AE45" i="27"/>
  <c r="AA46" i="27"/>
  <c r="AA46" i="1"/>
  <c r="AE41" i="1"/>
  <c r="AE27" i="10"/>
  <c r="AI33" i="27" s="1"/>
  <c r="AE32" i="10"/>
  <c r="AI38" i="27" s="1"/>
  <c r="AE34" i="10"/>
  <c r="AI40" i="27" s="1"/>
  <c r="AE29" i="10"/>
  <c r="AI35" i="27" s="1"/>
  <c r="AE37" i="1"/>
  <c r="AE37" i="10"/>
  <c r="AI43" i="1" s="1"/>
  <c r="AE28" i="10"/>
  <c r="AI34" i="1" s="1"/>
  <c r="AE39" i="10"/>
  <c r="AI45" i="27" s="1"/>
  <c r="AE32" i="1"/>
  <c r="AE31" i="10"/>
  <c r="AI37" i="27" s="1"/>
  <c r="AE36" i="10"/>
  <c r="AI42" i="27" s="1"/>
  <c r="AE25" i="10"/>
  <c r="AI31" i="27" s="1"/>
  <c r="AE26" i="10"/>
  <c r="AI32" i="1" s="1"/>
  <c r="AE38" i="10"/>
  <c r="AI44" i="27" s="1"/>
  <c r="AI23" i="10"/>
  <c r="AE33" i="10"/>
  <c r="AI39" i="27" s="1"/>
  <c r="AE30" i="10"/>
  <c r="AI36" i="27" s="1"/>
  <c r="N48" i="15"/>
  <c r="AX105" i="15" s="1"/>
  <c r="AT107" i="15"/>
  <c r="AS96" i="15"/>
  <c r="AT105" i="15"/>
  <c r="AU99" i="15"/>
  <c r="AT108" i="15"/>
  <c r="AH39" i="10"/>
  <c r="AH38" i="10"/>
  <c r="AH44" i="1"/>
  <c r="AH44" i="27"/>
  <c r="AH45" i="1"/>
  <c r="AH45" i="27"/>
  <c r="AF38" i="10"/>
  <c r="AF39" i="10"/>
  <c r="AG38" i="10"/>
  <c r="AG39" i="10"/>
  <c r="AF45" i="1"/>
  <c r="AF45" i="27"/>
  <c r="AG45" i="1"/>
  <c r="AG45" i="27"/>
  <c r="AF44" i="1"/>
  <c r="AF44" i="27"/>
  <c r="AG44" i="1"/>
  <c r="AG44" i="27"/>
  <c r="AD46" i="27"/>
  <c r="AB46" i="27"/>
  <c r="AC46" i="27"/>
  <c r="AB46" i="1"/>
  <c r="AC46" i="1"/>
  <c r="AD46" i="1"/>
  <c r="AH39" i="1"/>
  <c r="AH39" i="27"/>
  <c r="AH43" i="27"/>
  <c r="AH43" i="1"/>
  <c r="AH26" i="10"/>
  <c r="AH33" i="10"/>
  <c r="AH32" i="10"/>
  <c r="AH30" i="10"/>
  <c r="AH35" i="10"/>
  <c r="AH29" i="10"/>
  <c r="AH31" i="10"/>
  <c r="AH27" i="10"/>
  <c r="AH28" i="10"/>
  <c r="AH34" i="10"/>
  <c r="AL23" i="10"/>
  <c r="AH25" i="10"/>
  <c r="AH36" i="10"/>
  <c r="AH37" i="10"/>
  <c r="AH37" i="1"/>
  <c r="AH37" i="27"/>
  <c r="AH40" i="1"/>
  <c r="AH40" i="27"/>
  <c r="AH35" i="27"/>
  <c r="AH35" i="1"/>
  <c r="AH38" i="27"/>
  <c r="AH38" i="1"/>
  <c r="AH42" i="27"/>
  <c r="AH42" i="1"/>
  <c r="AH32" i="27"/>
  <c r="AH32" i="1"/>
  <c r="AH36" i="27"/>
  <c r="AH36" i="1"/>
  <c r="AH41" i="1"/>
  <c r="AH41" i="27"/>
  <c r="AH34" i="27"/>
  <c r="AH34" i="1"/>
  <c r="AH33" i="1"/>
  <c r="AH33" i="27"/>
  <c r="AH31" i="1"/>
  <c r="AH31" i="27"/>
  <c r="AF37" i="27"/>
  <c r="AF37" i="1"/>
  <c r="AG36" i="1"/>
  <c r="AG36" i="27"/>
  <c r="AG31" i="27"/>
  <c r="AG31" i="1"/>
  <c r="AF34" i="1"/>
  <c r="AF34" i="27"/>
  <c r="AF42" i="27"/>
  <c r="AF42" i="1"/>
  <c r="AF41" i="27"/>
  <c r="AF41" i="1"/>
  <c r="AF31" i="1"/>
  <c r="AF31" i="27"/>
  <c r="AG30" i="10"/>
  <c r="AG36" i="10"/>
  <c r="AG28" i="10"/>
  <c r="AG33" i="10"/>
  <c r="AG29" i="10"/>
  <c r="AG25" i="10"/>
  <c r="AG35" i="10"/>
  <c r="AG31" i="10"/>
  <c r="AG27" i="10"/>
  <c r="AK23" i="10"/>
  <c r="AG26" i="10"/>
  <c r="AG37" i="10"/>
  <c r="AG32" i="10"/>
  <c r="AG34" i="10"/>
  <c r="AG43" i="27"/>
  <c r="AG43" i="1"/>
  <c r="AG42" i="1"/>
  <c r="AG42" i="27"/>
  <c r="AF33" i="1"/>
  <c r="AF33" i="27"/>
  <c r="AF35" i="27"/>
  <c r="AF35" i="1"/>
  <c r="AF40" i="27"/>
  <c r="AF40" i="1"/>
  <c r="AG35" i="27"/>
  <c r="AG35" i="1"/>
  <c r="AG40" i="1"/>
  <c r="AG40" i="27"/>
  <c r="AG33" i="1"/>
  <c r="AG33" i="27"/>
  <c r="AG37" i="1"/>
  <c r="AG37" i="27"/>
  <c r="AF38" i="1"/>
  <c r="AF38" i="27"/>
  <c r="AF39" i="27"/>
  <c r="AF39" i="1"/>
  <c r="AF26" i="10"/>
  <c r="AF37" i="10"/>
  <c r="AF27" i="10"/>
  <c r="AF31" i="10"/>
  <c r="AF33" i="10"/>
  <c r="AF25" i="10"/>
  <c r="AF32" i="10"/>
  <c r="AF35" i="10"/>
  <c r="AF36" i="10"/>
  <c r="AF34" i="10"/>
  <c r="AF30" i="10"/>
  <c r="AF28" i="10"/>
  <c r="AF29" i="10"/>
  <c r="AJ23" i="10"/>
  <c r="AF43" i="1"/>
  <c r="AF43" i="27"/>
  <c r="AF32" i="27"/>
  <c r="AF32" i="1"/>
  <c r="AF36" i="1"/>
  <c r="AF36" i="27"/>
  <c r="AG38" i="27"/>
  <c r="AG38" i="1"/>
  <c r="AG32" i="27"/>
  <c r="AG32" i="1"/>
  <c r="AG39" i="27"/>
  <c r="AG39" i="1"/>
  <c r="AG41" i="27"/>
  <c r="AG41" i="1"/>
  <c r="AG34" i="27"/>
  <c r="AG34" i="1"/>
  <c r="Q91" i="15"/>
  <c r="O89" i="15"/>
  <c r="P5" i="15"/>
  <c r="P21" i="10" s="1"/>
  <c r="AI26" i="10"/>
  <c r="AI29" i="10"/>
  <c r="AI31" i="10"/>
  <c r="AI32" i="10"/>
  <c r="AI41" i="27"/>
  <c r="AI41" i="1"/>
  <c r="AU97" i="15" l="1"/>
  <c r="AV97" i="15"/>
  <c r="AX101" i="15"/>
  <c r="AE46" i="27"/>
  <c r="AX108" i="15"/>
  <c r="AI35" i="1"/>
  <c r="AX98" i="15"/>
  <c r="AI43" i="27"/>
  <c r="AI39" i="1"/>
  <c r="AI45" i="1"/>
  <c r="AI38" i="1"/>
  <c r="AI37" i="1"/>
  <c r="AI44" i="1"/>
  <c r="AE46" i="1"/>
  <c r="AI34" i="27"/>
  <c r="AI32" i="27"/>
  <c r="AI40" i="1"/>
  <c r="AI33" i="1"/>
  <c r="AI31" i="1"/>
  <c r="AI28" i="10"/>
  <c r="AM34" i="27" s="1"/>
  <c r="AI36" i="10"/>
  <c r="AM42" i="1" s="1"/>
  <c r="AI36" i="1"/>
  <c r="AI38" i="10"/>
  <c r="AM44" i="27" s="1"/>
  <c r="AI42" i="1"/>
  <c r="AI37" i="10"/>
  <c r="AM43" i="27" s="1"/>
  <c r="AI25" i="10"/>
  <c r="AM31" i="27" s="1"/>
  <c r="AI33" i="10"/>
  <c r="AM39" i="27" s="1"/>
  <c r="AI34" i="10"/>
  <c r="AM40" i="1" s="1"/>
  <c r="AI30" i="10"/>
  <c r="AM36" i="27" s="1"/>
  <c r="AI27" i="10"/>
  <c r="AM33" i="27" s="1"/>
  <c r="AI39" i="10"/>
  <c r="AM45" i="1" s="1"/>
  <c r="AM23" i="10"/>
  <c r="AI35" i="10"/>
  <c r="AM41" i="27" s="1"/>
  <c r="O48" i="15"/>
  <c r="P48" i="15" s="1"/>
  <c r="Q48" i="15" s="1"/>
  <c r="R48" i="15" s="1"/>
  <c r="S48" i="15" s="1"/>
  <c r="T48" i="15" s="1"/>
  <c r="U48" i="15" s="1"/>
  <c r="V48" i="15" s="1"/>
  <c r="W48" i="15" s="1"/>
  <c r="AX104" i="15"/>
  <c r="AV102" i="15"/>
  <c r="AX106" i="15"/>
  <c r="AV106" i="15"/>
  <c r="AJ39" i="10"/>
  <c r="AJ38" i="10"/>
  <c r="AK38" i="10"/>
  <c r="AK39" i="10"/>
  <c r="AJ45" i="1"/>
  <c r="AJ45" i="27"/>
  <c r="AL39" i="10"/>
  <c r="AL38" i="10"/>
  <c r="AJ44" i="1"/>
  <c r="AJ44" i="27"/>
  <c r="AK45" i="1"/>
  <c r="AK45" i="27"/>
  <c r="AL44" i="1"/>
  <c r="AL44" i="27"/>
  <c r="AK44" i="1"/>
  <c r="AK44" i="27"/>
  <c r="AL45" i="1"/>
  <c r="AL45" i="27"/>
  <c r="AG46" i="27"/>
  <c r="AH46" i="27"/>
  <c r="AF46" i="27"/>
  <c r="AF46" i="1"/>
  <c r="AG46" i="1"/>
  <c r="AH46" i="1"/>
  <c r="AL42" i="1"/>
  <c r="AL42" i="27"/>
  <c r="AL35" i="27"/>
  <c r="AL35" i="1"/>
  <c r="AL39" i="1"/>
  <c r="AL39" i="27"/>
  <c r="AL33" i="27"/>
  <c r="AL33" i="1"/>
  <c r="AL32" i="1"/>
  <c r="AL32" i="27"/>
  <c r="AL26" i="10"/>
  <c r="AL30" i="10"/>
  <c r="AL35" i="10"/>
  <c r="AL31" i="10"/>
  <c r="AL25" i="10"/>
  <c r="AL34" i="10"/>
  <c r="AL27" i="10"/>
  <c r="AL32" i="10"/>
  <c r="AL36" i="10"/>
  <c r="AL28" i="10"/>
  <c r="AL33" i="10"/>
  <c r="AL37" i="10"/>
  <c r="AL29" i="10"/>
  <c r="AP23" i="10"/>
  <c r="AL36" i="27"/>
  <c r="AL36" i="1"/>
  <c r="AL34" i="27"/>
  <c r="AL34" i="1"/>
  <c r="AL31" i="27"/>
  <c r="AL31" i="1"/>
  <c r="AL41" i="27"/>
  <c r="AL41" i="1"/>
  <c r="AL43" i="1"/>
  <c r="AL43" i="27"/>
  <c r="AL40" i="27"/>
  <c r="AL40" i="1"/>
  <c r="AL37" i="1"/>
  <c r="AL37" i="27"/>
  <c r="AL38" i="1"/>
  <c r="AL38" i="27"/>
  <c r="AJ36" i="1"/>
  <c r="AJ36" i="27"/>
  <c r="AJ42" i="27"/>
  <c r="AJ42" i="1"/>
  <c r="AJ43" i="27"/>
  <c r="AJ43" i="1"/>
  <c r="AK34" i="27"/>
  <c r="AK34" i="1"/>
  <c r="AJ27" i="10"/>
  <c r="AJ32" i="10"/>
  <c r="AN23" i="10"/>
  <c r="AJ30" i="10"/>
  <c r="AJ36" i="10"/>
  <c r="AJ26" i="10"/>
  <c r="AJ28" i="10"/>
  <c r="AJ31" i="10"/>
  <c r="AJ34" i="10"/>
  <c r="AJ37" i="10"/>
  <c r="AJ33" i="10"/>
  <c r="AJ25" i="10"/>
  <c r="AJ35" i="10"/>
  <c r="AJ29" i="10"/>
  <c r="AJ41" i="1"/>
  <c r="AJ41" i="27"/>
  <c r="AJ32" i="1"/>
  <c r="AJ32" i="27"/>
  <c r="AK38" i="27"/>
  <c r="AK38" i="1"/>
  <c r="AJ34" i="1"/>
  <c r="AJ34" i="27"/>
  <c r="AJ31" i="27"/>
  <c r="AJ31" i="1"/>
  <c r="AJ33" i="1"/>
  <c r="AJ33" i="27"/>
  <c r="AK32" i="27"/>
  <c r="AK32" i="1"/>
  <c r="AK41" i="27"/>
  <c r="AK41" i="1"/>
  <c r="AK39" i="1"/>
  <c r="AK39" i="27"/>
  <c r="AK28" i="10"/>
  <c r="AK33" i="10"/>
  <c r="AO23" i="10"/>
  <c r="AK27" i="10"/>
  <c r="AK29" i="10"/>
  <c r="AK37" i="10"/>
  <c r="AK35" i="10"/>
  <c r="AK31" i="10"/>
  <c r="AK26" i="10"/>
  <c r="AK30" i="10"/>
  <c r="AK36" i="10"/>
  <c r="AK25" i="10"/>
  <c r="AK32" i="10"/>
  <c r="AK34" i="10"/>
  <c r="AK31" i="27"/>
  <c r="AK31" i="1"/>
  <c r="AJ39" i="27"/>
  <c r="AJ39" i="1"/>
  <c r="AK33" i="1"/>
  <c r="AK33" i="27"/>
  <c r="AK42" i="1"/>
  <c r="AK42" i="27"/>
  <c r="AJ35" i="1"/>
  <c r="AJ35" i="27"/>
  <c r="AJ40" i="1"/>
  <c r="AJ40" i="27"/>
  <c r="AJ38" i="1"/>
  <c r="AJ38" i="27"/>
  <c r="AJ37" i="27"/>
  <c r="AJ37" i="1"/>
  <c r="AK40" i="27"/>
  <c r="AK40" i="1"/>
  <c r="AK43" i="1"/>
  <c r="AK43" i="27"/>
  <c r="AK37" i="1"/>
  <c r="AK37" i="27"/>
  <c r="AK35" i="1"/>
  <c r="AK35" i="27"/>
  <c r="AK36" i="1"/>
  <c r="AK36" i="27"/>
  <c r="P91" i="15"/>
  <c r="O5" i="15"/>
  <c r="O21" i="10" s="1"/>
  <c r="N89" i="15"/>
  <c r="AM38" i="27"/>
  <c r="AM38" i="1"/>
  <c r="AM35" i="27"/>
  <c r="AM35" i="1"/>
  <c r="AM32" i="27"/>
  <c r="AM32" i="1"/>
  <c r="AM37" i="27"/>
  <c r="AM37" i="1"/>
  <c r="AM39" i="1" l="1"/>
  <c r="BC96" i="15"/>
  <c r="BD103" i="15"/>
  <c r="BJ106" i="15"/>
  <c r="BZ109" i="15"/>
  <c r="CB104" i="15"/>
  <c r="BB100" i="15"/>
  <c r="BL101" i="15"/>
  <c r="BN108" i="15"/>
  <c r="BF108" i="15"/>
  <c r="BB102" i="15"/>
  <c r="BB110" i="15"/>
  <c r="CC96" i="15"/>
  <c r="CD108" i="15"/>
  <c r="BF110" i="15"/>
  <c r="AI46" i="27"/>
  <c r="AM43" i="1"/>
  <c r="AM34" i="1"/>
  <c r="AM44" i="1"/>
  <c r="AM45" i="27"/>
  <c r="AM33" i="1"/>
  <c r="AM42" i="27"/>
  <c r="AM41" i="1"/>
  <c r="AM39" i="10"/>
  <c r="AQ45" i="27" s="1"/>
  <c r="AM36" i="1"/>
  <c r="AM33" i="10"/>
  <c r="AQ39" i="27" s="1"/>
  <c r="AM28" i="10"/>
  <c r="AQ34" i="1" s="1"/>
  <c r="AI46" i="1"/>
  <c r="AM31" i="10"/>
  <c r="AQ37" i="27" s="1"/>
  <c r="AM31" i="1"/>
  <c r="AM30" i="10"/>
  <c r="AQ36" i="27" s="1"/>
  <c r="AM38" i="10"/>
  <c r="AQ44" i="1" s="1"/>
  <c r="AQ23" i="10"/>
  <c r="AM29" i="10"/>
  <c r="AQ35" i="1" s="1"/>
  <c r="AM40" i="27"/>
  <c r="AM37" i="10"/>
  <c r="AQ43" i="27" s="1"/>
  <c r="AM36" i="10"/>
  <c r="AQ42" i="27" s="1"/>
  <c r="AM35" i="10"/>
  <c r="AQ41" i="27" s="1"/>
  <c r="AM25" i="10"/>
  <c r="AQ31" i="27" s="1"/>
  <c r="AM26" i="10"/>
  <c r="AQ32" i="27" s="1"/>
  <c r="AM34" i="10"/>
  <c r="AQ40" i="27" s="1"/>
  <c r="AM32" i="10"/>
  <c r="AQ38" i="27" s="1"/>
  <c r="AM27" i="10"/>
  <c r="AQ33" i="27" s="1"/>
  <c r="BN103" i="15"/>
  <c r="AT97" i="15"/>
  <c r="CE108" i="15"/>
  <c r="BX109" i="15"/>
  <c r="BH101" i="15"/>
  <c r="BB101" i="15"/>
  <c r="CA97" i="15"/>
  <c r="BY98" i="15"/>
  <c r="BB96" i="15"/>
  <c r="AM108" i="15"/>
  <c r="BN96" i="15"/>
  <c r="AQ108" i="15"/>
  <c r="BM97" i="15"/>
  <c r="AQ97" i="15"/>
  <c r="AN97" i="15"/>
  <c r="CG100" i="15"/>
  <c r="BX99" i="15"/>
  <c r="AY98" i="15"/>
  <c r="AS104" i="15"/>
  <c r="BQ110" i="15"/>
  <c r="AM103" i="15"/>
  <c r="CD99" i="15"/>
  <c r="BH110" i="15"/>
  <c r="BD98" i="15"/>
  <c r="BL106" i="15"/>
  <c r="AW110" i="15"/>
  <c r="AS106" i="15"/>
  <c r="BS110" i="15"/>
  <c r="AQ105" i="15"/>
  <c r="BO102" i="15"/>
  <c r="AU110" i="15"/>
  <c r="AU104" i="15"/>
  <c r="CA109" i="15"/>
  <c r="AP106" i="15"/>
  <c r="BA102" i="15"/>
  <c r="BK102" i="15"/>
  <c r="BF106" i="15"/>
  <c r="AZ110" i="15"/>
  <c r="BJ97" i="15"/>
  <c r="BO96" i="15"/>
  <c r="BM102" i="15"/>
  <c r="BK103" i="15"/>
  <c r="AZ107" i="15"/>
  <c r="AN110" i="15"/>
  <c r="AU109" i="15"/>
  <c r="CC110" i="15"/>
  <c r="AT104" i="15"/>
  <c r="CF100" i="15"/>
  <c r="BW105" i="15"/>
  <c r="AM97" i="15"/>
  <c r="BY102" i="15"/>
  <c r="AZ102" i="15"/>
  <c r="BP103" i="15"/>
  <c r="AS103" i="15"/>
  <c r="BO106" i="15"/>
  <c r="BP110" i="15"/>
  <c r="CD98" i="15"/>
  <c r="CF101" i="15"/>
  <c r="AO99" i="15"/>
  <c r="CB105" i="15"/>
  <c r="BA110" i="15"/>
  <c r="BU101" i="15"/>
  <c r="BM100" i="15"/>
  <c r="BQ97" i="15"/>
  <c r="AU98" i="15"/>
  <c r="CA105" i="15"/>
  <c r="AN107" i="15"/>
  <c r="BV109" i="15"/>
  <c r="BS104" i="15"/>
  <c r="AQ101" i="15"/>
  <c r="BV106" i="15"/>
  <c r="CA103" i="15"/>
  <c r="AY110" i="15"/>
  <c r="AR100" i="15"/>
  <c r="CG99" i="15"/>
  <c r="AV96" i="15"/>
  <c r="BU99" i="15"/>
  <c r="AY100" i="15"/>
  <c r="BU98" i="15"/>
  <c r="CF107" i="15"/>
  <c r="BJ102" i="15"/>
  <c r="AS97" i="15"/>
  <c r="BU97" i="15"/>
  <c r="BO99" i="15"/>
  <c r="BB98" i="15"/>
  <c r="AR109" i="15"/>
  <c r="BP104" i="15"/>
  <c r="BI100" i="15"/>
  <c r="AZ104" i="15"/>
  <c r="AQ106" i="15"/>
  <c r="AM109" i="15"/>
  <c r="BO98" i="15"/>
  <c r="BY100" i="15"/>
  <c r="AO107" i="15"/>
  <c r="BA109" i="15"/>
  <c r="CF108" i="15"/>
  <c r="AO108" i="15"/>
  <c r="BK101" i="15"/>
  <c r="CA108" i="15"/>
  <c r="AV98" i="15"/>
  <c r="AS108" i="15"/>
  <c r="AO104" i="15"/>
  <c r="BN98" i="15"/>
  <c r="BG104" i="15"/>
  <c r="BL110" i="15"/>
  <c r="BV97" i="15"/>
  <c r="AU96" i="15"/>
  <c r="BZ100" i="15"/>
  <c r="AM101" i="15"/>
  <c r="AX99" i="15"/>
  <c r="BK104" i="15"/>
  <c r="AS99" i="15"/>
  <c r="CH107" i="15"/>
  <c r="BL97" i="15"/>
  <c r="AY107" i="15"/>
  <c r="BT97" i="15"/>
  <c r="BS97" i="15"/>
  <c r="BQ105" i="15"/>
  <c r="BV104" i="15"/>
  <c r="AW103" i="15"/>
  <c r="BF99" i="15"/>
  <c r="AU101" i="15"/>
  <c r="BL96" i="15"/>
  <c r="BJ96" i="15"/>
  <c r="BS106" i="15"/>
  <c r="CA106" i="15"/>
  <c r="AQ103" i="15"/>
  <c r="AT109" i="15"/>
  <c r="BH106" i="15"/>
  <c r="AR106" i="15"/>
  <c r="BF102" i="15"/>
  <c r="BS103" i="15"/>
  <c r="BL98" i="15"/>
  <c r="BR98" i="15"/>
  <c r="CF99" i="15"/>
  <c r="BH102" i="15"/>
  <c r="BU110" i="15"/>
  <c r="BG100" i="15"/>
  <c r="CE101" i="15"/>
  <c r="AX97" i="15"/>
  <c r="BM109" i="15"/>
  <c r="BH96" i="15"/>
  <c r="BP96" i="15"/>
  <c r="CF110" i="15"/>
  <c r="AY99" i="15"/>
  <c r="BR97" i="15"/>
  <c r="CC98" i="15"/>
  <c r="BV98" i="15"/>
  <c r="BT99" i="15"/>
  <c r="BR103" i="15"/>
  <c r="AW97" i="15"/>
  <c r="BH109" i="15"/>
  <c r="BO101" i="15"/>
  <c r="BW101" i="15"/>
  <c r="BA99" i="15"/>
  <c r="AP96" i="15"/>
  <c r="AY102" i="15"/>
  <c r="BI96" i="15"/>
  <c r="AW99" i="15"/>
  <c r="BK100" i="15"/>
  <c r="BR99" i="15"/>
  <c r="BJ107" i="15"/>
  <c r="BM105" i="15"/>
  <c r="AZ101" i="15"/>
  <c r="AY106" i="15"/>
  <c r="BW97" i="15"/>
  <c r="BQ98" i="15"/>
  <c r="AO106" i="15"/>
  <c r="AS107" i="15"/>
  <c r="BR106" i="15"/>
  <c r="AW105" i="15"/>
  <c r="CH105" i="15"/>
  <c r="AT96" i="15"/>
  <c r="CG107" i="15"/>
  <c r="CB100" i="15"/>
  <c r="BM104" i="15"/>
  <c r="CC97" i="15"/>
  <c r="BO109" i="15"/>
  <c r="BI98" i="15"/>
  <c r="BA103" i="15"/>
  <c r="AM100" i="15"/>
  <c r="BX97" i="15"/>
  <c r="AW100" i="15"/>
  <c r="BR104" i="15"/>
  <c r="BK98" i="15"/>
  <c r="BU100" i="15"/>
  <c r="BJ105" i="15"/>
  <c r="BT98" i="15"/>
  <c r="BB103" i="15"/>
  <c r="AZ96" i="15"/>
  <c r="AR108" i="15"/>
  <c r="AZ100" i="15"/>
  <c r="BH107" i="15"/>
  <c r="BB105" i="15"/>
  <c r="CC102" i="15"/>
  <c r="AW108" i="15"/>
  <c r="AT102" i="15"/>
  <c r="AV99" i="15"/>
  <c r="BN109" i="15"/>
  <c r="BK105" i="15"/>
  <c r="BG102" i="15"/>
  <c r="BN99" i="15"/>
  <c r="BG108" i="15"/>
  <c r="BM101" i="15"/>
  <c r="BP99" i="15"/>
  <c r="BS101" i="15"/>
  <c r="CG104" i="15"/>
  <c r="BG98" i="15"/>
  <c r="AM107" i="15"/>
  <c r="BH97" i="15"/>
  <c r="AW96" i="15"/>
  <c r="BF98" i="15"/>
  <c r="BU106" i="15"/>
  <c r="AY104" i="15"/>
  <c r="BU107" i="15"/>
  <c r="BG106" i="15"/>
  <c r="BT108" i="15"/>
  <c r="BI103" i="15"/>
  <c r="BQ108" i="15"/>
  <c r="AR97" i="15"/>
  <c r="BL109" i="15"/>
  <c r="BI102" i="15"/>
  <c r="BT103" i="15"/>
  <c r="CH101" i="15"/>
  <c r="CD96" i="15"/>
  <c r="BR101" i="15"/>
  <c r="AO102" i="15"/>
  <c r="BL107" i="15"/>
  <c r="CF106" i="15"/>
  <c r="BU105" i="15"/>
  <c r="BQ101" i="15"/>
  <c r="AV109" i="15"/>
  <c r="BX98" i="15"/>
  <c r="BS107" i="15"/>
  <c r="BI105" i="15"/>
  <c r="BN100" i="15"/>
  <c r="BK110" i="15"/>
  <c r="AZ108" i="15"/>
  <c r="CE105" i="15"/>
  <c r="BZ106" i="15"/>
  <c r="AR104" i="15"/>
  <c r="BS96" i="15"/>
  <c r="CA99" i="15"/>
  <c r="BL104" i="15"/>
  <c r="AS101" i="15"/>
  <c r="AT110" i="15"/>
  <c r="BY96" i="15"/>
  <c r="BT96" i="15"/>
  <c r="CB98" i="15"/>
  <c r="BR108" i="15"/>
  <c r="AX102" i="15"/>
  <c r="BB99" i="15"/>
  <c r="AR96" i="15"/>
  <c r="AW104" i="15"/>
  <c r="BS109" i="15"/>
  <c r="BO97" i="15"/>
  <c r="BV102" i="15"/>
  <c r="CB102" i="15"/>
  <c r="BJ100" i="15"/>
  <c r="AZ99" i="15"/>
  <c r="CA107" i="15"/>
  <c r="CC106" i="15"/>
  <c r="AW101" i="15"/>
  <c r="AQ100" i="15"/>
  <c r="CH110" i="15"/>
  <c r="BS108" i="15"/>
  <c r="BA106" i="15"/>
  <c r="BX107" i="15"/>
  <c r="BN101" i="15"/>
  <c r="BA96" i="15"/>
  <c r="AQ99" i="15"/>
  <c r="AX96" i="15"/>
  <c r="AW106" i="15"/>
  <c r="CB103" i="15"/>
  <c r="CB97" i="15"/>
  <c r="BH103" i="15"/>
  <c r="BA97" i="15"/>
  <c r="CG108" i="15"/>
  <c r="BI106" i="15"/>
  <c r="BM108" i="15"/>
  <c r="BO107" i="15"/>
  <c r="BS99" i="15"/>
  <c r="CE97" i="15"/>
  <c r="AW102" i="15"/>
  <c r="BP107" i="15"/>
  <c r="AY108" i="15"/>
  <c r="BQ100" i="15"/>
  <c r="AQ104" i="15"/>
  <c r="AT106" i="15"/>
  <c r="BN105" i="15"/>
  <c r="CF97" i="15"/>
  <c r="AU102" i="15"/>
  <c r="CH98" i="15"/>
  <c r="BN110" i="15"/>
  <c r="AU106" i="15"/>
  <c r="AS105" i="15"/>
  <c r="BQ106" i="15"/>
  <c r="AR105" i="15"/>
  <c r="CH97" i="15"/>
  <c r="BU103" i="15"/>
  <c r="AS109" i="15"/>
  <c r="BY104" i="15"/>
  <c r="AY103" i="15"/>
  <c r="BG99" i="15"/>
  <c r="BQ109" i="15"/>
  <c r="BS102" i="15"/>
  <c r="CH108" i="15"/>
  <c r="BG103" i="15"/>
  <c r="BH100" i="15"/>
  <c r="AS110" i="15"/>
  <c r="BM110" i="15"/>
  <c r="BD106" i="15"/>
  <c r="AX103" i="15"/>
  <c r="BI104" i="15"/>
  <c r="BA105" i="15"/>
  <c r="AU105" i="15"/>
  <c r="AU103" i="15"/>
  <c r="CF109" i="15"/>
  <c r="AV101" i="15"/>
  <c r="BQ96" i="15"/>
  <c r="BU109" i="15"/>
  <c r="BP102" i="15"/>
  <c r="BA98" i="15"/>
  <c r="BO103" i="15"/>
  <c r="CD107" i="15"/>
  <c r="CE109" i="15"/>
  <c r="AZ103" i="15"/>
  <c r="CF102" i="15"/>
  <c r="AW109" i="15"/>
  <c r="CD105" i="15"/>
  <c r="BX105" i="15"/>
  <c r="BS100" i="15"/>
  <c r="BS98" i="15"/>
  <c r="CC104" i="15"/>
  <c r="CD103" i="15"/>
  <c r="CA98" i="15"/>
  <c r="CE100" i="15"/>
  <c r="BQ104" i="15"/>
  <c r="BL108" i="15"/>
  <c r="BR109" i="15"/>
  <c r="CD97" i="15"/>
  <c r="AQ98" i="15"/>
  <c r="BM103" i="15"/>
  <c r="BO105" i="15"/>
  <c r="BU108" i="15"/>
  <c r="BM106" i="15"/>
  <c r="BG97" i="15"/>
  <c r="BX101" i="15"/>
  <c r="BT109" i="15"/>
  <c r="BG105" i="15"/>
  <c r="AQ109" i="15"/>
  <c r="BH99" i="15"/>
  <c r="BG101" i="15"/>
  <c r="BO110" i="15"/>
  <c r="BM107" i="15"/>
  <c r="AQ107" i="15"/>
  <c r="BI107" i="15"/>
  <c r="BQ102" i="15"/>
  <c r="AZ109" i="15"/>
  <c r="CF105" i="15"/>
  <c r="AQ110" i="15"/>
  <c r="BI110" i="15"/>
  <c r="BP105" i="15"/>
  <c r="BI99" i="15"/>
  <c r="AS98" i="15"/>
  <c r="BA101" i="15"/>
  <c r="BA107" i="15"/>
  <c r="AQ102" i="15"/>
  <c r="BH105" i="15"/>
  <c r="CB99" i="15"/>
  <c r="BU104" i="15"/>
  <c r="BP98" i="15"/>
  <c r="BS105" i="15"/>
  <c r="CE110" i="15"/>
  <c r="BZ104" i="15"/>
  <c r="BX103" i="15"/>
  <c r="AW98" i="15"/>
  <c r="BZ102" i="15"/>
  <c r="BC102" i="15"/>
  <c r="BM96" i="15"/>
  <c r="BH104" i="15"/>
  <c r="BK109" i="15"/>
  <c r="AV100" i="15"/>
  <c r="BV96" i="15"/>
  <c r="BW107" i="15"/>
  <c r="BD96" i="15"/>
  <c r="BE101" i="15"/>
  <c r="BB106" i="15"/>
  <c r="CH103" i="15"/>
  <c r="AX109" i="15"/>
  <c r="BV107" i="15"/>
  <c r="AX100" i="15"/>
  <c r="BI101" i="15"/>
  <c r="AY96" i="15"/>
  <c r="CG96" i="15"/>
  <c r="BY99" i="15"/>
  <c r="BE109" i="15"/>
  <c r="CD110" i="15"/>
  <c r="BF96" i="15"/>
  <c r="BG107" i="15"/>
  <c r="BL103" i="15"/>
  <c r="BK99" i="15"/>
  <c r="BY101" i="15"/>
  <c r="BT104" i="15"/>
  <c r="BU96" i="15"/>
  <c r="BV100" i="15"/>
  <c r="AZ105" i="15"/>
  <c r="BD105" i="15"/>
  <c r="BU102" i="15"/>
  <c r="CG109" i="15"/>
  <c r="CD109" i="15"/>
  <c r="CH96" i="15"/>
  <c r="AU100" i="15"/>
  <c r="BT100" i="15"/>
  <c r="BD102" i="15"/>
  <c r="BZ101" i="15"/>
  <c r="CC107" i="15"/>
  <c r="BB108" i="15"/>
  <c r="AV103" i="15"/>
  <c r="BW109" i="15"/>
  <c r="BG96" i="15"/>
  <c r="BQ103" i="15"/>
  <c r="BD101" i="15"/>
  <c r="BC97" i="15"/>
  <c r="AY97" i="15"/>
  <c r="BW96" i="15"/>
  <c r="BG110" i="15"/>
  <c r="CH100" i="15"/>
  <c r="CA110" i="15"/>
  <c r="AX107" i="15"/>
  <c r="CD106" i="15"/>
  <c r="BY97" i="15"/>
  <c r="AZ98" i="15"/>
  <c r="BR110" i="15"/>
  <c r="AX110" i="15"/>
  <c r="BF100" i="15"/>
  <c r="CC103" i="15"/>
  <c r="AV110" i="15"/>
  <c r="BE104" i="15"/>
  <c r="BM99" i="15"/>
  <c r="AU108" i="15"/>
  <c r="BV105" i="15"/>
  <c r="BR96" i="15"/>
  <c r="CE103" i="15"/>
  <c r="BE96" i="15"/>
  <c r="BJ104" i="15"/>
  <c r="BC105" i="15"/>
  <c r="AY105" i="15"/>
  <c r="BZ107" i="15"/>
  <c r="CC100" i="15"/>
  <c r="CG103" i="15"/>
  <c r="BV99" i="15"/>
  <c r="BF104" i="15"/>
  <c r="BN97" i="15"/>
  <c r="CF98" i="15"/>
  <c r="BD97" i="15"/>
  <c r="BY108" i="15"/>
  <c r="BK96" i="15"/>
  <c r="AW107" i="15"/>
  <c r="BT106" i="15"/>
  <c r="BR105" i="15"/>
  <c r="BH98" i="15"/>
  <c r="BK107" i="15"/>
  <c r="BD107" i="15"/>
  <c r="BC104" i="15"/>
  <c r="CE106" i="15"/>
  <c r="BF107" i="15"/>
  <c r="BO104" i="15"/>
  <c r="AV104" i="15"/>
  <c r="BN102" i="15"/>
  <c r="CD100" i="15"/>
  <c r="BX100" i="15"/>
  <c r="CG97" i="15"/>
  <c r="AV105" i="15"/>
  <c r="BE102" i="15"/>
  <c r="CG102" i="15"/>
  <c r="BD109" i="15"/>
  <c r="BY107" i="15"/>
  <c r="CG101" i="15"/>
  <c r="BT101" i="15"/>
  <c r="CE98" i="15"/>
  <c r="BD110" i="15"/>
  <c r="BT102" i="15"/>
  <c r="BC103" i="15"/>
  <c r="CA100" i="15"/>
  <c r="BJ103" i="15"/>
  <c r="BJ101" i="15"/>
  <c r="CA104" i="15"/>
  <c r="BI109" i="15"/>
  <c r="AV107" i="15"/>
  <c r="CG98" i="15"/>
  <c r="BI108" i="15"/>
  <c r="CD101" i="15"/>
  <c r="BF105" i="15"/>
  <c r="BX102" i="15"/>
  <c r="CB108" i="15"/>
  <c r="BG109" i="15"/>
  <c r="CG105" i="15"/>
  <c r="CE96" i="15"/>
  <c r="BE110" i="15"/>
  <c r="CG110" i="15"/>
  <c r="BL102" i="15"/>
  <c r="CC101" i="15"/>
  <c r="BY110" i="15"/>
  <c r="BB104" i="15"/>
  <c r="BJ108" i="15"/>
  <c r="BD108" i="15"/>
  <c r="CA102" i="15"/>
  <c r="CF96" i="15"/>
  <c r="BV103" i="15"/>
  <c r="AU107" i="15"/>
  <c r="BE103" i="15"/>
  <c r="BZ108" i="15"/>
  <c r="BP97" i="15"/>
  <c r="BW106" i="15"/>
  <c r="BL99" i="15"/>
  <c r="BR102" i="15"/>
  <c r="BA104" i="15"/>
  <c r="CH99" i="15"/>
  <c r="CC108" i="15"/>
  <c r="BN104" i="15"/>
  <c r="BW104" i="15"/>
  <c r="BC110" i="15"/>
  <c r="AV108" i="15"/>
  <c r="BJ110" i="15"/>
  <c r="BY109" i="15"/>
  <c r="CB107" i="15"/>
  <c r="BK106" i="15"/>
  <c r="CA101" i="15"/>
  <c r="BP106" i="15"/>
  <c r="CE102" i="15"/>
  <c r="CE104" i="15"/>
  <c r="BZ99" i="15"/>
  <c r="AZ97" i="15"/>
  <c r="CB109" i="15"/>
  <c r="BC100" i="15"/>
  <c r="BX106" i="15"/>
  <c r="BR100" i="15"/>
  <c r="BM98" i="15"/>
  <c r="CB101" i="15"/>
  <c r="BJ99" i="15"/>
  <c r="BF109" i="15"/>
  <c r="BA100" i="15"/>
  <c r="BH108" i="15"/>
  <c r="BC108" i="15"/>
  <c r="BW98" i="15"/>
  <c r="BE105" i="15"/>
  <c r="BY106" i="15"/>
  <c r="BK108" i="15"/>
  <c r="BP101" i="15"/>
  <c r="BB97" i="15"/>
  <c r="BC101" i="15"/>
  <c r="CH102" i="15"/>
  <c r="BE106" i="15"/>
  <c r="CF104" i="15"/>
  <c r="BZ110" i="15"/>
  <c r="BQ107" i="15"/>
  <c r="BP100" i="15"/>
  <c r="BF101" i="15"/>
  <c r="BZ97" i="15"/>
  <c r="CC105" i="15"/>
  <c r="AY101" i="15"/>
  <c r="CC99" i="15"/>
  <c r="BC106" i="15"/>
  <c r="BX96" i="15"/>
  <c r="AZ106" i="15"/>
  <c r="BC107" i="15"/>
  <c r="BW102" i="15"/>
  <c r="BZ96" i="15"/>
  <c r="BD104" i="15"/>
  <c r="CH104" i="15"/>
  <c r="BD100" i="15"/>
  <c r="BW103" i="15"/>
  <c r="BW99" i="15"/>
  <c r="CH109" i="15"/>
  <c r="BN106" i="15"/>
  <c r="BZ105" i="15"/>
  <c r="BN107" i="15"/>
  <c r="AY109" i="15"/>
  <c r="CG106" i="15"/>
  <c r="BW108" i="15"/>
  <c r="BF97" i="15"/>
  <c r="BC98" i="15"/>
  <c r="BP108" i="15"/>
  <c r="BD99" i="15"/>
  <c r="BC109" i="15"/>
  <c r="BL100" i="15"/>
  <c r="BY103" i="15"/>
  <c r="BX108" i="15"/>
  <c r="CC109" i="15"/>
  <c r="CB106" i="15"/>
  <c r="CE107" i="15"/>
  <c r="BE99" i="15"/>
  <c r="BB109" i="15"/>
  <c r="BK97" i="15"/>
  <c r="BW110" i="15"/>
  <c r="CB96" i="15"/>
  <c r="CA96" i="15"/>
  <c r="BT110" i="15"/>
  <c r="BO108" i="15"/>
  <c r="CD104" i="15"/>
  <c r="BA108" i="15"/>
  <c r="BV110" i="15"/>
  <c r="CF103" i="15"/>
  <c r="BJ98" i="15"/>
  <c r="CD102" i="15"/>
  <c r="BW100" i="15"/>
  <c r="BJ109" i="15"/>
  <c r="BI97" i="15"/>
  <c r="BV108" i="15"/>
  <c r="BO100" i="15"/>
  <c r="BL105" i="15"/>
  <c r="BE97" i="15"/>
  <c r="BB107" i="15"/>
  <c r="BR107" i="15"/>
  <c r="BF103" i="15"/>
  <c r="BP109" i="15"/>
  <c r="BZ103" i="15"/>
  <c r="BE107" i="15"/>
  <c r="BX104" i="15"/>
  <c r="BX110" i="15"/>
  <c r="BE98" i="15"/>
  <c r="BE100" i="15"/>
  <c r="CB110" i="15"/>
  <c r="BT105" i="15"/>
  <c r="BQ99" i="15"/>
  <c r="BE108" i="15"/>
  <c r="CE99" i="15"/>
  <c r="CH106" i="15"/>
  <c r="BC99" i="15"/>
  <c r="BV101" i="15"/>
  <c r="BT107" i="15"/>
  <c r="BY105" i="15"/>
  <c r="BZ98" i="15"/>
  <c r="AO44" i="1"/>
  <c r="AO44" i="27"/>
  <c r="AP39" i="10"/>
  <c r="AP38" i="10"/>
  <c r="AP44" i="27"/>
  <c r="AP44" i="1"/>
  <c r="AO45" i="1"/>
  <c r="AO45" i="27"/>
  <c r="AP45" i="1"/>
  <c r="AP45" i="27"/>
  <c r="AN44" i="27"/>
  <c r="AN44" i="1"/>
  <c r="AO38" i="10"/>
  <c r="AO39" i="10"/>
  <c r="AN38" i="10"/>
  <c r="AN39" i="10"/>
  <c r="AN45" i="1"/>
  <c r="AN45" i="27"/>
  <c r="AL46" i="27"/>
  <c r="AJ46" i="27"/>
  <c r="AK46" i="27"/>
  <c r="AJ46" i="1"/>
  <c r="AK46" i="1"/>
  <c r="AL46" i="1"/>
  <c r="AP36" i="27"/>
  <c r="AP36" i="1"/>
  <c r="AP42" i="27"/>
  <c r="AP42" i="1"/>
  <c r="AP32" i="1"/>
  <c r="AP32" i="27"/>
  <c r="AP39" i="27"/>
  <c r="AP39" i="1"/>
  <c r="AP38" i="1"/>
  <c r="AP38" i="27"/>
  <c r="AP37" i="1"/>
  <c r="AP37" i="27"/>
  <c r="AP35" i="1"/>
  <c r="AP35" i="27"/>
  <c r="AP40" i="27"/>
  <c r="AP40" i="1"/>
  <c r="AP43" i="1"/>
  <c r="AP43" i="27"/>
  <c r="AP31" i="1"/>
  <c r="AP31" i="27"/>
  <c r="AP30" i="10"/>
  <c r="AP29" i="10"/>
  <c r="AT23" i="10"/>
  <c r="AP35" i="10"/>
  <c r="AP28" i="10"/>
  <c r="AP32" i="10"/>
  <c r="AP25" i="10"/>
  <c r="AP34" i="10"/>
  <c r="AP31" i="10"/>
  <c r="AP33" i="10"/>
  <c r="AP26" i="10"/>
  <c r="AP36" i="10"/>
  <c r="AP37" i="10"/>
  <c r="AP27" i="10"/>
  <c r="AP34" i="27"/>
  <c r="AP34" i="1"/>
  <c r="AP33" i="27"/>
  <c r="AP33" i="1"/>
  <c r="AP41" i="27"/>
  <c r="AP41" i="1"/>
  <c r="AO35" i="1"/>
  <c r="AO35" i="27"/>
  <c r="AN34" i="1"/>
  <c r="AN34" i="27"/>
  <c r="AO40" i="27"/>
  <c r="AO40" i="1"/>
  <c r="AO42" i="27"/>
  <c r="AO42" i="1"/>
  <c r="AO37" i="27"/>
  <c r="AO37" i="1"/>
  <c r="AO33" i="27"/>
  <c r="AO33" i="1"/>
  <c r="AN43" i="27"/>
  <c r="AN43" i="1"/>
  <c r="AN32" i="1"/>
  <c r="AN32" i="27"/>
  <c r="AN29" i="10"/>
  <c r="AN31" i="10"/>
  <c r="AN34" i="10"/>
  <c r="AN26" i="10"/>
  <c r="AN37" i="10"/>
  <c r="AN30" i="10"/>
  <c r="AN27" i="10"/>
  <c r="AN25" i="10"/>
  <c r="AN32" i="10"/>
  <c r="AN35" i="10"/>
  <c r="AN36" i="10"/>
  <c r="AN33" i="10"/>
  <c r="AR23" i="10"/>
  <c r="AN28" i="10"/>
  <c r="AO38" i="1"/>
  <c r="AO38" i="27"/>
  <c r="AO36" i="1"/>
  <c r="AO36" i="27"/>
  <c r="AO41" i="27"/>
  <c r="AO41" i="1"/>
  <c r="AO27" i="10"/>
  <c r="AO31" i="10"/>
  <c r="AS23" i="10"/>
  <c r="AO35" i="10"/>
  <c r="AO26" i="10"/>
  <c r="AO37" i="10"/>
  <c r="AO25" i="10"/>
  <c r="AO32" i="10"/>
  <c r="AO28" i="10"/>
  <c r="AO36" i="10"/>
  <c r="AO29" i="10"/>
  <c r="AO34" i="10"/>
  <c r="AO30" i="10"/>
  <c r="AO33" i="10"/>
  <c r="AN41" i="27"/>
  <c r="AN41" i="1"/>
  <c r="AN40" i="1"/>
  <c r="AN40" i="27"/>
  <c r="AN42" i="27"/>
  <c r="AN42" i="1"/>
  <c r="AN38" i="27"/>
  <c r="AN38" i="1"/>
  <c r="AO32" i="27"/>
  <c r="AO32" i="1"/>
  <c r="AO34" i="27"/>
  <c r="AO34" i="1"/>
  <c r="AN35" i="27"/>
  <c r="AN35" i="1"/>
  <c r="AN39" i="1"/>
  <c r="AN39" i="27"/>
  <c r="AO31" i="27"/>
  <c r="AO31" i="1"/>
  <c r="AO43" i="27"/>
  <c r="AO43" i="1"/>
  <c r="AO39" i="27"/>
  <c r="AO39" i="1"/>
  <c r="AN31" i="1"/>
  <c r="AN31" i="27"/>
  <c r="AN37" i="27"/>
  <c r="AN37" i="1"/>
  <c r="AN36" i="27"/>
  <c r="AN36" i="1"/>
  <c r="AN33" i="27"/>
  <c r="AN33" i="1"/>
  <c r="O91" i="15"/>
  <c r="M89" i="15"/>
  <c r="N91" i="15" s="1"/>
  <c r="N5" i="15"/>
  <c r="N21" i="10" s="1"/>
  <c r="AQ25" i="10"/>
  <c r="AQ31" i="10"/>
  <c r="AQ35" i="10"/>
  <c r="AQ31" i="1" l="1"/>
  <c r="AQ33" i="1"/>
  <c r="AQ34" i="27"/>
  <c r="AQ37" i="1"/>
  <c r="AQ41" i="1"/>
  <c r="AQ35" i="27"/>
  <c r="AQ36" i="1"/>
  <c r="AQ45" i="1"/>
  <c r="AQ42" i="1"/>
  <c r="AM46" i="1"/>
  <c r="AQ39" i="1"/>
  <c r="AM46" i="27"/>
  <c r="AQ27" i="10"/>
  <c r="AU33" i="27" s="1"/>
  <c r="AQ38" i="1"/>
  <c r="AU23" i="10"/>
  <c r="AU40" i="10" s="1"/>
  <c r="AQ29" i="10"/>
  <c r="AU35" i="1" s="1"/>
  <c r="AQ38" i="10"/>
  <c r="AU44" i="1" s="1"/>
  <c r="AQ40" i="1"/>
  <c r="AQ37" i="10"/>
  <c r="AU43" i="27" s="1"/>
  <c r="AQ30" i="10"/>
  <c r="AU36" i="27" s="1"/>
  <c r="AQ44" i="27"/>
  <c r="AQ32" i="10"/>
  <c r="AU38" i="1" s="1"/>
  <c r="AQ34" i="10"/>
  <c r="AU40" i="1" s="1"/>
  <c r="AQ28" i="10"/>
  <c r="AU34" i="1" s="1"/>
  <c r="AQ26" i="10"/>
  <c r="AU32" i="1" s="1"/>
  <c r="AQ39" i="10"/>
  <c r="AU45" i="27" s="1"/>
  <c r="AQ36" i="10"/>
  <c r="AU42" i="1" s="1"/>
  <c r="AQ33" i="10"/>
  <c r="AU39" i="1" s="1"/>
  <c r="AQ32" i="1"/>
  <c r="AQ43" i="1"/>
  <c r="AT39" i="10"/>
  <c r="AT38" i="10"/>
  <c r="AU39" i="10"/>
  <c r="AU38" i="10"/>
  <c r="AR38" i="10"/>
  <c r="AR39" i="10"/>
  <c r="AR45" i="1"/>
  <c r="AR45" i="27"/>
  <c r="AS38" i="10"/>
  <c r="AS39" i="10"/>
  <c r="AS45" i="1"/>
  <c r="AS45" i="27"/>
  <c r="AT44" i="1"/>
  <c r="AT44" i="27"/>
  <c r="AR44" i="1"/>
  <c r="AR44" i="27"/>
  <c r="AS44" i="1"/>
  <c r="AS44" i="27"/>
  <c r="AT45" i="1"/>
  <c r="AT45" i="27"/>
  <c r="AP46" i="27"/>
  <c r="AN46" i="27"/>
  <c r="AO46" i="27"/>
  <c r="AN46" i="1"/>
  <c r="AO46" i="1"/>
  <c r="AP46" i="1"/>
  <c r="AT31" i="1"/>
  <c r="AT31" i="27"/>
  <c r="AT39" i="27"/>
  <c r="AT39" i="1"/>
  <c r="AT38" i="27"/>
  <c r="AT38" i="1"/>
  <c r="AT43" i="27"/>
  <c r="AT43" i="1"/>
  <c r="AT37" i="1"/>
  <c r="AT37" i="27"/>
  <c r="AT34" i="27"/>
  <c r="AT34" i="1"/>
  <c r="AT36" i="1"/>
  <c r="AT36" i="27"/>
  <c r="AT32" i="27"/>
  <c r="AT32" i="1"/>
  <c r="AT27" i="10"/>
  <c r="AT33" i="10"/>
  <c r="AT32" i="10"/>
  <c r="AT25" i="10"/>
  <c r="AX23" i="10"/>
  <c r="AX40" i="10" s="1"/>
  <c r="AT35" i="10"/>
  <c r="AT26" i="10"/>
  <c r="AT37" i="10"/>
  <c r="AT28" i="10"/>
  <c r="AT34" i="10"/>
  <c r="AT36" i="10"/>
  <c r="AT29" i="10"/>
  <c r="AT30" i="10"/>
  <c r="AT31" i="10"/>
  <c r="AT33" i="27"/>
  <c r="AT33" i="1"/>
  <c r="AT35" i="1"/>
  <c r="AT35" i="27"/>
  <c r="AT42" i="27"/>
  <c r="AT42" i="1"/>
  <c r="AT40" i="27"/>
  <c r="AT40" i="1"/>
  <c r="AT41" i="27"/>
  <c r="AT41" i="1"/>
  <c r="AS35" i="1"/>
  <c r="AS35" i="27"/>
  <c r="AS41" i="27"/>
  <c r="AS41" i="1"/>
  <c r="AR39" i="1"/>
  <c r="AR39" i="27"/>
  <c r="AR36" i="1"/>
  <c r="AR36" i="27"/>
  <c r="AS36" i="27"/>
  <c r="AS36" i="1"/>
  <c r="AS42" i="1"/>
  <c r="AS42" i="27"/>
  <c r="AR31" i="1"/>
  <c r="AR31" i="27"/>
  <c r="AR43" i="1"/>
  <c r="AR43" i="27"/>
  <c r="AR37" i="1"/>
  <c r="AR37" i="27"/>
  <c r="AS34" i="27"/>
  <c r="AS34" i="1"/>
  <c r="AS43" i="1"/>
  <c r="AS43" i="27"/>
  <c r="AS29" i="10"/>
  <c r="AS30" i="10"/>
  <c r="AS33" i="10"/>
  <c r="AS27" i="10"/>
  <c r="AS31" i="10"/>
  <c r="AS36" i="10"/>
  <c r="AS25" i="10"/>
  <c r="AS32" i="10"/>
  <c r="AS34" i="10"/>
  <c r="AW23" i="10"/>
  <c r="AW40" i="10" s="1"/>
  <c r="AS28" i="10"/>
  <c r="AS26" i="10"/>
  <c r="AS35" i="10"/>
  <c r="AS37" i="10"/>
  <c r="AR34" i="1"/>
  <c r="AR34" i="27"/>
  <c r="AR42" i="1"/>
  <c r="AR42" i="27"/>
  <c r="AR32" i="27"/>
  <c r="AR32" i="1"/>
  <c r="AR35" i="1"/>
  <c r="AR35" i="27"/>
  <c r="AS39" i="27"/>
  <c r="AS39" i="1"/>
  <c r="AS31" i="27"/>
  <c r="AS31" i="1"/>
  <c r="AS33" i="27"/>
  <c r="AS33" i="1"/>
  <c r="AR38" i="1"/>
  <c r="AR38" i="27"/>
  <c r="AR40" i="1"/>
  <c r="AR40" i="27"/>
  <c r="AS40" i="27"/>
  <c r="AS40" i="1"/>
  <c r="AS38" i="1"/>
  <c r="AS38" i="27"/>
  <c r="AS32" i="27"/>
  <c r="AS32" i="1"/>
  <c r="AS37" i="1"/>
  <c r="AS37" i="27"/>
  <c r="AR27" i="10"/>
  <c r="AR37" i="10"/>
  <c r="AR36" i="10"/>
  <c r="AR35" i="10"/>
  <c r="AR25" i="10"/>
  <c r="AR33" i="10"/>
  <c r="AR34" i="10"/>
  <c r="AR26" i="10"/>
  <c r="AR31" i="10"/>
  <c r="AV23" i="10"/>
  <c r="AV40" i="10" s="1"/>
  <c r="AR32" i="10"/>
  <c r="AR28" i="10"/>
  <c r="AR29" i="10"/>
  <c r="AR30" i="10"/>
  <c r="AR41" i="1"/>
  <c r="AR41" i="27"/>
  <c r="AR33" i="1"/>
  <c r="AR33" i="27"/>
  <c r="M5" i="15"/>
  <c r="M21" i="10" s="1"/>
  <c r="AQ40" i="10" s="1"/>
  <c r="L89" i="15"/>
  <c r="AU27" i="10"/>
  <c r="AU29" i="10"/>
  <c r="AU30" i="10"/>
  <c r="AU36" i="10"/>
  <c r="AU32" i="10"/>
  <c r="AU25" i="10"/>
  <c r="AU34" i="10"/>
  <c r="AU41" i="27"/>
  <c r="AU41" i="1"/>
  <c r="AU35" i="27"/>
  <c r="AU31" i="27"/>
  <c r="AU31" i="1"/>
  <c r="AU43" i="1"/>
  <c r="AU37" i="1"/>
  <c r="AU37" i="27"/>
  <c r="AU42" i="27" l="1"/>
  <c r="AQ46" i="27"/>
  <c r="AU36" i="1"/>
  <c r="AU38" i="27"/>
  <c r="AU40" i="27"/>
  <c r="AR40" i="10"/>
  <c r="AU33" i="1"/>
  <c r="AU32" i="27"/>
  <c r="AU37" i="10"/>
  <c r="AY43" i="27" s="1"/>
  <c r="AU33" i="10"/>
  <c r="AY39" i="27" s="1"/>
  <c r="AU28" i="10"/>
  <c r="AY34" i="1" s="1"/>
  <c r="AU44" i="27"/>
  <c r="AT40" i="10"/>
  <c r="AY23" i="10"/>
  <c r="AY40" i="10" s="1"/>
  <c r="AU35" i="10"/>
  <c r="AY41" i="27" s="1"/>
  <c r="AU31" i="10"/>
  <c r="AY37" i="27" s="1"/>
  <c r="AU26" i="10"/>
  <c r="AY32" i="27" s="1"/>
  <c r="AS40" i="10"/>
  <c r="AU34" i="27"/>
  <c r="AU45" i="1"/>
  <c r="AU39" i="27"/>
  <c r="AQ46" i="1"/>
  <c r="AY39" i="10"/>
  <c r="AY38" i="10"/>
  <c r="AV38" i="10"/>
  <c r="AV39" i="10"/>
  <c r="AW38" i="10"/>
  <c r="AW39" i="10"/>
  <c r="AV45" i="1"/>
  <c r="AV45" i="27"/>
  <c r="AW45" i="1"/>
  <c r="AW45" i="27"/>
  <c r="AY44" i="1"/>
  <c r="AY44" i="27"/>
  <c r="AX44" i="1"/>
  <c r="AX44" i="27"/>
  <c r="AV44" i="27"/>
  <c r="AV44" i="1"/>
  <c r="AX39" i="10"/>
  <c r="AX38" i="10"/>
  <c r="AW44" i="1"/>
  <c r="AW44" i="27"/>
  <c r="AY45" i="1"/>
  <c r="AY45" i="27"/>
  <c r="AX45" i="1"/>
  <c r="AX45" i="27"/>
  <c r="AR46" i="27"/>
  <c r="AS46" i="27"/>
  <c r="AT46" i="27"/>
  <c r="AS46" i="1"/>
  <c r="AR46" i="1"/>
  <c r="AT46" i="1"/>
  <c r="AX36" i="27"/>
  <c r="AX36" i="1"/>
  <c r="AX39" i="27"/>
  <c r="AX39" i="1"/>
  <c r="AX35" i="1"/>
  <c r="AX35" i="27"/>
  <c r="AX31" i="27"/>
  <c r="AX31" i="1"/>
  <c r="AX42" i="1"/>
  <c r="AX42" i="27"/>
  <c r="AX32" i="27"/>
  <c r="AX32" i="1"/>
  <c r="AX34" i="27"/>
  <c r="AX34" i="1"/>
  <c r="AX26" i="10"/>
  <c r="AX37" i="10"/>
  <c r="AX28" i="10"/>
  <c r="AX27" i="10"/>
  <c r="AX33" i="10"/>
  <c r="BB23" i="10"/>
  <c r="BB40" i="10" s="1"/>
  <c r="AX34" i="10"/>
  <c r="AX29" i="10"/>
  <c r="AX32" i="10"/>
  <c r="AX35" i="10"/>
  <c r="AX25" i="10"/>
  <c r="AX30" i="10"/>
  <c r="AX31" i="10"/>
  <c r="AX36" i="10"/>
  <c r="AX43" i="1"/>
  <c r="AX43" i="27"/>
  <c r="AX33" i="27"/>
  <c r="AX33" i="1"/>
  <c r="AX37" i="27"/>
  <c r="AX37" i="1"/>
  <c r="AX40" i="1"/>
  <c r="AX40" i="27"/>
  <c r="AX41" i="1"/>
  <c r="AX41" i="27"/>
  <c r="AX38" i="27"/>
  <c r="AX38" i="1"/>
  <c r="AV36" i="27"/>
  <c r="AV36" i="1"/>
  <c r="AV43" i="27"/>
  <c r="AV43" i="1"/>
  <c r="AW41" i="1"/>
  <c r="AW41" i="27"/>
  <c r="AW31" i="1"/>
  <c r="AW31" i="27"/>
  <c r="AW35" i="27"/>
  <c r="AW35" i="1"/>
  <c r="AV40" i="27"/>
  <c r="AV40" i="1"/>
  <c r="AV33" i="27"/>
  <c r="AV33" i="1"/>
  <c r="BA23" i="10"/>
  <c r="BA40" i="10" s="1"/>
  <c r="AW30" i="10"/>
  <c r="AW31" i="10"/>
  <c r="AW35" i="10"/>
  <c r="AW25" i="10"/>
  <c r="AW32" i="10"/>
  <c r="AW33" i="10"/>
  <c r="AW37" i="10"/>
  <c r="AW26" i="10"/>
  <c r="AW28" i="10"/>
  <c r="AW36" i="10"/>
  <c r="AW27" i="10"/>
  <c r="AW34" i="10"/>
  <c r="AW29" i="10"/>
  <c r="AW39" i="27"/>
  <c r="AW39" i="1"/>
  <c r="AV38" i="1"/>
  <c r="AV38" i="27"/>
  <c r="AV32" i="27"/>
  <c r="AV32" i="1"/>
  <c r="AV31" i="27"/>
  <c r="AV31" i="1"/>
  <c r="AW43" i="1"/>
  <c r="AW43" i="27"/>
  <c r="AW38" i="27"/>
  <c r="AW38" i="1"/>
  <c r="AW37" i="1"/>
  <c r="AW37" i="27"/>
  <c r="AW36" i="1"/>
  <c r="AW36" i="27"/>
  <c r="AW33" i="1"/>
  <c r="AW33" i="27"/>
  <c r="AV35" i="27"/>
  <c r="AV35" i="1"/>
  <c r="AV26" i="10"/>
  <c r="AV32" i="10"/>
  <c r="AV37" i="10"/>
  <c r="AV25" i="10"/>
  <c r="AV31" i="10"/>
  <c r="AV33" i="10"/>
  <c r="AV28" i="10"/>
  <c r="AV36" i="10"/>
  <c r="AV30" i="10"/>
  <c r="AV29" i="10"/>
  <c r="AZ23" i="10"/>
  <c r="AZ40" i="10" s="1"/>
  <c r="AV34" i="10"/>
  <c r="AV35" i="10"/>
  <c r="AV27" i="10"/>
  <c r="AV41" i="27"/>
  <c r="AV41" i="1"/>
  <c r="AW32" i="27"/>
  <c r="AW32" i="1"/>
  <c r="AW42" i="27"/>
  <c r="AW42" i="1"/>
  <c r="AV34" i="27"/>
  <c r="AV34" i="1"/>
  <c r="AV37" i="27"/>
  <c r="AV37" i="1"/>
  <c r="AV39" i="27"/>
  <c r="AV39" i="1"/>
  <c r="AV42" i="27"/>
  <c r="AV42" i="1"/>
  <c r="AW34" i="1"/>
  <c r="AW34" i="27"/>
  <c r="AW40" i="1"/>
  <c r="AW40" i="27"/>
  <c r="M91" i="15"/>
  <c r="L5" i="15"/>
  <c r="L21" i="10" s="1"/>
  <c r="K89" i="15"/>
  <c r="AY31" i="27"/>
  <c r="AY31" i="1"/>
  <c r="AY42" i="27"/>
  <c r="AY42" i="1"/>
  <c r="AY35" i="27"/>
  <c r="AY35" i="1"/>
  <c r="AY28" i="10"/>
  <c r="AY27" i="10"/>
  <c r="AY25" i="10"/>
  <c r="AY31" i="10"/>
  <c r="AY36" i="10"/>
  <c r="AY34" i="10"/>
  <c r="AY35" i="10"/>
  <c r="AY30" i="10"/>
  <c r="AY26" i="10"/>
  <c r="BC23" i="10"/>
  <c r="BC40" i="10" s="1"/>
  <c r="AY40" i="1"/>
  <c r="AY40" i="27"/>
  <c r="AY38" i="1"/>
  <c r="AY38" i="27"/>
  <c r="AY36" i="1"/>
  <c r="AY36" i="27"/>
  <c r="AY33" i="27"/>
  <c r="AY33" i="1"/>
  <c r="AY32" i="1" l="1"/>
  <c r="AY43" i="1"/>
  <c r="AY41" i="1"/>
  <c r="AU46" i="27"/>
  <c r="AU5" i="27" s="1"/>
  <c r="AY34" i="27"/>
  <c r="AY46" i="27" s="1"/>
  <c r="AY5" i="27" s="1"/>
  <c r="AU46" i="1"/>
  <c r="AU5" i="1" s="1"/>
  <c r="AY39" i="1"/>
  <c r="AM40" i="10"/>
  <c r="AP40" i="10"/>
  <c r="AT5" i="27" s="1"/>
  <c r="AO40" i="10"/>
  <c r="AS5" i="1" s="1"/>
  <c r="AN40" i="10"/>
  <c r="AR5" i="27" s="1"/>
  <c r="AY37" i="1"/>
  <c r="AY32" i="10"/>
  <c r="BC38" i="1" s="1"/>
  <c r="AY37" i="10"/>
  <c r="BC43" i="1" s="1"/>
  <c r="AY33" i="10"/>
  <c r="BC39" i="27" s="1"/>
  <c r="AY29" i="10"/>
  <c r="BC35" i="27" s="1"/>
  <c r="BB39" i="10"/>
  <c r="BB38" i="10"/>
  <c r="BA45" i="1"/>
  <c r="BA45" i="27"/>
  <c r="BB44" i="1"/>
  <c r="BB44" i="27"/>
  <c r="AZ44" i="1"/>
  <c r="AZ44" i="27"/>
  <c r="BB45" i="1"/>
  <c r="BB45" i="27"/>
  <c r="AZ39" i="10"/>
  <c r="AZ38" i="10"/>
  <c r="BA38" i="10"/>
  <c r="BA39" i="10"/>
  <c r="BA44" i="1"/>
  <c r="BA44" i="27"/>
  <c r="BC44" i="27"/>
  <c r="BC44" i="1"/>
  <c r="BC39" i="10"/>
  <c r="BC38" i="10"/>
  <c r="AZ45" i="1"/>
  <c r="AZ45" i="27"/>
  <c r="BC45" i="1"/>
  <c r="BC45" i="27"/>
  <c r="AV46" i="27"/>
  <c r="AV5" i="27" s="1"/>
  <c r="AX46" i="27"/>
  <c r="AX5" i="27" s="1"/>
  <c r="AW46" i="27"/>
  <c r="AW5" i="27" s="1"/>
  <c r="AV46" i="1"/>
  <c r="AV5" i="1" s="1"/>
  <c r="AX46" i="1"/>
  <c r="AX5" i="1" s="1"/>
  <c r="AW46" i="1"/>
  <c r="AW5" i="1" s="1"/>
  <c r="BB42" i="1"/>
  <c r="BB42" i="27"/>
  <c r="BB41" i="27"/>
  <c r="BB41" i="1"/>
  <c r="BB26" i="10"/>
  <c r="BB28" i="10"/>
  <c r="BB34" i="10"/>
  <c r="BB31" i="10"/>
  <c r="BB27" i="10"/>
  <c r="BB35" i="10"/>
  <c r="BB30" i="10"/>
  <c r="BF23" i="10"/>
  <c r="BF40" i="10" s="1"/>
  <c r="BB29" i="10"/>
  <c r="BB33" i="10"/>
  <c r="BB36" i="10"/>
  <c r="BB32" i="10"/>
  <c r="BB37" i="10"/>
  <c r="BB25" i="10"/>
  <c r="BB43" i="1"/>
  <c r="BB43" i="27"/>
  <c r="BB37" i="27"/>
  <c r="BB37" i="1"/>
  <c r="BB38" i="27"/>
  <c r="BB38" i="1"/>
  <c r="BB39" i="27"/>
  <c r="BB39" i="1"/>
  <c r="BB32" i="1"/>
  <c r="BB32" i="27"/>
  <c r="BB36" i="27"/>
  <c r="BB36" i="1"/>
  <c r="BB35" i="1"/>
  <c r="BB35" i="27"/>
  <c r="BB33" i="1"/>
  <c r="BB33" i="27"/>
  <c r="BB31" i="27"/>
  <c r="BB31" i="1"/>
  <c r="BB40" i="27"/>
  <c r="BB40" i="1"/>
  <c r="BB34" i="27"/>
  <c r="BB34" i="1"/>
  <c r="AZ26" i="10"/>
  <c r="AZ29" i="10"/>
  <c r="AZ36" i="10"/>
  <c r="AZ27" i="10"/>
  <c r="AZ33" i="10"/>
  <c r="BD23" i="10"/>
  <c r="BD40" i="10" s="1"/>
  <c r="AZ28" i="10"/>
  <c r="AZ32" i="10"/>
  <c r="AZ34" i="10"/>
  <c r="AZ31" i="10"/>
  <c r="AZ25" i="10"/>
  <c r="AZ30" i="10"/>
  <c r="AZ35" i="10"/>
  <c r="AZ37" i="10"/>
  <c r="AZ31" i="27"/>
  <c r="AZ31" i="1"/>
  <c r="AZ38" i="27"/>
  <c r="AZ38" i="1"/>
  <c r="BA42" i="27"/>
  <c r="BA42" i="1"/>
  <c r="BA43" i="27"/>
  <c r="BA43" i="1"/>
  <c r="AZ41" i="1"/>
  <c r="AZ41" i="27"/>
  <c r="AZ34" i="27"/>
  <c r="AZ34" i="1"/>
  <c r="AZ32" i="1"/>
  <c r="AZ32" i="27"/>
  <c r="BA35" i="1"/>
  <c r="BA35" i="27"/>
  <c r="BA34" i="27"/>
  <c r="BA34" i="1"/>
  <c r="BA39" i="1"/>
  <c r="BA39" i="27"/>
  <c r="BA41" i="27"/>
  <c r="BA41" i="1"/>
  <c r="AZ36" i="1"/>
  <c r="AZ36" i="27"/>
  <c r="AZ39" i="1"/>
  <c r="AZ39" i="27"/>
  <c r="BA40" i="27"/>
  <c r="BA40" i="1"/>
  <c r="BA32" i="27"/>
  <c r="BA32" i="1"/>
  <c r="BA38" i="27"/>
  <c r="BA38" i="1"/>
  <c r="BA37" i="1"/>
  <c r="BA37" i="27"/>
  <c r="AZ42" i="1"/>
  <c r="AZ42" i="27"/>
  <c r="AZ35" i="1"/>
  <c r="AZ35" i="27"/>
  <c r="AZ33" i="1"/>
  <c r="AZ33" i="27"/>
  <c r="AZ40" i="1"/>
  <c r="AZ40" i="27"/>
  <c r="AZ37" i="1"/>
  <c r="AZ37" i="27"/>
  <c r="AZ43" i="27"/>
  <c r="AZ43" i="1"/>
  <c r="BA33" i="1"/>
  <c r="BA33" i="27"/>
  <c r="BA31" i="27"/>
  <c r="BA31" i="1"/>
  <c r="BA36" i="27"/>
  <c r="BA36" i="1"/>
  <c r="BA25" i="10"/>
  <c r="BA30" i="10"/>
  <c r="BA32" i="10"/>
  <c r="BA36" i="10"/>
  <c r="BA27" i="10"/>
  <c r="BE23" i="10"/>
  <c r="BE40" i="10" s="1"/>
  <c r="BA28" i="10"/>
  <c r="BA35" i="10"/>
  <c r="BA26" i="10"/>
  <c r="BA31" i="10"/>
  <c r="BA34" i="10"/>
  <c r="BA33" i="10"/>
  <c r="BA29" i="10"/>
  <c r="BA37" i="10"/>
  <c r="L91" i="15"/>
  <c r="K5" i="15"/>
  <c r="K21" i="10" s="1"/>
  <c r="J89" i="15"/>
  <c r="I89" i="15" s="1"/>
  <c r="BC25" i="10"/>
  <c r="BC26" i="10"/>
  <c r="BC27" i="10"/>
  <c r="BC29" i="10"/>
  <c r="BC30" i="10"/>
  <c r="BC32" i="10"/>
  <c r="BC28" i="10"/>
  <c r="BC33" i="10"/>
  <c r="BC35" i="10"/>
  <c r="BC36" i="10"/>
  <c r="BG23" i="10"/>
  <c r="BG40" i="10" s="1"/>
  <c r="BC34" i="10"/>
  <c r="BC37" i="10"/>
  <c r="BC31" i="10"/>
  <c r="BC41" i="1"/>
  <c r="BC41" i="27"/>
  <c r="BC37" i="1"/>
  <c r="BC37" i="27"/>
  <c r="BC34" i="27"/>
  <c r="BC34" i="1"/>
  <c r="BC32" i="1"/>
  <c r="BC32" i="27"/>
  <c r="BC40" i="1"/>
  <c r="BC40" i="27"/>
  <c r="BC31" i="27"/>
  <c r="BC31" i="1"/>
  <c r="BC36" i="1"/>
  <c r="BC36" i="27"/>
  <c r="BC42" i="27"/>
  <c r="BC42" i="1"/>
  <c r="BC33" i="1"/>
  <c r="BC33" i="27"/>
  <c r="BC39" i="1" l="1"/>
  <c r="AY46" i="1"/>
  <c r="AY5" i="1" s="1"/>
  <c r="BC55" i="1" s="1"/>
  <c r="BC43" i="27"/>
  <c r="BC38" i="27"/>
  <c r="BC35" i="1"/>
  <c r="BC46" i="1" s="1"/>
  <c r="BC5" i="1" s="1"/>
  <c r="AL40" i="10"/>
  <c r="AI40" i="10"/>
  <c r="AJ40" i="10"/>
  <c r="AK40" i="10"/>
  <c r="AX64" i="27"/>
  <c r="AX60" i="27"/>
  <c r="AX56" i="27"/>
  <c r="AX52" i="27"/>
  <c r="AX59" i="27"/>
  <c r="AX57" i="27"/>
  <c r="AX62" i="27"/>
  <c r="AX55" i="27"/>
  <c r="AX53" i="27"/>
  <c r="AX65" i="27"/>
  <c r="AX58" i="27"/>
  <c r="AX51" i="27"/>
  <c r="AX63" i="27"/>
  <c r="AX61" i="27"/>
  <c r="AX54" i="27"/>
  <c r="AS64" i="27"/>
  <c r="AS60" i="27"/>
  <c r="AS56" i="27"/>
  <c r="AS52" i="27"/>
  <c r="AS62" i="27"/>
  <c r="AS55" i="27"/>
  <c r="AS53" i="27"/>
  <c r="AS65" i="27"/>
  <c r="AS58" i="27"/>
  <c r="AS51" i="27"/>
  <c r="AS63" i="27"/>
  <c r="AS61" i="27"/>
  <c r="AS54" i="27"/>
  <c r="AS57" i="27"/>
  <c r="AS59" i="27"/>
  <c r="AY65" i="27"/>
  <c r="AY64" i="27"/>
  <c r="AY63" i="27"/>
  <c r="AY62" i="27"/>
  <c r="AY61" i="27"/>
  <c r="AY60" i="27"/>
  <c r="AY59" i="27"/>
  <c r="AY58" i="27"/>
  <c r="AY57" i="27"/>
  <c r="AY56" i="27"/>
  <c r="AY55" i="27"/>
  <c r="AY54" i="27"/>
  <c r="AY53" i="27"/>
  <c r="AY52" i="27"/>
  <c r="AY51" i="27"/>
  <c r="AZ65" i="27"/>
  <c r="AZ61" i="27"/>
  <c r="AZ64" i="27"/>
  <c r="AZ62" i="27"/>
  <c r="AZ59" i="27"/>
  <c r="AZ55" i="27"/>
  <c r="AZ51" i="27"/>
  <c r="AZ60" i="27"/>
  <c r="AZ56" i="27"/>
  <c r="AZ52" i="27"/>
  <c r="AZ63" i="27"/>
  <c r="AZ57" i="27"/>
  <c r="AZ53" i="27"/>
  <c r="AZ54" i="27"/>
  <c r="AZ58" i="27"/>
  <c r="AU65" i="27"/>
  <c r="AU64" i="27"/>
  <c r="AU63" i="27"/>
  <c r="AU62" i="27"/>
  <c r="AU61" i="27"/>
  <c r="AU60" i="27"/>
  <c r="AU59" i="27"/>
  <c r="AU58" i="27"/>
  <c r="AU57" i="27"/>
  <c r="AU56" i="27"/>
  <c r="AU55" i="27"/>
  <c r="AU54" i="27"/>
  <c r="AU53" i="27"/>
  <c r="AU52" i="27"/>
  <c r="AU51" i="27"/>
  <c r="AV62" i="27"/>
  <c r="AV58" i="27"/>
  <c r="AV54" i="27"/>
  <c r="AV65" i="27"/>
  <c r="AV63" i="27"/>
  <c r="AV56" i="27"/>
  <c r="AV61" i="27"/>
  <c r="AV59" i="27"/>
  <c r="AV52" i="27"/>
  <c r="AV64" i="27"/>
  <c r="AV57" i="27"/>
  <c r="AV55" i="27"/>
  <c r="AV51" i="27"/>
  <c r="AV60" i="27"/>
  <c r="AV53" i="27"/>
  <c r="AW63" i="27"/>
  <c r="AW59" i="27"/>
  <c r="AW55" i="27"/>
  <c r="AW51" i="27"/>
  <c r="AW61" i="27"/>
  <c r="AW54" i="27"/>
  <c r="AW52" i="27"/>
  <c r="AW64" i="27"/>
  <c r="AW57" i="27"/>
  <c r="AW62" i="27"/>
  <c r="AW60" i="27"/>
  <c r="AW53" i="27"/>
  <c r="AW65" i="27"/>
  <c r="AW58" i="27"/>
  <c r="AW56" i="27"/>
  <c r="AW53" i="1"/>
  <c r="AW54" i="1"/>
  <c r="AW55" i="1"/>
  <c r="AW56" i="1"/>
  <c r="AW59" i="1"/>
  <c r="AW63" i="1"/>
  <c r="AW51" i="1"/>
  <c r="AW60" i="1"/>
  <c r="AW61" i="1"/>
  <c r="AW62" i="1"/>
  <c r="AW52" i="1"/>
  <c r="AW64" i="1"/>
  <c r="AW65" i="1"/>
  <c r="AW58" i="1"/>
  <c r="AW57" i="1"/>
  <c r="BC51" i="1"/>
  <c r="BB54" i="1"/>
  <c r="BB55" i="1"/>
  <c r="BB56" i="1"/>
  <c r="BB60" i="1"/>
  <c r="BB64" i="1"/>
  <c r="BB52" i="1"/>
  <c r="BB61" i="1"/>
  <c r="BB62" i="1"/>
  <c r="BB63" i="1"/>
  <c r="BB53" i="1"/>
  <c r="BB65" i="1"/>
  <c r="BB59" i="1"/>
  <c r="BB58" i="1"/>
  <c r="BB57" i="1"/>
  <c r="BB51" i="1"/>
  <c r="AY51" i="1"/>
  <c r="AY55" i="1"/>
  <c r="AY57" i="1"/>
  <c r="AY61" i="1"/>
  <c r="AY65" i="1"/>
  <c r="AY54" i="1"/>
  <c r="AY58" i="1"/>
  <c r="AY59" i="1"/>
  <c r="AY60" i="1"/>
  <c r="AY52" i="1"/>
  <c r="AY62" i="1"/>
  <c r="AY63" i="1"/>
  <c r="AY64" i="1"/>
  <c r="AY56" i="1"/>
  <c r="AY53" i="1"/>
  <c r="AZ52" i="1"/>
  <c r="AZ56" i="1"/>
  <c r="AZ58" i="1"/>
  <c r="AZ62" i="1"/>
  <c r="AZ53" i="1"/>
  <c r="AZ51" i="1"/>
  <c r="AZ54" i="1"/>
  <c r="AZ57" i="1"/>
  <c r="AZ55" i="1"/>
  <c r="AZ59" i="1"/>
  <c r="AZ60" i="1"/>
  <c r="AZ61" i="1"/>
  <c r="AZ63" i="1"/>
  <c r="AZ65" i="1"/>
  <c r="AZ64" i="1"/>
  <c r="BA53" i="1"/>
  <c r="BA59" i="1"/>
  <c r="BA63" i="1"/>
  <c r="BA56" i="1"/>
  <c r="BA64" i="1"/>
  <c r="BA65" i="1"/>
  <c r="BA51" i="1"/>
  <c r="BA54" i="1"/>
  <c r="BA57" i="1"/>
  <c r="BA58" i="1"/>
  <c r="BA55" i="1"/>
  <c r="BA62" i="1"/>
  <c r="BA61" i="1"/>
  <c r="BA52" i="1"/>
  <c r="BA60" i="1"/>
  <c r="BG39" i="10"/>
  <c r="BG38" i="10"/>
  <c r="BD38" i="10"/>
  <c r="BD39" i="10"/>
  <c r="BE45" i="1"/>
  <c r="BE45" i="27"/>
  <c r="BD45" i="1"/>
  <c r="BD45" i="27"/>
  <c r="BG44" i="1"/>
  <c r="BG44" i="27"/>
  <c r="BE38" i="10"/>
  <c r="BE39" i="10"/>
  <c r="BF39" i="10"/>
  <c r="BF38" i="10"/>
  <c r="BG45" i="1"/>
  <c r="BG45" i="27"/>
  <c r="BF44" i="1"/>
  <c r="BF44" i="27"/>
  <c r="BE44" i="1"/>
  <c r="BE44" i="27"/>
  <c r="BD44" i="27"/>
  <c r="BD44" i="1"/>
  <c r="BF45" i="1"/>
  <c r="BF45" i="27"/>
  <c r="AR5" i="1"/>
  <c r="BA46" i="27"/>
  <c r="BA5" i="27" s="1"/>
  <c r="AZ46" i="27"/>
  <c r="AZ5" i="27" s="1"/>
  <c r="BB46" i="27"/>
  <c r="BB5" i="27" s="1"/>
  <c r="AV6" i="27"/>
  <c r="AZ46" i="1"/>
  <c r="AZ5" i="1" s="1"/>
  <c r="BA46" i="1"/>
  <c r="BA5" i="1" s="1"/>
  <c r="BB46" i="1"/>
  <c r="BB5" i="1" s="1"/>
  <c r="AS5" i="27"/>
  <c r="AU6" i="27"/>
  <c r="AW6" i="1"/>
  <c r="AT5" i="1"/>
  <c r="AQ5" i="1"/>
  <c r="AQ5" i="27"/>
  <c r="BF37" i="27"/>
  <c r="BF37" i="1"/>
  <c r="BF42" i="1"/>
  <c r="BF42" i="27"/>
  <c r="BF36" i="1"/>
  <c r="BF36" i="27"/>
  <c r="BF40" i="1"/>
  <c r="BF40" i="27"/>
  <c r="BF31" i="27"/>
  <c r="BF31" i="1"/>
  <c r="BF39" i="1"/>
  <c r="BF39" i="27"/>
  <c r="BF41" i="1"/>
  <c r="BF41" i="27"/>
  <c r="BF34" i="1"/>
  <c r="BF34" i="27"/>
  <c r="BF38" i="27"/>
  <c r="BF38" i="1"/>
  <c r="BF26" i="10"/>
  <c r="BF28" i="10"/>
  <c r="BF35" i="10"/>
  <c r="BF30" i="10"/>
  <c r="BF36" i="10"/>
  <c r="BF34" i="10"/>
  <c r="BF33" i="10"/>
  <c r="BF32" i="10"/>
  <c r="BF27" i="10"/>
  <c r="BF31" i="10"/>
  <c r="BJ23" i="10"/>
  <c r="BJ40" i="10" s="1"/>
  <c r="BF37" i="10"/>
  <c r="BF25" i="10"/>
  <c r="BF29" i="10"/>
  <c r="BF43" i="27"/>
  <c r="BF43" i="1"/>
  <c r="BF35" i="1"/>
  <c r="BF35" i="27"/>
  <c r="BF33" i="27"/>
  <c r="BF33" i="1"/>
  <c r="BF32" i="27"/>
  <c r="BF32" i="1"/>
  <c r="BE37" i="1"/>
  <c r="BE37" i="27"/>
  <c r="BD43" i="1"/>
  <c r="BD43" i="27"/>
  <c r="BD38" i="1"/>
  <c r="BD38" i="27"/>
  <c r="BE43" i="27"/>
  <c r="BE43" i="1"/>
  <c r="BE32" i="1"/>
  <c r="BE32" i="27"/>
  <c r="BE42" i="27"/>
  <c r="BE42" i="1"/>
  <c r="BD41" i="27"/>
  <c r="BD41" i="1"/>
  <c r="BD34" i="27"/>
  <c r="BD34" i="1"/>
  <c r="BD39" i="1"/>
  <c r="BD39" i="27"/>
  <c r="BD42" i="1"/>
  <c r="BD42" i="27"/>
  <c r="AX6" i="27"/>
  <c r="AW6" i="27"/>
  <c r="BE35" i="27"/>
  <c r="BE35" i="1"/>
  <c r="BE26" i="10"/>
  <c r="BE30" i="10"/>
  <c r="BE37" i="10"/>
  <c r="BE33" i="10"/>
  <c r="BE25" i="10"/>
  <c r="BE32" i="10"/>
  <c r="BE35" i="10"/>
  <c r="BE28" i="10"/>
  <c r="BE27" i="10"/>
  <c r="BI23" i="10"/>
  <c r="BI40" i="10" s="1"/>
  <c r="BE29" i="10"/>
  <c r="BE31" i="10"/>
  <c r="BE34" i="10"/>
  <c r="BE36" i="10"/>
  <c r="BE38" i="1"/>
  <c r="BE38" i="27"/>
  <c r="BD36" i="27"/>
  <c r="BD36" i="1"/>
  <c r="BD33" i="27"/>
  <c r="BD33" i="1"/>
  <c r="BD35" i="27"/>
  <c r="BD35" i="1"/>
  <c r="BE39" i="1"/>
  <c r="BE39" i="27"/>
  <c r="BE34" i="1"/>
  <c r="BE34" i="27"/>
  <c r="BE31" i="27"/>
  <c r="BE31" i="1"/>
  <c r="BD37" i="27"/>
  <c r="BD37" i="1"/>
  <c r="BD29" i="10"/>
  <c r="BD27" i="10"/>
  <c r="BD31" i="10"/>
  <c r="BH23" i="10"/>
  <c r="BH40" i="10" s="1"/>
  <c r="BD25" i="10"/>
  <c r="BD32" i="10"/>
  <c r="BD30" i="10"/>
  <c r="BD28" i="10"/>
  <c r="BD34" i="10"/>
  <c r="BD36" i="10"/>
  <c r="BD26" i="10"/>
  <c r="BD35" i="10"/>
  <c r="BD37" i="10"/>
  <c r="BD33" i="10"/>
  <c r="BE40" i="27"/>
  <c r="BE40" i="1"/>
  <c r="BE41" i="27"/>
  <c r="BE41" i="1"/>
  <c r="BE33" i="27"/>
  <c r="BE33" i="1"/>
  <c r="BE36" i="27"/>
  <c r="BE36" i="1"/>
  <c r="BD31" i="1"/>
  <c r="BD31" i="27"/>
  <c r="BD40" i="27"/>
  <c r="BD40" i="1"/>
  <c r="BD32" i="1"/>
  <c r="BD32" i="27"/>
  <c r="K91" i="15"/>
  <c r="J5" i="15"/>
  <c r="J21" i="10" s="1"/>
  <c r="BG37" i="27"/>
  <c r="BG37" i="1"/>
  <c r="BG42" i="27"/>
  <c r="BG42" i="1"/>
  <c r="BG38" i="27"/>
  <c r="BG38" i="1"/>
  <c r="BG32" i="27"/>
  <c r="BG32" i="1"/>
  <c r="AY6" i="27"/>
  <c r="BG43" i="27"/>
  <c r="BG43" i="1"/>
  <c r="BG41" i="27"/>
  <c r="BG41" i="1"/>
  <c r="BG36" i="27"/>
  <c r="BG36" i="1"/>
  <c r="BG31" i="27"/>
  <c r="BG31" i="1"/>
  <c r="BG40" i="1"/>
  <c r="BG40" i="27"/>
  <c r="BG39" i="27"/>
  <c r="BG39" i="1"/>
  <c r="BG35" i="27"/>
  <c r="BG35" i="1"/>
  <c r="BG27" i="10"/>
  <c r="BG26" i="10"/>
  <c r="BG28" i="10"/>
  <c r="BG25" i="10"/>
  <c r="BG30" i="10"/>
  <c r="BG33" i="10"/>
  <c r="BG34" i="10"/>
  <c r="BG35" i="10"/>
  <c r="BG29" i="10"/>
  <c r="BG31" i="10"/>
  <c r="BG37" i="10"/>
  <c r="BG32" i="10"/>
  <c r="BG36" i="10"/>
  <c r="BK23" i="10"/>
  <c r="BK40" i="10" s="1"/>
  <c r="BG34" i="27"/>
  <c r="BG34" i="1"/>
  <c r="BG33" i="27"/>
  <c r="BG33" i="1"/>
  <c r="BC58" i="1" l="1"/>
  <c r="BC54" i="1"/>
  <c r="BC62" i="1"/>
  <c r="AY6" i="1"/>
  <c r="BC53" i="1"/>
  <c r="BC64" i="1"/>
  <c r="BC60" i="1"/>
  <c r="BC61" i="1"/>
  <c r="BC52" i="1"/>
  <c r="BC56" i="1"/>
  <c r="BC65" i="1"/>
  <c r="BC63" i="1"/>
  <c r="BC59" i="1"/>
  <c r="BC57" i="1"/>
  <c r="BC46" i="27"/>
  <c r="BC5" i="27" s="1"/>
  <c r="BD54" i="27" s="1"/>
  <c r="AH40" i="10"/>
  <c r="AF40" i="10"/>
  <c r="AG40" i="10"/>
  <c r="AE40" i="10"/>
  <c r="AR63" i="27"/>
  <c r="AR59" i="27"/>
  <c r="AR55" i="27"/>
  <c r="AR51" i="27"/>
  <c r="AR64" i="27"/>
  <c r="AR57" i="27"/>
  <c r="AR62" i="27"/>
  <c r="AR60" i="27"/>
  <c r="AR53" i="27"/>
  <c r="AR65" i="27"/>
  <c r="AR58" i="27"/>
  <c r="AR56" i="27"/>
  <c r="AR61" i="27"/>
  <c r="AR54" i="27"/>
  <c r="AR52" i="27"/>
  <c r="BC65" i="27"/>
  <c r="BC64" i="27"/>
  <c r="BC63" i="27"/>
  <c r="BC62" i="27"/>
  <c r="BC61" i="27"/>
  <c r="BC60" i="27"/>
  <c r="BC59" i="27"/>
  <c r="BC58" i="27"/>
  <c r="BC57" i="27"/>
  <c r="BC56" i="27"/>
  <c r="BC55" i="27"/>
  <c r="BC54" i="27"/>
  <c r="BC53" i="27"/>
  <c r="BC52" i="27"/>
  <c r="BC51" i="27"/>
  <c r="AT65" i="27"/>
  <c r="AT61" i="27"/>
  <c r="AT57" i="27"/>
  <c r="AT53" i="27"/>
  <c r="AT60" i="27"/>
  <c r="AT58" i="27"/>
  <c r="AT51" i="27"/>
  <c r="AT63" i="27"/>
  <c r="AT56" i="27"/>
  <c r="AT54" i="27"/>
  <c r="AT59" i="27"/>
  <c r="AT52" i="27"/>
  <c r="AT64" i="27"/>
  <c r="AT62" i="27"/>
  <c r="AT55" i="27"/>
  <c r="BA62" i="27"/>
  <c r="BA60" i="27"/>
  <c r="BA56" i="27"/>
  <c r="BA52" i="27"/>
  <c r="BA65" i="27"/>
  <c r="BA63" i="27"/>
  <c r="BA57" i="27"/>
  <c r="BA53" i="27"/>
  <c r="BA61" i="27"/>
  <c r="BA58" i="27"/>
  <c r="BA54" i="27"/>
  <c r="BA59" i="27"/>
  <c r="BA64" i="27"/>
  <c r="BA51" i="27"/>
  <c r="BA55" i="27"/>
  <c r="BB63" i="27"/>
  <c r="BB65" i="27"/>
  <c r="BB57" i="27"/>
  <c r="BB53" i="27"/>
  <c r="BB61" i="27"/>
  <c r="BB58" i="27"/>
  <c r="BB54" i="27"/>
  <c r="BB64" i="27"/>
  <c r="BB59" i="27"/>
  <c r="BB55" i="27"/>
  <c r="BB51" i="27"/>
  <c r="BB52" i="27"/>
  <c r="BB62" i="27"/>
  <c r="BB60" i="27"/>
  <c r="BB56" i="27"/>
  <c r="BD62" i="27"/>
  <c r="AX54" i="1"/>
  <c r="AX51" i="1"/>
  <c r="AX52" i="1"/>
  <c r="AX53" i="1"/>
  <c r="AX60" i="1"/>
  <c r="AX64" i="1"/>
  <c r="AX57" i="1"/>
  <c r="AX58" i="1"/>
  <c r="AX59" i="1"/>
  <c r="AX55" i="1"/>
  <c r="AX61" i="1"/>
  <c r="AX62" i="1"/>
  <c r="AX63" i="1"/>
  <c r="AX56" i="1"/>
  <c r="AX65" i="1"/>
  <c r="BG51" i="1"/>
  <c r="BG55" i="1"/>
  <c r="BG56" i="1"/>
  <c r="BG57" i="1"/>
  <c r="BG61" i="1"/>
  <c r="BG65" i="1"/>
  <c r="BG53" i="1"/>
  <c r="BG62" i="1"/>
  <c r="BG63" i="1"/>
  <c r="BG64" i="1"/>
  <c r="BG54" i="1"/>
  <c r="BG52" i="1"/>
  <c r="BG60" i="1"/>
  <c r="BG59" i="1"/>
  <c r="BG58" i="1"/>
  <c r="BF54" i="1"/>
  <c r="BF60" i="1"/>
  <c r="BF64" i="1"/>
  <c r="BF65" i="1"/>
  <c r="BF51" i="1"/>
  <c r="BF52" i="1"/>
  <c r="BF55" i="1"/>
  <c r="BF57" i="1"/>
  <c r="BF58" i="1"/>
  <c r="BF59" i="1"/>
  <c r="BF53" i="1"/>
  <c r="BF56" i="1"/>
  <c r="BF63" i="1"/>
  <c r="BF62" i="1"/>
  <c r="BF61" i="1"/>
  <c r="BE53" i="1"/>
  <c r="BE59" i="1"/>
  <c r="BE63" i="1"/>
  <c r="BE51" i="1"/>
  <c r="BE54" i="1"/>
  <c r="BE52" i="1"/>
  <c r="BE55" i="1"/>
  <c r="BE57" i="1"/>
  <c r="BE58" i="1"/>
  <c r="BE56" i="1"/>
  <c r="BE60" i="1"/>
  <c r="BE61" i="1"/>
  <c r="BE62" i="1"/>
  <c r="BE64" i="1"/>
  <c r="BE65" i="1"/>
  <c r="AV52" i="1"/>
  <c r="AV56" i="1"/>
  <c r="AV58" i="1"/>
  <c r="AV62" i="1"/>
  <c r="AV55" i="1"/>
  <c r="AV63" i="1"/>
  <c r="AV64" i="1"/>
  <c r="AV65" i="1"/>
  <c r="AV53" i="1"/>
  <c r="AV57" i="1"/>
  <c r="AV61" i="1"/>
  <c r="AV51" i="1"/>
  <c r="AV60" i="1"/>
  <c r="AV54" i="1"/>
  <c r="AV59" i="1"/>
  <c r="AU51" i="1"/>
  <c r="AU55" i="1"/>
  <c r="AU57" i="1"/>
  <c r="AU61" i="1"/>
  <c r="AU65" i="1"/>
  <c r="AU52" i="1"/>
  <c r="AU53" i="1"/>
  <c r="AU56" i="1"/>
  <c r="AU54" i="1"/>
  <c r="AU58" i="1"/>
  <c r="AU59" i="1"/>
  <c r="AU60" i="1"/>
  <c r="AU62" i="1"/>
  <c r="AU64" i="1"/>
  <c r="AU63" i="1"/>
  <c r="BD52" i="1"/>
  <c r="BD56" i="1"/>
  <c r="BD51" i="1"/>
  <c r="BD58" i="1"/>
  <c r="BD62" i="1"/>
  <c r="BD55" i="1"/>
  <c r="BD57" i="1"/>
  <c r="BD59" i="1"/>
  <c r="BD60" i="1"/>
  <c r="BD61" i="1"/>
  <c r="BD53" i="1"/>
  <c r="BD63" i="1"/>
  <c r="BD64" i="1"/>
  <c r="BD65" i="1"/>
  <c r="BD54" i="1"/>
  <c r="AX6" i="1"/>
  <c r="BC6" i="1"/>
  <c r="AW66" i="1"/>
  <c r="AW69" i="1" s="1"/>
  <c r="AY66" i="1"/>
  <c r="BB6" i="1"/>
  <c r="BA6" i="1"/>
  <c r="AV6" i="1"/>
  <c r="AZ6" i="1"/>
  <c r="AY66" i="27"/>
  <c r="AY69" i="27" s="1"/>
  <c r="AX66" i="27"/>
  <c r="AX69" i="27" s="1"/>
  <c r="AU66" i="27"/>
  <c r="AU69" i="27" s="1"/>
  <c r="AV66" i="27"/>
  <c r="AV69" i="27" s="1"/>
  <c r="AT6" i="27"/>
  <c r="AZ6" i="27"/>
  <c r="AW66" i="27"/>
  <c r="AW69" i="27" s="1"/>
  <c r="BK39" i="10"/>
  <c r="BK38" i="10"/>
  <c r="BJ45" i="1"/>
  <c r="BJ45" i="27"/>
  <c r="BH44" i="1"/>
  <c r="BH44" i="27"/>
  <c r="BH38" i="10"/>
  <c r="BH39" i="10"/>
  <c r="BI38" i="10"/>
  <c r="BI39" i="10"/>
  <c r="BJ39" i="10"/>
  <c r="BJ38" i="10"/>
  <c r="BI45" i="1"/>
  <c r="BI45" i="27"/>
  <c r="BK44" i="1"/>
  <c r="BK44" i="27"/>
  <c r="BJ44" i="1"/>
  <c r="BJ44" i="27"/>
  <c r="BI44" i="1"/>
  <c r="BI44" i="27"/>
  <c r="BH45" i="1"/>
  <c r="BH45" i="27"/>
  <c r="BK45" i="1"/>
  <c r="BK45" i="27"/>
  <c r="BF46" i="27"/>
  <c r="BF5" i="27" s="1"/>
  <c r="BE46" i="27"/>
  <c r="BE5" i="27" s="1"/>
  <c r="BG46" i="27"/>
  <c r="BG5" i="27" s="1"/>
  <c r="BD46" i="27"/>
  <c r="BD5" i="27" s="1"/>
  <c r="BD46" i="1"/>
  <c r="BD5" i="1" s="1"/>
  <c r="BE46" i="1"/>
  <c r="BE5" i="1" s="1"/>
  <c r="BF46" i="1"/>
  <c r="BF5" i="1" s="1"/>
  <c r="BG46" i="1"/>
  <c r="BG5" i="1" s="1"/>
  <c r="AS6" i="27"/>
  <c r="AP5" i="1"/>
  <c r="AP5" i="27"/>
  <c r="J91" i="15"/>
  <c r="I5" i="15"/>
  <c r="I21" i="10" s="1"/>
  <c r="AU6" i="1"/>
  <c r="AO5" i="1"/>
  <c r="AO5" i="27"/>
  <c r="AN5" i="27"/>
  <c r="AN5" i="1"/>
  <c r="AR6" i="27"/>
  <c r="AM5" i="1"/>
  <c r="AM5" i="27"/>
  <c r="BB6" i="27"/>
  <c r="BJ43" i="27"/>
  <c r="BJ43" i="1"/>
  <c r="BJ36" i="27"/>
  <c r="BJ36" i="1"/>
  <c r="BJ32" i="27"/>
  <c r="BJ32" i="1"/>
  <c r="BJ35" i="27"/>
  <c r="BJ35" i="1"/>
  <c r="BJ37" i="1"/>
  <c r="BJ37" i="27"/>
  <c r="BJ40" i="1"/>
  <c r="BJ40" i="27"/>
  <c r="BJ41" i="27"/>
  <c r="BJ41" i="1"/>
  <c r="BJ38" i="27"/>
  <c r="BJ38" i="1"/>
  <c r="BJ26" i="10"/>
  <c r="BJ35" i="10"/>
  <c r="BJ25" i="10"/>
  <c r="BJ30" i="10"/>
  <c r="BJ29" i="10"/>
  <c r="BJ37" i="10"/>
  <c r="BJ28" i="10"/>
  <c r="BJ33" i="10"/>
  <c r="BN23" i="10"/>
  <c r="BN40" i="10" s="1"/>
  <c r="BJ31" i="10"/>
  <c r="BJ32" i="10"/>
  <c r="BJ34" i="10"/>
  <c r="BJ27" i="10"/>
  <c r="BJ36" i="10"/>
  <c r="BJ39" i="27"/>
  <c r="BJ39" i="1"/>
  <c r="BJ31" i="27"/>
  <c r="BJ31" i="1"/>
  <c r="BJ33" i="1"/>
  <c r="BJ33" i="27"/>
  <c r="BJ42" i="1"/>
  <c r="BJ42" i="27"/>
  <c r="BJ34" i="27"/>
  <c r="BJ34" i="1"/>
  <c r="BH39" i="1"/>
  <c r="BH39" i="27"/>
  <c r="BH42" i="27"/>
  <c r="BH42" i="1"/>
  <c r="BH25" i="10"/>
  <c r="BH32" i="10"/>
  <c r="BH31" i="10"/>
  <c r="BH36" i="10"/>
  <c r="BH37" i="10"/>
  <c r="BH30" i="10"/>
  <c r="BH35" i="10"/>
  <c r="BH27" i="10"/>
  <c r="BH26" i="10"/>
  <c r="BH33" i="10"/>
  <c r="BH29" i="10"/>
  <c r="BH34" i="10"/>
  <c r="BH28" i="10"/>
  <c r="BL23" i="10"/>
  <c r="BL40" i="10" s="1"/>
  <c r="BI37" i="1"/>
  <c r="BI37" i="27"/>
  <c r="BI41" i="27"/>
  <c r="BI41" i="1"/>
  <c r="BH32" i="1"/>
  <c r="BH32" i="27"/>
  <c r="BH40" i="1"/>
  <c r="BH40" i="27"/>
  <c r="BH37" i="1"/>
  <c r="BH37" i="27"/>
  <c r="BI42" i="27"/>
  <c r="BI42" i="1"/>
  <c r="BI33" i="1"/>
  <c r="BI33" i="27"/>
  <c r="BI43" i="27"/>
  <c r="BI43" i="1"/>
  <c r="BH43" i="27"/>
  <c r="BH43" i="1"/>
  <c r="BI40" i="1"/>
  <c r="BI40" i="27"/>
  <c r="BI32" i="27"/>
  <c r="BI32" i="1"/>
  <c r="BH41" i="1"/>
  <c r="BH41" i="27"/>
  <c r="BH36" i="1"/>
  <c r="BH36" i="27"/>
  <c r="BH35" i="27"/>
  <c r="BH35" i="1"/>
  <c r="BI33" i="10"/>
  <c r="BI28" i="10"/>
  <c r="BI32" i="10"/>
  <c r="BI35" i="10"/>
  <c r="BI25" i="10"/>
  <c r="BI36" i="10"/>
  <c r="BI26" i="10"/>
  <c r="BI30" i="10"/>
  <c r="BM23" i="10"/>
  <c r="BM40" i="10" s="1"/>
  <c r="BI37" i="10"/>
  <c r="BI27" i="10"/>
  <c r="BI34" i="10"/>
  <c r="BI29" i="10"/>
  <c r="BI31" i="10"/>
  <c r="BI39" i="1"/>
  <c r="BI39" i="27"/>
  <c r="BH38" i="1"/>
  <c r="BH38" i="27"/>
  <c r="BI35" i="1"/>
  <c r="BI35" i="27"/>
  <c r="BI38" i="27"/>
  <c r="BI38" i="1"/>
  <c r="BH34" i="1"/>
  <c r="BH34" i="27"/>
  <c r="BH31" i="27"/>
  <c r="BH31" i="1"/>
  <c r="BH33" i="1"/>
  <c r="BH33" i="27"/>
  <c r="BA6" i="27"/>
  <c r="BI34" i="27"/>
  <c r="BI34" i="1"/>
  <c r="BI31" i="1"/>
  <c r="BI31" i="27"/>
  <c r="BI36" i="1"/>
  <c r="BI36" i="27"/>
  <c r="H89" i="15"/>
  <c r="H5" i="15" s="1"/>
  <c r="BK38" i="27"/>
  <c r="BK38" i="1"/>
  <c r="BK41" i="27"/>
  <c r="BK41" i="1"/>
  <c r="BK31" i="27"/>
  <c r="BK31" i="1"/>
  <c r="BK43" i="27"/>
  <c r="BK43" i="1"/>
  <c r="BK40" i="27"/>
  <c r="BK40" i="1"/>
  <c r="BK34" i="27"/>
  <c r="BK34" i="1"/>
  <c r="BK25" i="10"/>
  <c r="BK26" i="10"/>
  <c r="BK29" i="10"/>
  <c r="BK30" i="10"/>
  <c r="BK32" i="10"/>
  <c r="BK27" i="10"/>
  <c r="BK34" i="10"/>
  <c r="BK36" i="10"/>
  <c r="BO23" i="10"/>
  <c r="BO40" i="10" s="1"/>
  <c r="BK28" i="10"/>
  <c r="BK33" i="10"/>
  <c r="BK31" i="10"/>
  <c r="BK35" i="10"/>
  <c r="BK37" i="10"/>
  <c r="BK37" i="27"/>
  <c r="BK37" i="1"/>
  <c r="BK39" i="27"/>
  <c r="BK39" i="1"/>
  <c r="BK32" i="27"/>
  <c r="BK32" i="1"/>
  <c r="BK42" i="1"/>
  <c r="BK42" i="27"/>
  <c r="BK35" i="27"/>
  <c r="BK35" i="1"/>
  <c r="BK36" i="27"/>
  <c r="BK36" i="1"/>
  <c r="BK33" i="27"/>
  <c r="BK33" i="1"/>
  <c r="BD60" i="27" l="1"/>
  <c r="BC6" i="27"/>
  <c r="BD56" i="27"/>
  <c r="BD58" i="27"/>
  <c r="BD65" i="27"/>
  <c r="BD55" i="27"/>
  <c r="BD57" i="27"/>
  <c r="BD59" i="27"/>
  <c r="BD53" i="27"/>
  <c r="BD64" i="27"/>
  <c r="BD63" i="27"/>
  <c r="BD61" i="27"/>
  <c r="BD52" i="27"/>
  <c r="BD51" i="27"/>
  <c r="AY69" i="1"/>
  <c r="AB40" i="10"/>
  <c r="AA40" i="10"/>
  <c r="AC40" i="10"/>
  <c r="AD40" i="10"/>
  <c r="BF64" i="27"/>
  <c r="BF60" i="27"/>
  <c r="BF56" i="27"/>
  <c r="BF52" i="27"/>
  <c r="BF65" i="27"/>
  <c r="BF61" i="27"/>
  <c r="BF57" i="27"/>
  <c r="BF53" i="27"/>
  <c r="BF62" i="27"/>
  <c r="BF58" i="27"/>
  <c r="BF54" i="27"/>
  <c r="BF63" i="27"/>
  <c r="BF51" i="27"/>
  <c r="BF55" i="27"/>
  <c r="BF59" i="27"/>
  <c r="AN63" i="27"/>
  <c r="AN64" i="27"/>
  <c r="AN60" i="27"/>
  <c r="AN56" i="27"/>
  <c r="AN52" i="27"/>
  <c r="AN65" i="27"/>
  <c r="AN58" i="27"/>
  <c r="AN51" i="27"/>
  <c r="AN62" i="27"/>
  <c r="AN54" i="27"/>
  <c r="AN61" i="27"/>
  <c r="AN59" i="27"/>
  <c r="AN57" i="27"/>
  <c r="AN55" i="27"/>
  <c r="AN53" i="27"/>
  <c r="AO64" i="27"/>
  <c r="AO60" i="27"/>
  <c r="AO65" i="27"/>
  <c r="AO61" i="27"/>
  <c r="AO57" i="27"/>
  <c r="AO53" i="27"/>
  <c r="AO62" i="27"/>
  <c r="AO56" i="27"/>
  <c r="AO54" i="27"/>
  <c r="AO59" i="27"/>
  <c r="AO52" i="27"/>
  <c r="AO55" i="27"/>
  <c r="AO63" i="27"/>
  <c r="AO58" i="27"/>
  <c r="AO51" i="27"/>
  <c r="BG65" i="27"/>
  <c r="BG64" i="27"/>
  <c r="BG63" i="27"/>
  <c r="BG62" i="27"/>
  <c r="BG61" i="27"/>
  <c r="BG60" i="27"/>
  <c r="BG59" i="27"/>
  <c r="BG58" i="27"/>
  <c r="BG57" i="27"/>
  <c r="BG56" i="27"/>
  <c r="BG55" i="27"/>
  <c r="BG54" i="27"/>
  <c r="BG53" i="27"/>
  <c r="BG52" i="27"/>
  <c r="BG51" i="27"/>
  <c r="AP65" i="27"/>
  <c r="AP61" i="27"/>
  <c r="AP62" i="27"/>
  <c r="AP58" i="27"/>
  <c r="AP54" i="27"/>
  <c r="AP59" i="27"/>
  <c r="AP52" i="27"/>
  <c r="AP64" i="27"/>
  <c r="AP57" i="27"/>
  <c r="AP55" i="27"/>
  <c r="AP63" i="27"/>
  <c r="AP53" i="27"/>
  <c r="AP51" i="27"/>
  <c r="AP56" i="27"/>
  <c r="AP60" i="27"/>
  <c r="BE63" i="27"/>
  <c r="BE59" i="27"/>
  <c r="BE55" i="27"/>
  <c r="BE51" i="27"/>
  <c r="BE64" i="27"/>
  <c r="BE60" i="27"/>
  <c r="BE56" i="27"/>
  <c r="BE52" i="27"/>
  <c r="BE65" i="27"/>
  <c r="BE61" i="27"/>
  <c r="BE57" i="27"/>
  <c r="BE53" i="27"/>
  <c r="BE58" i="27"/>
  <c r="BE62" i="27"/>
  <c r="BE54" i="27"/>
  <c r="AQ65" i="27"/>
  <c r="AQ64" i="27"/>
  <c r="AQ63" i="27"/>
  <c r="AQ62" i="27"/>
  <c r="AQ61" i="27"/>
  <c r="AQ60" i="27"/>
  <c r="AQ59" i="27"/>
  <c r="AQ58" i="27"/>
  <c r="AQ57" i="27"/>
  <c r="AQ56" i="27"/>
  <c r="AQ55" i="27"/>
  <c r="AQ54" i="27"/>
  <c r="AQ53" i="27"/>
  <c r="AQ52" i="27"/>
  <c r="AQ51" i="27"/>
  <c r="BH65" i="27"/>
  <c r="BH61" i="27"/>
  <c r="BH57" i="27"/>
  <c r="BH53" i="27"/>
  <c r="BH62" i="27"/>
  <c r="BH58" i="27"/>
  <c r="BH54" i="27"/>
  <c r="BH63" i="27"/>
  <c r="BH59" i="27"/>
  <c r="BH55" i="27"/>
  <c r="BH51" i="27"/>
  <c r="BH52" i="27"/>
  <c r="BH56" i="27"/>
  <c r="BH60" i="27"/>
  <c r="BH64" i="27"/>
  <c r="AV66" i="1"/>
  <c r="AV69" i="1" s="1"/>
  <c r="AU66" i="1"/>
  <c r="AU69" i="1" s="1"/>
  <c r="AX66" i="1"/>
  <c r="AX69" i="1" s="1"/>
  <c r="BJ54" i="1"/>
  <c r="BJ60" i="1"/>
  <c r="BJ64" i="1"/>
  <c r="BJ52" i="1"/>
  <c r="BJ55" i="1"/>
  <c r="BJ53" i="1"/>
  <c r="BJ56" i="1"/>
  <c r="BJ57" i="1"/>
  <c r="BJ58" i="1"/>
  <c r="BJ59" i="1"/>
  <c r="BJ61" i="1"/>
  <c r="BJ62" i="1"/>
  <c r="BJ63" i="1"/>
  <c r="BJ51" i="1"/>
  <c r="BJ65" i="1"/>
  <c r="AS53" i="1"/>
  <c r="AS51" i="1"/>
  <c r="AS52" i="1"/>
  <c r="AS59" i="1"/>
  <c r="AS63" i="1"/>
  <c r="AS57" i="1"/>
  <c r="AS58" i="1"/>
  <c r="AS54" i="1"/>
  <c r="AS60" i="1"/>
  <c r="AS61" i="1"/>
  <c r="AS62" i="1"/>
  <c r="AS55" i="1"/>
  <c r="AS64" i="1"/>
  <c r="AS65" i="1"/>
  <c r="AS56" i="1"/>
  <c r="AR52" i="1"/>
  <c r="AR56" i="1"/>
  <c r="AR53" i="1"/>
  <c r="AR54" i="1"/>
  <c r="AR55" i="1"/>
  <c r="AR58" i="1"/>
  <c r="AR62" i="1"/>
  <c r="AR59" i="1"/>
  <c r="AR60" i="1"/>
  <c r="AR61" i="1"/>
  <c r="AR51" i="1"/>
  <c r="AR63" i="1"/>
  <c r="AR64" i="1"/>
  <c r="AR65" i="1"/>
  <c r="AR57" i="1"/>
  <c r="AT54" i="1"/>
  <c r="AT60" i="1"/>
  <c r="AT64" i="1"/>
  <c r="AT53" i="1"/>
  <c r="AT56" i="1"/>
  <c r="AT57" i="1"/>
  <c r="AT58" i="1"/>
  <c r="AT59" i="1"/>
  <c r="AT51" i="1"/>
  <c r="AT61" i="1"/>
  <c r="AT62" i="1"/>
  <c r="AT63" i="1"/>
  <c r="AT65" i="1"/>
  <c r="AT52" i="1"/>
  <c r="AT55" i="1"/>
  <c r="BI53" i="1"/>
  <c r="BI51" i="1"/>
  <c r="BI52" i="1"/>
  <c r="BI59" i="1"/>
  <c r="BI63" i="1"/>
  <c r="BI56" i="1"/>
  <c r="BI57" i="1"/>
  <c r="BI58" i="1"/>
  <c r="BI60" i="1"/>
  <c r="BI61" i="1"/>
  <c r="BI62" i="1"/>
  <c r="BI54" i="1"/>
  <c r="BI64" i="1"/>
  <c r="BI65" i="1"/>
  <c r="BI55" i="1"/>
  <c r="BH52" i="1"/>
  <c r="BH56" i="1"/>
  <c r="BH53" i="1"/>
  <c r="BH54" i="1"/>
  <c r="BH55" i="1"/>
  <c r="BH58" i="1"/>
  <c r="BH62" i="1"/>
  <c r="BH59" i="1"/>
  <c r="BH60" i="1"/>
  <c r="BH61" i="1"/>
  <c r="BH63" i="1"/>
  <c r="BH64" i="1"/>
  <c r="BH65" i="1"/>
  <c r="BH51" i="1"/>
  <c r="BH57" i="1"/>
  <c r="AQ51" i="1"/>
  <c r="AQ55" i="1"/>
  <c r="AQ56" i="1"/>
  <c r="AQ57" i="1"/>
  <c r="AQ61" i="1"/>
  <c r="AQ65" i="1"/>
  <c r="AQ54" i="1"/>
  <c r="AQ62" i="1"/>
  <c r="AQ63" i="1"/>
  <c r="AQ64" i="1"/>
  <c r="AQ52" i="1"/>
  <c r="AQ60" i="1"/>
  <c r="AQ53" i="1"/>
  <c r="AQ59" i="1"/>
  <c r="AQ58" i="1"/>
  <c r="BK51" i="1"/>
  <c r="BK55" i="1"/>
  <c r="BK57" i="1"/>
  <c r="BK61" i="1"/>
  <c r="BK65" i="1"/>
  <c r="BK52" i="1"/>
  <c r="BK53" i="1"/>
  <c r="BK56" i="1"/>
  <c r="BK58" i="1"/>
  <c r="BK59" i="1"/>
  <c r="BK60" i="1"/>
  <c r="BK54" i="1"/>
  <c r="BK64" i="1"/>
  <c r="BK63" i="1"/>
  <c r="BK62" i="1"/>
  <c r="BG6" i="1"/>
  <c r="BA66" i="1"/>
  <c r="BA69" i="1" s="1"/>
  <c r="BF6" i="1"/>
  <c r="BC66" i="1"/>
  <c r="BC69" i="1" s="1"/>
  <c r="BE6" i="1"/>
  <c r="BB66" i="1"/>
  <c r="BB69" i="1" s="1"/>
  <c r="BD6" i="1"/>
  <c r="AZ66" i="1"/>
  <c r="AZ69" i="1" s="1"/>
  <c r="AT66" i="27"/>
  <c r="AT69" i="27" s="1"/>
  <c r="AS66" i="27"/>
  <c r="AS69" i="27" s="1"/>
  <c r="BA66" i="27"/>
  <c r="BA69" i="27" s="1"/>
  <c r="AR66" i="27"/>
  <c r="AR69" i="27" s="1"/>
  <c r="BC66" i="27"/>
  <c r="AZ66" i="27"/>
  <c r="AZ69" i="27" s="1"/>
  <c r="BB66" i="27"/>
  <c r="BB69" i="27" s="1"/>
  <c r="BO39" i="10"/>
  <c r="BO38" i="10"/>
  <c r="BM45" i="1"/>
  <c r="BM45" i="27"/>
  <c r="BL44" i="1"/>
  <c r="BL44" i="27"/>
  <c r="BN39" i="10"/>
  <c r="BN38" i="10"/>
  <c r="BM44" i="1"/>
  <c r="BM44" i="27"/>
  <c r="BM38" i="10"/>
  <c r="BM39" i="10"/>
  <c r="BN45" i="1"/>
  <c r="BN45" i="27"/>
  <c r="BO44" i="1"/>
  <c r="BO44" i="27"/>
  <c r="BN44" i="27"/>
  <c r="BN44" i="1"/>
  <c r="BL39" i="10"/>
  <c r="BL38" i="10"/>
  <c r="BL45" i="1"/>
  <c r="BL45" i="27"/>
  <c r="BO45" i="1"/>
  <c r="BO45" i="27"/>
  <c r="BH46" i="27"/>
  <c r="BH5" i="27" s="1"/>
  <c r="BJ46" i="27"/>
  <c r="BJ5" i="27" s="1"/>
  <c r="BI46" i="27"/>
  <c r="BI5" i="27" s="1"/>
  <c r="BK46" i="27"/>
  <c r="BK5" i="27" s="1"/>
  <c r="BI46" i="1"/>
  <c r="BI5" i="1" s="1"/>
  <c r="BF6" i="27"/>
  <c r="BJ46" i="1"/>
  <c r="BJ5" i="1" s="1"/>
  <c r="BK46" i="1"/>
  <c r="BK5" i="1" s="1"/>
  <c r="BH46" i="1"/>
  <c r="BH5" i="1" s="1"/>
  <c r="AP6" i="27"/>
  <c r="AR6" i="1"/>
  <c r="AL5" i="1"/>
  <c r="AL5" i="27"/>
  <c r="AN6" i="27"/>
  <c r="AQ6" i="1"/>
  <c r="AK5" i="1"/>
  <c r="AK5" i="27"/>
  <c r="AO6" i="27"/>
  <c r="AQ6" i="27"/>
  <c r="AJ5" i="1"/>
  <c r="AJ5" i="27"/>
  <c r="AT6" i="1"/>
  <c r="AS6" i="1"/>
  <c r="AI5" i="27"/>
  <c r="AI5" i="1"/>
  <c r="BN33" i="27"/>
  <c r="BN33" i="1"/>
  <c r="BN26" i="10"/>
  <c r="BN31" i="10"/>
  <c r="BN37" i="10"/>
  <c r="BR23" i="10"/>
  <c r="BR40" i="10" s="1"/>
  <c r="BN27" i="10"/>
  <c r="BN34" i="10"/>
  <c r="BN36" i="10"/>
  <c r="BN29" i="10"/>
  <c r="BN33" i="10"/>
  <c r="BN30" i="10"/>
  <c r="BN25" i="10"/>
  <c r="BN28" i="10"/>
  <c r="BN35" i="10"/>
  <c r="BN32" i="10"/>
  <c r="BN32" i="1"/>
  <c r="BN32" i="27"/>
  <c r="BN40" i="27"/>
  <c r="BN40" i="1"/>
  <c r="BN39" i="27"/>
  <c r="BN39" i="1"/>
  <c r="BN36" i="27"/>
  <c r="BN36" i="1"/>
  <c r="BN38" i="1"/>
  <c r="BN38" i="27"/>
  <c r="BN34" i="1"/>
  <c r="BN34" i="27"/>
  <c r="BN31" i="1"/>
  <c r="BN31" i="27"/>
  <c r="BN35" i="1"/>
  <c r="BN35" i="27"/>
  <c r="BN42" i="27"/>
  <c r="BN42" i="1"/>
  <c r="BN37" i="27"/>
  <c r="BN37" i="1"/>
  <c r="BN43" i="27"/>
  <c r="BN43" i="1"/>
  <c r="BN41" i="1"/>
  <c r="BN41" i="27"/>
  <c r="BM32" i="27"/>
  <c r="BM32" i="1"/>
  <c r="BM34" i="27"/>
  <c r="BM34" i="1"/>
  <c r="BL33" i="27"/>
  <c r="BL33" i="1"/>
  <c r="BL37" i="1"/>
  <c r="BL37" i="27"/>
  <c r="BM39" i="27"/>
  <c r="BM39" i="1"/>
  <c r="BL38" i="1"/>
  <c r="BL38" i="27"/>
  <c r="BM37" i="27"/>
  <c r="BM37" i="1"/>
  <c r="BM40" i="27"/>
  <c r="BM40" i="1"/>
  <c r="BM26" i="10"/>
  <c r="BM33" i="10"/>
  <c r="BM31" i="10"/>
  <c r="BM25" i="10"/>
  <c r="BM32" i="10"/>
  <c r="BM28" i="10"/>
  <c r="BM29" i="10"/>
  <c r="BM27" i="10"/>
  <c r="BM37" i="10"/>
  <c r="BQ23" i="10"/>
  <c r="BQ40" i="10" s="1"/>
  <c r="BM30" i="10"/>
  <c r="BM36" i="10"/>
  <c r="BM35" i="10"/>
  <c r="BM34" i="10"/>
  <c r="BM42" i="27"/>
  <c r="BM42" i="1"/>
  <c r="BM41" i="1"/>
  <c r="BM41" i="27"/>
  <c r="BL25" i="10"/>
  <c r="BL32" i="10"/>
  <c r="BP23" i="10"/>
  <c r="BP40" i="10" s="1"/>
  <c r="BL26" i="10"/>
  <c r="BL31" i="10"/>
  <c r="BL30" i="10"/>
  <c r="BL34" i="10"/>
  <c r="BL37" i="10"/>
  <c r="BL33" i="10"/>
  <c r="BL29" i="10"/>
  <c r="BL28" i="10"/>
  <c r="BL36" i="10"/>
  <c r="BL27" i="10"/>
  <c r="BL35" i="10"/>
  <c r="BL40" i="27"/>
  <c r="BL40" i="1"/>
  <c r="BL39" i="27"/>
  <c r="BL39" i="1"/>
  <c r="BL41" i="27"/>
  <c r="BL41" i="1"/>
  <c r="BL31" i="1"/>
  <c r="BL31" i="27"/>
  <c r="BL43" i="27"/>
  <c r="BL43" i="1"/>
  <c r="BM43" i="1"/>
  <c r="BM43" i="27"/>
  <c r="BE6" i="27"/>
  <c r="BD6" i="27"/>
  <c r="BM35" i="27"/>
  <c r="BM35" i="1"/>
  <c r="BM33" i="27"/>
  <c r="BM33" i="1"/>
  <c r="BM36" i="1"/>
  <c r="BM36" i="27"/>
  <c r="BM31" i="1"/>
  <c r="BM31" i="27"/>
  <c r="BM38" i="27"/>
  <c r="BM38" i="1"/>
  <c r="BL34" i="1"/>
  <c r="BL34" i="27"/>
  <c r="BL35" i="1"/>
  <c r="BL35" i="27"/>
  <c r="BL32" i="27"/>
  <c r="BL32" i="1"/>
  <c r="BL36" i="1"/>
  <c r="BL36" i="27"/>
  <c r="BL42" i="1"/>
  <c r="BL42" i="27"/>
  <c r="I91" i="15"/>
  <c r="G89" i="15"/>
  <c r="H21" i="10"/>
  <c r="BO41" i="27"/>
  <c r="BO41" i="1"/>
  <c r="BO25" i="10"/>
  <c r="BO26" i="10"/>
  <c r="BO27" i="10"/>
  <c r="BO29" i="10"/>
  <c r="BO30" i="10"/>
  <c r="BO33" i="10"/>
  <c r="BO31" i="10"/>
  <c r="BO32" i="10"/>
  <c r="BO36" i="10"/>
  <c r="BO35" i="10"/>
  <c r="BO37" i="10"/>
  <c r="BS23" i="10"/>
  <c r="BS40" i="10" s="1"/>
  <c r="BO34" i="10"/>
  <c r="BO28" i="10"/>
  <c r="BO38" i="27"/>
  <c r="BO38" i="1"/>
  <c r="BO32" i="27"/>
  <c r="BO32" i="1"/>
  <c r="BO37" i="27"/>
  <c r="BO37" i="1"/>
  <c r="BO42" i="1"/>
  <c r="BO42" i="27"/>
  <c r="BO36" i="27"/>
  <c r="BO36" i="1"/>
  <c r="BO31" i="27"/>
  <c r="BO31" i="1"/>
  <c r="BG6" i="27"/>
  <c r="BO39" i="1"/>
  <c r="BO39" i="27"/>
  <c r="BO40" i="27"/>
  <c r="BO40" i="1"/>
  <c r="BO35" i="27"/>
  <c r="BO35" i="1"/>
  <c r="BO43" i="27"/>
  <c r="BO43" i="1"/>
  <c r="BO34" i="27"/>
  <c r="BO34" i="1"/>
  <c r="BO33" i="27"/>
  <c r="BO33" i="1"/>
  <c r="G5" i="15" l="1"/>
  <c r="G21" i="10" s="1"/>
  <c r="F89" i="15"/>
  <c r="F5" i="15" s="1"/>
  <c r="BC69" i="27"/>
  <c r="W40" i="10"/>
  <c r="Y40" i="10"/>
  <c r="X40" i="10"/>
  <c r="Z40" i="10"/>
  <c r="AQ66" i="27"/>
  <c r="AQ69" i="27" s="1"/>
  <c r="AK65" i="27"/>
  <c r="AK61" i="27"/>
  <c r="AK57" i="27"/>
  <c r="AK53" i="27"/>
  <c r="AK62" i="27"/>
  <c r="AK58" i="27"/>
  <c r="AK54" i="27"/>
  <c r="AK63" i="27"/>
  <c r="AK55" i="27"/>
  <c r="AK60" i="27"/>
  <c r="AK52" i="27"/>
  <c r="AK59" i="27"/>
  <c r="AK51" i="27"/>
  <c r="AK64" i="27"/>
  <c r="AK56" i="27"/>
  <c r="AL62" i="27"/>
  <c r="AL58" i="27"/>
  <c r="AL54" i="27"/>
  <c r="AL63" i="27"/>
  <c r="AL59" i="27"/>
  <c r="AL55" i="27"/>
  <c r="AL51" i="27"/>
  <c r="AL60" i="27"/>
  <c r="AL52" i="27"/>
  <c r="AL65" i="27"/>
  <c r="AL57" i="27"/>
  <c r="AL64" i="27"/>
  <c r="AL56" i="27"/>
  <c r="AL61" i="27"/>
  <c r="AL53" i="27"/>
  <c r="AM65" i="27"/>
  <c r="AM64" i="27"/>
  <c r="AM63" i="27"/>
  <c r="AM62" i="27"/>
  <c r="AM61" i="27"/>
  <c r="AM60" i="27"/>
  <c r="AM59" i="27"/>
  <c r="AM58" i="27"/>
  <c r="AM57" i="27"/>
  <c r="AM56" i="27"/>
  <c r="AM55" i="27"/>
  <c r="AM54" i="27"/>
  <c r="AM53" i="27"/>
  <c r="AM52" i="27"/>
  <c r="AM51" i="27"/>
  <c r="BI62" i="27"/>
  <c r="BI58" i="27"/>
  <c r="BI54" i="27"/>
  <c r="BI63" i="27"/>
  <c r="BI59" i="27"/>
  <c r="BI55" i="27"/>
  <c r="BI51" i="27"/>
  <c r="BI64" i="27"/>
  <c r="BI60" i="27"/>
  <c r="BI56" i="27"/>
  <c r="BI52" i="27"/>
  <c r="BI57" i="27"/>
  <c r="BI61" i="27"/>
  <c r="BI65" i="27"/>
  <c r="BI53" i="27"/>
  <c r="AJ64" i="27"/>
  <c r="AJ60" i="27"/>
  <c r="AJ56" i="27"/>
  <c r="AJ52" i="27"/>
  <c r="AJ65" i="27"/>
  <c r="AJ61" i="27"/>
  <c r="AJ57" i="27"/>
  <c r="AJ53" i="27"/>
  <c r="AJ58" i="27"/>
  <c r="AJ63" i="27"/>
  <c r="AJ55" i="27"/>
  <c r="AJ62" i="27"/>
  <c r="AJ54" i="27"/>
  <c r="AJ51" i="27"/>
  <c r="AJ59" i="27"/>
  <c r="BL64" i="27"/>
  <c r="BL60" i="27"/>
  <c r="BL56" i="27"/>
  <c r="BL52" i="27"/>
  <c r="BL65" i="27"/>
  <c r="BL61" i="27"/>
  <c r="BL57" i="27"/>
  <c r="BL53" i="27"/>
  <c r="BL62" i="27"/>
  <c r="BL58" i="27"/>
  <c r="BL54" i="27"/>
  <c r="BL51" i="27"/>
  <c r="BL55" i="27"/>
  <c r="BL63" i="27"/>
  <c r="BL59" i="27"/>
  <c r="BJ63" i="27"/>
  <c r="BJ59" i="27"/>
  <c r="BJ55" i="27"/>
  <c r="BJ51" i="27"/>
  <c r="BJ64" i="27"/>
  <c r="BJ60" i="27"/>
  <c r="BJ56" i="27"/>
  <c r="BJ52" i="27"/>
  <c r="BJ65" i="27"/>
  <c r="BJ61" i="27"/>
  <c r="BJ57" i="27"/>
  <c r="BJ53" i="27"/>
  <c r="BJ62" i="27"/>
  <c r="BJ58" i="27"/>
  <c r="BJ54" i="27"/>
  <c r="BK65" i="27"/>
  <c r="BK64" i="27"/>
  <c r="BK63" i="27"/>
  <c r="BK62" i="27"/>
  <c r="BK61" i="27"/>
  <c r="BK60" i="27"/>
  <c r="BK59" i="27"/>
  <c r="BK58" i="27"/>
  <c r="BK57" i="27"/>
  <c r="BK56" i="27"/>
  <c r="BK55" i="27"/>
  <c r="BK54" i="27"/>
  <c r="BK53" i="27"/>
  <c r="BK52" i="27"/>
  <c r="BK51" i="27"/>
  <c r="AR66" i="1"/>
  <c r="AR69" i="1" s="1"/>
  <c r="AQ66" i="1"/>
  <c r="AQ69" i="1" s="1"/>
  <c r="AT66" i="1"/>
  <c r="AT69" i="1" s="1"/>
  <c r="AS66" i="1"/>
  <c r="AS69" i="1" s="1"/>
  <c r="AN52" i="1"/>
  <c r="AN56" i="1"/>
  <c r="AN51" i="1"/>
  <c r="AN58" i="1"/>
  <c r="AN62" i="1"/>
  <c r="AN57" i="1"/>
  <c r="AN53" i="1"/>
  <c r="AN59" i="1"/>
  <c r="AN60" i="1"/>
  <c r="AN61" i="1"/>
  <c r="AN54" i="1"/>
  <c r="AN63" i="1"/>
  <c r="AN64" i="1"/>
  <c r="AN65" i="1"/>
  <c r="AN55" i="1"/>
  <c r="AO53" i="1"/>
  <c r="AO59" i="1"/>
  <c r="AO63" i="1"/>
  <c r="AO52" i="1"/>
  <c r="AO55" i="1"/>
  <c r="AO56" i="1"/>
  <c r="AO57" i="1"/>
  <c r="AO58" i="1"/>
  <c r="AO60" i="1"/>
  <c r="AO61" i="1"/>
  <c r="AO62" i="1"/>
  <c r="AO65" i="1"/>
  <c r="AO51" i="1"/>
  <c r="AO64" i="1"/>
  <c r="AO54" i="1"/>
  <c r="AP54" i="1"/>
  <c r="AP60" i="1"/>
  <c r="AP64" i="1"/>
  <c r="AP51" i="1"/>
  <c r="AP65" i="1"/>
  <c r="AP52" i="1"/>
  <c r="AP55" i="1"/>
  <c r="AP53" i="1"/>
  <c r="AP56" i="1"/>
  <c r="AP57" i="1"/>
  <c r="AP58" i="1"/>
  <c r="AP59" i="1"/>
  <c r="AP61" i="1"/>
  <c r="AP63" i="1"/>
  <c r="AP62" i="1"/>
  <c r="BO51" i="1"/>
  <c r="BO55" i="1"/>
  <c r="BO57" i="1"/>
  <c r="BO61" i="1"/>
  <c r="BO65" i="1"/>
  <c r="BO53" i="1"/>
  <c r="BO56" i="1"/>
  <c r="BO54" i="1"/>
  <c r="BO58" i="1"/>
  <c r="BO59" i="1"/>
  <c r="BO60" i="1"/>
  <c r="BO62" i="1"/>
  <c r="BO63" i="1"/>
  <c r="BO64" i="1"/>
  <c r="BO52" i="1"/>
  <c r="BN54" i="1"/>
  <c r="BN51" i="1"/>
  <c r="BN52" i="1"/>
  <c r="BN53" i="1"/>
  <c r="BN60" i="1"/>
  <c r="BN64" i="1"/>
  <c r="BN57" i="1"/>
  <c r="BN58" i="1"/>
  <c r="BN59" i="1"/>
  <c r="BN61" i="1"/>
  <c r="BN62" i="1"/>
  <c r="BN63" i="1"/>
  <c r="BN55" i="1"/>
  <c r="BN65" i="1"/>
  <c r="BN56" i="1"/>
  <c r="AM51" i="1"/>
  <c r="AM55" i="1"/>
  <c r="AM52" i="1"/>
  <c r="AM53" i="1"/>
  <c r="AM54" i="1"/>
  <c r="AM57" i="1"/>
  <c r="AM61" i="1"/>
  <c r="AM65" i="1"/>
  <c r="AM56" i="1"/>
  <c r="AM58" i="1"/>
  <c r="AM59" i="1"/>
  <c r="AM60" i="1"/>
  <c r="AM62" i="1"/>
  <c r="AM63" i="1"/>
  <c r="AM64" i="1"/>
  <c r="BL52" i="1"/>
  <c r="BL56" i="1"/>
  <c r="BL58" i="1"/>
  <c r="BL62" i="1"/>
  <c r="BL51" i="1"/>
  <c r="BL54" i="1"/>
  <c r="BL63" i="1"/>
  <c r="BL64" i="1"/>
  <c r="BL65" i="1"/>
  <c r="BL55" i="1"/>
  <c r="BL57" i="1"/>
  <c r="BL61" i="1"/>
  <c r="BL53" i="1"/>
  <c r="BL60" i="1"/>
  <c r="BL59" i="1"/>
  <c r="BM53" i="1"/>
  <c r="BM54" i="1"/>
  <c r="BM55" i="1"/>
  <c r="BM56" i="1"/>
  <c r="BM59" i="1"/>
  <c r="BM63" i="1"/>
  <c r="BM60" i="1"/>
  <c r="BM61" i="1"/>
  <c r="BM62" i="1"/>
  <c r="BM51" i="1"/>
  <c r="BM64" i="1"/>
  <c r="BM65" i="1"/>
  <c r="BM52" i="1"/>
  <c r="BM57" i="1"/>
  <c r="BM58" i="1"/>
  <c r="AM6" i="1"/>
  <c r="BH6" i="1"/>
  <c r="BI6" i="1"/>
  <c r="AO6" i="1"/>
  <c r="BK6" i="1"/>
  <c r="BD66" i="1"/>
  <c r="BD69" i="1" s="1"/>
  <c r="BE66" i="1"/>
  <c r="BE69" i="1" s="1"/>
  <c r="BG66" i="1"/>
  <c r="BG69" i="1" s="1"/>
  <c r="BJ6" i="1"/>
  <c r="BF66" i="1"/>
  <c r="BF69" i="1" s="1"/>
  <c r="BG66" i="27"/>
  <c r="BG69" i="27" s="1"/>
  <c r="BH6" i="27"/>
  <c r="AP66" i="27"/>
  <c r="AP69" i="27" s="1"/>
  <c r="AO66" i="27"/>
  <c r="AO69" i="27" s="1"/>
  <c r="BF66" i="27"/>
  <c r="BF69" i="27" s="1"/>
  <c r="AN66" i="27"/>
  <c r="AN69" i="27" s="1"/>
  <c r="BE66" i="27"/>
  <c r="BE69" i="27" s="1"/>
  <c r="BD66" i="27"/>
  <c r="BD69" i="27" s="1"/>
  <c r="BR39" i="10"/>
  <c r="BR38" i="10"/>
  <c r="BP44" i="1"/>
  <c r="BP44" i="27"/>
  <c r="BS39" i="10"/>
  <c r="BS38" i="10"/>
  <c r="BR45" i="1"/>
  <c r="BR45" i="27"/>
  <c r="BP38" i="10"/>
  <c r="BP39" i="10"/>
  <c r="BP45" i="1"/>
  <c r="BP45" i="27"/>
  <c r="BQ45" i="1"/>
  <c r="BQ45" i="27"/>
  <c r="BS44" i="27"/>
  <c r="BS44" i="1"/>
  <c r="BQ38" i="10"/>
  <c r="BQ39" i="10"/>
  <c r="BQ44" i="1"/>
  <c r="BQ44" i="27"/>
  <c r="BR44" i="1"/>
  <c r="BR44" i="27"/>
  <c r="BS45" i="1"/>
  <c r="BS45" i="27"/>
  <c r="BN46" i="27"/>
  <c r="BN5" i="27" s="1"/>
  <c r="BO46" i="27"/>
  <c r="BO5" i="27" s="1"/>
  <c r="BM46" i="27"/>
  <c r="BM5" i="27" s="1"/>
  <c r="BL46" i="27"/>
  <c r="BL5" i="27" s="1"/>
  <c r="BM46" i="1"/>
  <c r="BM5" i="1" s="1"/>
  <c r="BN46" i="1"/>
  <c r="BN5" i="1" s="1"/>
  <c r="BL46" i="1"/>
  <c r="BL5" i="1" s="1"/>
  <c r="BO46" i="1"/>
  <c r="BO5" i="1" s="1"/>
  <c r="AF5" i="1"/>
  <c r="AF5" i="27"/>
  <c r="AJ6" i="27"/>
  <c r="AE5" i="27"/>
  <c r="AE5" i="1"/>
  <c r="AK6" i="27"/>
  <c r="AH5" i="1"/>
  <c r="AH5" i="27"/>
  <c r="AN6" i="1"/>
  <c r="AG5" i="27"/>
  <c r="AG5" i="1"/>
  <c r="AP6" i="1"/>
  <c r="AL6" i="27"/>
  <c r="AM6" i="27"/>
  <c r="BR34" i="27"/>
  <c r="BR34" i="1"/>
  <c r="BR35" i="1"/>
  <c r="BR35" i="27"/>
  <c r="BR32" i="27"/>
  <c r="BR32" i="1"/>
  <c r="BR41" i="27"/>
  <c r="BR41" i="1"/>
  <c r="BR39" i="27"/>
  <c r="BR39" i="1"/>
  <c r="BR40" i="27"/>
  <c r="BR40" i="1"/>
  <c r="BR37" i="27"/>
  <c r="BR37" i="1"/>
  <c r="BR33" i="1"/>
  <c r="BR33" i="27"/>
  <c r="BR31" i="27"/>
  <c r="BR31" i="1"/>
  <c r="BR26" i="10"/>
  <c r="BR29" i="10"/>
  <c r="BR31" i="10"/>
  <c r="BV23" i="10"/>
  <c r="BV40" i="10" s="1"/>
  <c r="BR27" i="10"/>
  <c r="BR33" i="10"/>
  <c r="BR35" i="10"/>
  <c r="BR28" i="10"/>
  <c r="BR36" i="10"/>
  <c r="BR25" i="10"/>
  <c r="BV31" i="27" s="1"/>
  <c r="BR30" i="10"/>
  <c r="BR34" i="10"/>
  <c r="BR32" i="10"/>
  <c r="BR37" i="10"/>
  <c r="BR38" i="1"/>
  <c r="BR38" i="27"/>
  <c r="BR36" i="27"/>
  <c r="BR36" i="1"/>
  <c r="BR42" i="27"/>
  <c r="BR42" i="1"/>
  <c r="BR43" i="1"/>
  <c r="BR43" i="27"/>
  <c r="BP34" i="1"/>
  <c r="BP34" i="27"/>
  <c r="BP37" i="27"/>
  <c r="BP37" i="1"/>
  <c r="BQ36" i="1"/>
  <c r="BQ36" i="27"/>
  <c r="BJ6" i="27"/>
  <c r="BI6" i="27"/>
  <c r="BP43" i="27"/>
  <c r="BP43" i="1"/>
  <c r="BP38" i="27"/>
  <c r="BP38" i="1"/>
  <c r="BP41" i="27"/>
  <c r="BP41" i="1"/>
  <c r="BP42" i="27"/>
  <c r="BP42" i="1"/>
  <c r="BP39" i="27"/>
  <c r="BP39" i="1"/>
  <c r="BP36" i="27"/>
  <c r="BP36" i="1"/>
  <c r="BQ42" i="1"/>
  <c r="BQ42" i="27"/>
  <c r="BQ32" i="10"/>
  <c r="BQ33" i="10"/>
  <c r="BU23" i="10"/>
  <c r="BU40" i="10" s="1"/>
  <c r="BQ36" i="10"/>
  <c r="BQ25" i="10"/>
  <c r="BQ30" i="10"/>
  <c r="BQ37" i="10"/>
  <c r="BQ28" i="10"/>
  <c r="BQ29" i="10"/>
  <c r="BQ34" i="10"/>
  <c r="BQ26" i="10"/>
  <c r="BQ35" i="10"/>
  <c r="BQ27" i="10"/>
  <c r="BQ31" i="10"/>
  <c r="BQ35" i="27"/>
  <c r="BQ35" i="1"/>
  <c r="BQ31" i="27"/>
  <c r="BQ31" i="1"/>
  <c r="BQ39" i="1"/>
  <c r="BQ39" i="27"/>
  <c r="BP33" i="1"/>
  <c r="BP33" i="27"/>
  <c r="BP37" i="10"/>
  <c r="BP33" i="10"/>
  <c r="BP35" i="10"/>
  <c r="BP27" i="10"/>
  <c r="BP31" i="10"/>
  <c r="BP30" i="10"/>
  <c r="BP36" i="10"/>
  <c r="BP32" i="10"/>
  <c r="BP26" i="10"/>
  <c r="BT23" i="10"/>
  <c r="BT40" i="10" s="1"/>
  <c r="BP34" i="10"/>
  <c r="BP25" i="10"/>
  <c r="BP29" i="10"/>
  <c r="BP28" i="10"/>
  <c r="BQ43" i="27"/>
  <c r="BQ43" i="1"/>
  <c r="BQ34" i="27"/>
  <c r="BQ34" i="1"/>
  <c r="BQ32" i="1"/>
  <c r="BQ32" i="27"/>
  <c r="BP35" i="27"/>
  <c r="BP35" i="1"/>
  <c r="BP32" i="27"/>
  <c r="BP32" i="1"/>
  <c r="BQ40" i="27"/>
  <c r="BQ40" i="1"/>
  <c r="BQ33" i="27"/>
  <c r="BQ33" i="1"/>
  <c r="BP40" i="27"/>
  <c r="BP40" i="1"/>
  <c r="BP31" i="27"/>
  <c r="BP31" i="1"/>
  <c r="BQ41" i="27"/>
  <c r="BQ41" i="1"/>
  <c r="BQ38" i="1"/>
  <c r="BQ38" i="27"/>
  <c r="BQ37" i="1"/>
  <c r="BQ37" i="27"/>
  <c r="H91" i="15"/>
  <c r="BS43" i="27"/>
  <c r="BS43" i="1"/>
  <c r="BS33" i="27"/>
  <c r="BS33" i="1"/>
  <c r="BS41" i="27"/>
  <c r="BS41" i="1"/>
  <c r="BS39" i="27"/>
  <c r="BS39" i="1"/>
  <c r="BS32" i="27"/>
  <c r="BS32" i="1"/>
  <c r="BK6" i="27"/>
  <c r="BS42" i="27"/>
  <c r="BS42" i="1"/>
  <c r="BS36" i="27"/>
  <c r="BS36" i="1"/>
  <c r="BS31" i="27"/>
  <c r="BS31" i="1"/>
  <c r="BS40" i="27"/>
  <c r="BS40" i="1"/>
  <c r="BS37" i="27"/>
  <c r="BS37" i="1"/>
  <c r="BS34" i="27"/>
  <c r="BS34" i="1"/>
  <c r="BS25" i="10"/>
  <c r="BS26" i="10"/>
  <c r="BS31" i="10"/>
  <c r="BW57" i="27" s="1"/>
  <c r="BS32" i="10"/>
  <c r="BS28" i="10"/>
  <c r="BS30" i="10"/>
  <c r="BS33" i="10"/>
  <c r="BW59" i="27" s="1"/>
  <c r="BS36" i="10"/>
  <c r="BW23" i="10"/>
  <c r="BW40" i="10" s="1"/>
  <c r="BS29" i="10"/>
  <c r="BS34" i="10"/>
  <c r="BW60" i="27" s="1"/>
  <c r="BS35" i="10"/>
  <c r="BS27" i="10"/>
  <c r="BS37" i="10"/>
  <c r="BS38" i="1"/>
  <c r="BS38" i="27"/>
  <c r="BS35" i="27"/>
  <c r="BS35" i="1"/>
  <c r="S40" i="10" l="1"/>
  <c r="U40" i="10"/>
  <c r="V40" i="10"/>
  <c r="T40" i="10"/>
  <c r="BW61" i="27"/>
  <c r="BW62" i="27"/>
  <c r="BW58" i="27"/>
  <c r="BW63" i="27"/>
  <c r="BW55" i="27"/>
  <c r="BW56" i="27"/>
  <c r="BW52" i="27"/>
  <c r="BW64" i="27"/>
  <c r="BW53" i="27"/>
  <c r="BW54" i="27"/>
  <c r="BW51" i="27"/>
  <c r="AH63" i="27"/>
  <c r="AH59" i="27"/>
  <c r="AH55" i="27"/>
  <c r="AH51" i="27"/>
  <c r="AH64" i="27"/>
  <c r="AH60" i="27"/>
  <c r="AH56" i="27"/>
  <c r="AH52" i="27"/>
  <c r="AH61" i="27"/>
  <c r="AH53" i="27"/>
  <c r="AH58" i="27"/>
  <c r="AH65" i="27"/>
  <c r="AH57" i="27"/>
  <c r="AH54" i="27"/>
  <c r="AH62" i="27"/>
  <c r="BO65" i="27"/>
  <c r="BO64" i="27"/>
  <c r="BO63" i="27"/>
  <c r="BO62" i="27"/>
  <c r="BO61" i="27"/>
  <c r="BO60" i="27"/>
  <c r="BO59" i="27"/>
  <c r="BO58" i="27"/>
  <c r="BO57" i="27"/>
  <c r="BO56" i="27"/>
  <c r="BO55" i="27"/>
  <c r="BO54" i="27"/>
  <c r="BO53" i="27"/>
  <c r="BO52" i="27"/>
  <c r="BO51" i="27"/>
  <c r="AI65" i="27"/>
  <c r="AI64" i="27"/>
  <c r="AI63" i="27"/>
  <c r="AI62" i="27"/>
  <c r="AI61" i="27"/>
  <c r="AI60" i="27"/>
  <c r="AI59" i="27"/>
  <c r="AI58" i="27"/>
  <c r="AI57" i="27"/>
  <c r="AI56" i="27"/>
  <c r="AI55" i="27"/>
  <c r="AI54" i="27"/>
  <c r="AI53" i="27"/>
  <c r="AI52" i="27"/>
  <c r="AI51" i="27"/>
  <c r="AF65" i="27"/>
  <c r="AF61" i="27"/>
  <c r="AF57" i="27"/>
  <c r="AF53" i="27"/>
  <c r="AF62" i="27"/>
  <c r="AF58" i="27"/>
  <c r="AF54" i="27"/>
  <c r="AF59" i="27"/>
  <c r="AF51" i="27"/>
  <c r="AF64" i="27"/>
  <c r="AF56" i="27"/>
  <c r="AF63" i="27"/>
  <c r="AF55" i="27"/>
  <c r="AF52" i="27"/>
  <c r="AF60" i="27"/>
  <c r="BS55" i="1"/>
  <c r="BS59" i="1"/>
  <c r="BS63" i="1"/>
  <c r="BS52" i="1"/>
  <c r="BS56" i="1"/>
  <c r="BS60" i="1"/>
  <c r="BS64" i="1"/>
  <c r="BS57" i="1"/>
  <c r="BS65" i="1"/>
  <c r="BS58" i="1"/>
  <c r="BS51" i="1"/>
  <c r="BS61" i="1"/>
  <c r="BS62" i="1"/>
  <c r="BS53" i="1"/>
  <c r="BS54" i="1"/>
  <c r="BM65" i="27"/>
  <c r="BM61" i="27"/>
  <c r="BM57" i="27"/>
  <c r="BM53" i="27"/>
  <c r="BM62" i="27"/>
  <c r="BM58" i="27"/>
  <c r="BM54" i="27"/>
  <c r="BM63" i="27"/>
  <c r="BM59" i="27"/>
  <c r="BM55" i="27"/>
  <c r="BM51" i="27"/>
  <c r="BM56" i="27"/>
  <c r="BM60" i="27"/>
  <c r="BM64" i="27"/>
  <c r="BM52" i="27"/>
  <c r="BN62" i="27"/>
  <c r="BN58" i="27"/>
  <c r="BN54" i="27"/>
  <c r="BN63" i="27"/>
  <c r="BN59" i="27"/>
  <c r="BN55" i="27"/>
  <c r="BN51" i="27"/>
  <c r="BN64" i="27"/>
  <c r="BN60" i="27"/>
  <c r="BN56" i="27"/>
  <c r="BN52" i="27"/>
  <c r="BN61" i="27"/>
  <c r="BN65" i="27"/>
  <c r="BN53" i="27"/>
  <c r="BN57" i="27"/>
  <c r="AG62" i="27"/>
  <c r="AG58" i="27"/>
  <c r="AG54" i="27"/>
  <c r="AG63" i="27"/>
  <c r="AG59" i="27"/>
  <c r="AG55" i="27"/>
  <c r="AG51" i="27"/>
  <c r="AG64" i="27"/>
  <c r="AG56" i="27"/>
  <c r="AG61" i="27"/>
  <c r="AG53" i="27"/>
  <c r="AG60" i="27"/>
  <c r="AG52" i="27"/>
  <c r="AG57" i="27"/>
  <c r="AG65" i="27"/>
  <c r="BP63" i="27"/>
  <c r="BP59" i="27"/>
  <c r="BP55" i="27"/>
  <c r="BP51" i="27"/>
  <c r="BP64" i="27"/>
  <c r="BP60" i="27"/>
  <c r="BP56" i="27"/>
  <c r="BP52" i="27"/>
  <c r="BP65" i="27"/>
  <c r="BP61" i="27"/>
  <c r="BP57" i="27"/>
  <c r="BP53" i="27"/>
  <c r="BP54" i="27"/>
  <c r="BP58" i="27"/>
  <c r="BP62" i="27"/>
  <c r="BW65" i="27"/>
  <c r="AM66" i="27"/>
  <c r="AM69" i="27" s="1"/>
  <c r="AP66" i="1"/>
  <c r="AP69" i="1" s="1"/>
  <c r="BW54" i="1"/>
  <c r="BW65" i="1"/>
  <c r="BW53" i="1"/>
  <c r="BW51" i="1"/>
  <c r="BW63" i="1"/>
  <c r="BW55" i="1"/>
  <c r="BW56" i="1"/>
  <c r="BW52" i="1"/>
  <c r="BW64" i="1"/>
  <c r="BW61" i="1"/>
  <c r="BW62" i="1"/>
  <c r="BW58" i="1"/>
  <c r="AM66" i="1"/>
  <c r="AM69" i="1" s="1"/>
  <c r="AO66" i="1"/>
  <c r="AO69" i="1" s="1"/>
  <c r="AN66" i="1"/>
  <c r="AN69" i="1" s="1"/>
  <c r="BR53" i="1"/>
  <c r="BR57" i="1"/>
  <c r="BR61" i="1"/>
  <c r="BR65" i="1"/>
  <c r="BR56" i="1"/>
  <c r="BR62" i="1"/>
  <c r="BR52" i="1"/>
  <c r="BR58" i="1"/>
  <c r="BR63" i="1"/>
  <c r="BR51" i="1"/>
  <c r="BR54" i="1"/>
  <c r="BR59" i="1"/>
  <c r="BR64" i="1"/>
  <c r="BR55" i="1"/>
  <c r="BR60" i="1"/>
  <c r="AL54" i="1"/>
  <c r="AL55" i="1"/>
  <c r="AL56" i="1"/>
  <c r="AL60" i="1"/>
  <c r="AL64" i="1"/>
  <c r="AL53" i="1"/>
  <c r="AL61" i="1"/>
  <c r="AL62" i="1"/>
  <c r="AL63" i="1"/>
  <c r="AL65" i="1"/>
  <c r="AL51" i="1"/>
  <c r="AL52" i="1"/>
  <c r="AL59" i="1"/>
  <c r="AL58" i="1"/>
  <c r="AL57" i="1"/>
  <c r="BP52" i="1"/>
  <c r="BP56" i="1"/>
  <c r="BP58" i="1"/>
  <c r="BP62" i="1"/>
  <c r="BP53" i="1"/>
  <c r="BP57" i="1"/>
  <c r="BP51" i="1"/>
  <c r="BP54" i="1"/>
  <c r="BP59" i="1"/>
  <c r="BP60" i="1"/>
  <c r="BP61" i="1"/>
  <c r="BP65" i="1"/>
  <c r="BP55" i="1"/>
  <c r="BP64" i="1"/>
  <c r="BP63" i="1"/>
  <c r="AK53" i="1"/>
  <c r="AK59" i="1"/>
  <c r="AK63" i="1"/>
  <c r="AK64" i="1"/>
  <c r="AK65" i="1"/>
  <c r="AK51" i="1"/>
  <c r="AK54" i="1"/>
  <c r="AK52" i="1"/>
  <c r="AK55" i="1"/>
  <c r="AK57" i="1"/>
  <c r="AK58" i="1"/>
  <c r="AK60" i="1"/>
  <c r="AK56" i="1"/>
  <c r="AK62" i="1"/>
  <c r="AK61" i="1"/>
  <c r="AI51" i="1"/>
  <c r="AI55" i="1"/>
  <c r="AI57" i="1"/>
  <c r="AI61" i="1"/>
  <c r="AI65" i="1"/>
  <c r="AI52" i="1"/>
  <c r="AI58" i="1"/>
  <c r="AI59" i="1"/>
  <c r="AI60" i="1"/>
  <c r="AI53" i="1"/>
  <c r="AI56" i="1"/>
  <c r="AI62" i="1"/>
  <c r="AI63" i="1"/>
  <c r="AI64" i="1"/>
  <c r="AI54" i="1"/>
  <c r="AJ52" i="1"/>
  <c r="AJ56" i="1"/>
  <c r="AJ58" i="1"/>
  <c r="AJ62" i="1"/>
  <c r="AJ51" i="1"/>
  <c r="AJ54" i="1"/>
  <c r="AJ55" i="1"/>
  <c r="AJ57" i="1"/>
  <c r="AJ59" i="1"/>
  <c r="AJ60" i="1"/>
  <c r="AJ61" i="1"/>
  <c r="AJ64" i="1"/>
  <c r="AJ53" i="1"/>
  <c r="AJ63" i="1"/>
  <c r="AJ65" i="1"/>
  <c r="BQ53" i="1"/>
  <c r="BQ59" i="1"/>
  <c r="BQ63" i="1"/>
  <c r="BQ52" i="1"/>
  <c r="BQ55" i="1"/>
  <c r="BQ64" i="1"/>
  <c r="BQ65" i="1"/>
  <c r="BQ56" i="1"/>
  <c r="BQ57" i="1"/>
  <c r="BQ58" i="1"/>
  <c r="BQ62" i="1"/>
  <c r="BQ51" i="1"/>
  <c r="BQ61" i="1"/>
  <c r="BQ54" i="1"/>
  <c r="BQ60" i="1"/>
  <c r="BW60" i="1"/>
  <c r="BW59" i="1"/>
  <c r="BW57" i="1"/>
  <c r="BS6" i="1"/>
  <c r="AL6" i="1"/>
  <c r="BL6" i="1"/>
  <c r="BH66" i="1"/>
  <c r="BH69" i="1" s="1"/>
  <c r="BN6" i="1"/>
  <c r="BI66" i="1"/>
  <c r="BI69" i="1" s="1"/>
  <c r="BM6" i="1"/>
  <c r="BJ66" i="1"/>
  <c r="BJ69" i="1" s="1"/>
  <c r="BO6" i="1"/>
  <c r="BK66" i="1"/>
  <c r="BK69" i="1" s="1"/>
  <c r="BJ66" i="27"/>
  <c r="BJ69" i="27" s="1"/>
  <c r="BI66" i="27"/>
  <c r="BI69" i="27" s="1"/>
  <c r="BH66" i="27"/>
  <c r="BH69" i="27" s="1"/>
  <c r="BK66" i="27"/>
  <c r="BK69" i="27" s="1"/>
  <c r="AK66" i="27"/>
  <c r="AK69" i="27" s="1"/>
  <c r="AL66" i="27"/>
  <c r="AL69" i="27" s="1"/>
  <c r="AI6" i="27"/>
  <c r="BL6" i="27"/>
  <c r="AJ66" i="27"/>
  <c r="AJ69" i="27" s="1"/>
  <c r="BV39" i="10"/>
  <c r="BV38" i="10"/>
  <c r="BT44" i="27"/>
  <c r="BT44" i="1"/>
  <c r="BU44" i="1"/>
  <c r="BU44" i="27"/>
  <c r="BT45" i="1"/>
  <c r="BT45" i="27"/>
  <c r="BW39" i="10"/>
  <c r="BW38" i="10"/>
  <c r="BU38" i="10"/>
  <c r="BU39" i="10"/>
  <c r="BW45" i="1"/>
  <c r="BW45" i="27"/>
  <c r="BV44" i="1"/>
  <c r="BV44" i="27"/>
  <c r="BT38" i="10"/>
  <c r="BT39" i="10"/>
  <c r="BW44" i="1"/>
  <c r="BW44" i="27"/>
  <c r="BU45" i="1"/>
  <c r="BU45" i="27"/>
  <c r="BV45" i="1"/>
  <c r="BV45" i="27"/>
  <c r="BP46" i="27"/>
  <c r="BP5" i="27" s="1"/>
  <c r="BQ46" i="27"/>
  <c r="BQ5" i="27" s="1"/>
  <c r="BS46" i="27"/>
  <c r="BR46" i="27"/>
  <c r="BR5" i="27" s="1"/>
  <c r="BS46" i="1"/>
  <c r="BQ46" i="1"/>
  <c r="BQ5" i="1" s="1"/>
  <c r="BR46" i="1"/>
  <c r="BR5" i="1" s="1"/>
  <c r="BP46" i="1"/>
  <c r="BP5" i="1" s="1"/>
  <c r="AF6" i="27"/>
  <c r="AD5" i="27"/>
  <c r="AD5" i="1"/>
  <c r="AK6" i="1"/>
  <c r="AH6" i="27"/>
  <c r="AG6" i="27"/>
  <c r="AC5" i="1"/>
  <c r="AC5" i="27"/>
  <c r="AI6" i="1"/>
  <c r="AB5" i="27"/>
  <c r="AB5" i="1"/>
  <c r="AA5" i="1"/>
  <c r="AA5" i="27"/>
  <c r="AJ6" i="1"/>
  <c r="BV40" i="27"/>
  <c r="BV40" i="1"/>
  <c r="BV33" i="1"/>
  <c r="BV33" i="27"/>
  <c r="BV36" i="27"/>
  <c r="BV36" i="1"/>
  <c r="BV30" i="10"/>
  <c r="BV27" i="10"/>
  <c r="BV32" i="10"/>
  <c r="BV25" i="10"/>
  <c r="BV26" i="10"/>
  <c r="BV34" i="10"/>
  <c r="BV28" i="10"/>
  <c r="BV33" i="10"/>
  <c r="BZ23" i="10"/>
  <c r="BZ40" i="10" s="1"/>
  <c r="BV37" i="10"/>
  <c r="BV31" i="10"/>
  <c r="BV36" i="10"/>
  <c r="BV29" i="10"/>
  <c r="BV35" i="10"/>
  <c r="BN6" i="27"/>
  <c r="BV43" i="1"/>
  <c r="BV43" i="27"/>
  <c r="BV31" i="1"/>
  <c r="BV41" i="1"/>
  <c r="BV41" i="27"/>
  <c r="BV37" i="27"/>
  <c r="BV37" i="1"/>
  <c r="BV34" i="27"/>
  <c r="BV34" i="1"/>
  <c r="BV32" i="27"/>
  <c r="BV32" i="1"/>
  <c r="BV38" i="27"/>
  <c r="BV38" i="1"/>
  <c r="BV42" i="27"/>
  <c r="BV42" i="1"/>
  <c r="BV39" i="27"/>
  <c r="BV39" i="1"/>
  <c r="BV35" i="27"/>
  <c r="BV35" i="1"/>
  <c r="BT31" i="1"/>
  <c r="BT31" i="27"/>
  <c r="BT36" i="27"/>
  <c r="BT36" i="1"/>
  <c r="BT41" i="27"/>
  <c r="BT41" i="1"/>
  <c r="BU36" i="27"/>
  <c r="BU36" i="1"/>
  <c r="BU27" i="10"/>
  <c r="BU36" i="10"/>
  <c r="BU25" i="10"/>
  <c r="BU31" i="10"/>
  <c r="BU33" i="10"/>
  <c r="BU34" i="10"/>
  <c r="BU26" i="10"/>
  <c r="BU29" i="10"/>
  <c r="BU35" i="10"/>
  <c r="BU32" i="10"/>
  <c r="BU30" i="10"/>
  <c r="BU37" i="10"/>
  <c r="BU28" i="10"/>
  <c r="BY23" i="10"/>
  <c r="BY40" i="10" s="1"/>
  <c r="BT40" i="1"/>
  <c r="BT40" i="27"/>
  <c r="BT37" i="27"/>
  <c r="BT37" i="1"/>
  <c r="BU32" i="27"/>
  <c r="BU32" i="1"/>
  <c r="BU31" i="27"/>
  <c r="BU31" i="1"/>
  <c r="BT35" i="1"/>
  <c r="BT35" i="27"/>
  <c r="BT32" i="1"/>
  <c r="BT32" i="27"/>
  <c r="BT42" i="27"/>
  <c r="BT42" i="1"/>
  <c r="BU41" i="1"/>
  <c r="BU41" i="27"/>
  <c r="BU35" i="27"/>
  <c r="BU35" i="1"/>
  <c r="BU42" i="27"/>
  <c r="BU42" i="1"/>
  <c r="BT38" i="27"/>
  <c r="BT38" i="1"/>
  <c r="BU34" i="1"/>
  <c r="BU34" i="27"/>
  <c r="BM6" i="27"/>
  <c r="BT34" i="1"/>
  <c r="BT34" i="27"/>
  <c r="BT39" i="1"/>
  <c r="BT39" i="27"/>
  <c r="BU37" i="1"/>
  <c r="BU37" i="27"/>
  <c r="BU43" i="1"/>
  <c r="BU43" i="27"/>
  <c r="BU39" i="1"/>
  <c r="BU39" i="27"/>
  <c r="BT26" i="10"/>
  <c r="BT32" i="10"/>
  <c r="BT33" i="10"/>
  <c r="BT35" i="10"/>
  <c r="BT29" i="10"/>
  <c r="BT31" i="10"/>
  <c r="BT37" i="10"/>
  <c r="BT25" i="10"/>
  <c r="BT28" i="10"/>
  <c r="BT30" i="10"/>
  <c r="BT36" i="10"/>
  <c r="BT27" i="10"/>
  <c r="BT34" i="10"/>
  <c r="BX23" i="10"/>
  <c r="BX40" i="10" s="1"/>
  <c r="BT33" i="1"/>
  <c r="BT33" i="27"/>
  <c r="BT43" i="27"/>
  <c r="BT43" i="1"/>
  <c r="BU33" i="27"/>
  <c r="BU33" i="1"/>
  <c r="BU40" i="27"/>
  <c r="BU40" i="1"/>
  <c r="BU38" i="27"/>
  <c r="BU38" i="1"/>
  <c r="G91" i="15"/>
  <c r="F21" i="10"/>
  <c r="E89" i="15"/>
  <c r="D89" i="15" s="1"/>
  <c r="C89" i="15" s="1"/>
  <c r="BW35" i="27"/>
  <c r="BW35" i="1"/>
  <c r="BW34" i="27"/>
  <c r="BW34" i="1"/>
  <c r="BW31" i="1"/>
  <c r="BW31" i="27"/>
  <c r="BW39" i="27"/>
  <c r="BW39" i="1"/>
  <c r="BW41" i="27"/>
  <c r="BW41" i="1"/>
  <c r="BW37" i="27"/>
  <c r="BW37" i="1"/>
  <c r="BW43" i="27"/>
  <c r="BW43" i="1"/>
  <c r="BW40" i="27"/>
  <c r="BW40" i="1"/>
  <c r="BW26" i="10"/>
  <c r="BW27" i="10"/>
  <c r="BW28" i="10"/>
  <c r="BW25" i="10"/>
  <c r="BW29" i="10"/>
  <c r="BW32" i="10"/>
  <c r="BW33" i="10"/>
  <c r="BW37" i="10"/>
  <c r="BW34" i="10"/>
  <c r="BW35" i="10"/>
  <c r="CA23" i="10"/>
  <c r="CA40" i="10" s="1"/>
  <c r="BW31" i="10"/>
  <c r="BW36" i="10"/>
  <c r="BW30" i="10"/>
  <c r="BW32" i="27"/>
  <c r="BW32" i="1"/>
  <c r="BO6" i="27"/>
  <c r="BW33" i="27"/>
  <c r="BW33" i="1"/>
  <c r="BW42" i="1"/>
  <c r="BW42" i="27"/>
  <c r="BW38" i="27"/>
  <c r="BW38" i="1"/>
  <c r="BW36" i="27"/>
  <c r="BW36" i="1"/>
  <c r="O40" i="10" l="1"/>
  <c r="P40" i="10"/>
  <c r="R40" i="10"/>
  <c r="Q40" i="10"/>
  <c r="BW66" i="27"/>
  <c r="BY56" i="1"/>
  <c r="BY52" i="1"/>
  <c r="BY51" i="1"/>
  <c r="BZ55" i="1"/>
  <c r="BZ52" i="1"/>
  <c r="BZ56" i="1"/>
  <c r="BV53" i="1"/>
  <c r="BV57" i="1"/>
  <c r="BV61" i="1"/>
  <c r="BV65" i="1"/>
  <c r="BV52" i="1"/>
  <c r="BV56" i="1"/>
  <c r="BV60" i="1"/>
  <c r="BV64" i="1"/>
  <c r="BV51" i="1"/>
  <c r="BV59" i="1"/>
  <c r="BV54" i="1"/>
  <c r="BV62" i="1"/>
  <c r="BV63" i="1"/>
  <c r="BV58" i="1"/>
  <c r="BV55" i="1"/>
  <c r="AC63" i="27"/>
  <c r="AC59" i="27"/>
  <c r="AC55" i="27"/>
  <c r="AC51" i="27"/>
  <c r="AC64" i="27"/>
  <c r="AC60" i="27"/>
  <c r="AC56" i="27"/>
  <c r="AC52" i="27"/>
  <c r="AC65" i="27"/>
  <c r="AC57" i="27"/>
  <c r="AC62" i="27"/>
  <c r="AC54" i="27"/>
  <c r="AC61" i="27"/>
  <c r="AC53" i="27"/>
  <c r="AC58" i="27"/>
  <c r="AE65" i="27"/>
  <c r="AE64" i="27"/>
  <c r="AE63" i="27"/>
  <c r="AE62" i="27"/>
  <c r="AE61" i="27"/>
  <c r="AE60" i="27"/>
  <c r="AE59" i="27"/>
  <c r="AE58" i="27"/>
  <c r="AE57" i="27"/>
  <c r="AE56" i="27"/>
  <c r="AE55" i="27"/>
  <c r="AE54" i="27"/>
  <c r="AE53" i="27"/>
  <c r="AE52" i="27"/>
  <c r="AE51" i="27"/>
  <c r="BU52" i="1"/>
  <c r="BU56" i="1"/>
  <c r="BU60" i="1"/>
  <c r="BU64" i="1"/>
  <c r="BU51" i="1"/>
  <c r="BU55" i="1"/>
  <c r="BU59" i="1"/>
  <c r="BU63" i="1"/>
  <c r="BU54" i="1"/>
  <c r="BU62" i="1"/>
  <c r="BU57" i="1"/>
  <c r="BU65" i="1"/>
  <c r="BU58" i="1"/>
  <c r="BU53" i="1"/>
  <c r="BU61" i="1"/>
  <c r="BR65" i="27"/>
  <c r="BR61" i="27"/>
  <c r="BR57" i="27"/>
  <c r="BR53" i="27"/>
  <c r="BR62" i="27"/>
  <c r="BR58" i="27"/>
  <c r="BR54" i="27"/>
  <c r="BR63" i="27"/>
  <c r="BR59" i="27"/>
  <c r="BR55" i="27"/>
  <c r="BR51" i="27"/>
  <c r="BR60" i="27"/>
  <c r="BR64" i="27"/>
  <c r="BR56" i="27"/>
  <c r="BR52" i="27"/>
  <c r="AB62" i="27"/>
  <c r="AB58" i="27"/>
  <c r="AB54" i="27"/>
  <c r="AB63" i="27"/>
  <c r="AB59" i="27"/>
  <c r="AB55" i="27"/>
  <c r="AB51" i="27"/>
  <c r="AB60" i="27"/>
  <c r="AB52" i="27"/>
  <c r="AB65" i="27"/>
  <c r="AB57" i="27"/>
  <c r="AB64" i="27"/>
  <c r="AB56" i="27"/>
  <c r="AB53" i="27"/>
  <c r="AB61" i="27"/>
  <c r="BQ64" i="27"/>
  <c r="BQ60" i="27"/>
  <c r="BQ56" i="27"/>
  <c r="BQ52" i="27"/>
  <c r="BQ65" i="27"/>
  <c r="BQ61" i="27"/>
  <c r="BQ57" i="27"/>
  <c r="BQ53" i="27"/>
  <c r="BQ62" i="27"/>
  <c r="BQ58" i="27"/>
  <c r="BQ54" i="27"/>
  <c r="BQ55" i="27"/>
  <c r="BQ59" i="27"/>
  <c r="BQ63" i="27"/>
  <c r="BQ51" i="27"/>
  <c r="AD64" i="27"/>
  <c r="AD60" i="27"/>
  <c r="AD56" i="27"/>
  <c r="AD52" i="27"/>
  <c r="AD65" i="27"/>
  <c r="AD61" i="27"/>
  <c r="AD57" i="27"/>
  <c r="AD53" i="27"/>
  <c r="AD62" i="27"/>
  <c r="AD54" i="27"/>
  <c r="AD59" i="27"/>
  <c r="AD51" i="27"/>
  <c r="AD58" i="27"/>
  <c r="AD63" i="27"/>
  <c r="AD55" i="27"/>
  <c r="BT51" i="1"/>
  <c r="BT55" i="1"/>
  <c r="BT59" i="1"/>
  <c r="BT63" i="1"/>
  <c r="BT54" i="1"/>
  <c r="BT58" i="1"/>
  <c r="BT62" i="1"/>
  <c r="BT57" i="1"/>
  <c r="BT65" i="1"/>
  <c r="BT52" i="1"/>
  <c r="BT60" i="1"/>
  <c r="BT53" i="1"/>
  <c r="BT64" i="1"/>
  <c r="BT56" i="1"/>
  <c r="BT61" i="1"/>
  <c r="BS62" i="27"/>
  <c r="BS58" i="27"/>
  <c r="BS54" i="27"/>
  <c r="BS61" i="27"/>
  <c r="BS56" i="27"/>
  <c r="BS51" i="27"/>
  <c r="BS65" i="27"/>
  <c r="BS60" i="27"/>
  <c r="BS55" i="27"/>
  <c r="BS64" i="27"/>
  <c r="BS59" i="27"/>
  <c r="BS53" i="27"/>
  <c r="BS63" i="27"/>
  <c r="BS57" i="27"/>
  <c r="BS52" i="27"/>
  <c r="BY58" i="1"/>
  <c r="BY60" i="1"/>
  <c r="BY62" i="1"/>
  <c r="BZ62" i="1"/>
  <c r="BZ59" i="1"/>
  <c r="BZ51" i="1"/>
  <c r="AI66" i="27"/>
  <c r="AI69" i="27" s="1"/>
  <c r="BY64" i="1"/>
  <c r="BZ65" i="1"/>
  <c r="BS66" i="1"/>
  <c r="BS69" i="1" s="1"/>
  <c r="BX60" i="1"/>
  <c r="BX55" i="1"/>
  <c r="BX54" i="1"/>
  <c r="BX52" i="1"/>
  <c r="BX56" i="1"/>
  <c r="BX57" i="1"/>
  <c r="BX58" i="1"/>
  <c r="BX65" i="1"/>
  <c r="AJ66" i="1"/>
  <c r="AJ69" i="1" s="1"/>
  <c r="AK66" i="1"/>
  <c r="AK69" i="1" s="1"/>
  <c r="AL66" i="1"/>
  <c r="AL69" i="1" s="1"/>
  <c r="BX64" i="1"/>
  <c r="BX53" i="1"/>
  <c r="BX51" i="1"/>
  <c r="BX61" i="1"/>
  <c r="AI66" i="1"/>
  <c r="AI69" i="1" s="1"/>
  <c r="AE51" i="1"/>
  <c r="AE55" i="1"/>
  <c r="AE57" i="1"/>
  <c r="AE61" i="1"/>
  <c r="AE65" i="1"/>
  <c r="AE53" i="1"/>
  <c r="AE56" i="1"/>
  <c r="AE54" i="1"/>
  <c r="AE58" i="1"/>
  <c r="AE59" i="1"/>
  <c r="AE60" i="1"/>
  <c r="AE52" i="1"/>
  <c r="AE63" i="1"/>
  <c r="AE62" i="1"/>
  <c r="AE64" i="1"/>
  <c r="BY54" i="1"/>
  <c r="BY61" i="1"/>
  <c r="BY59" i="1"/>
  <c r="BY53" i="1"/>
  <c r="BZ57" i="1"/>
  <c r="BZ54" i="1"/>
  <c r="BZ58" i="1"/>
  <c r="AF52" i="1"/>
  <c r="AF56" i="1"/>
  <c r="AF58" i="1"/>
  <c r="AF62" i="1"/>
  <c r="AF63" i="1"/>
  <c r="AF64" i="1"/>
  <c r="AF65" i="1"/>
  <c r="AF53" i="1"/>
  <c r="AF51" i="1"/>
  <c r="AF54" i="1"/>
  <c r="AF57" i="1"/>
  <c r="AF59" i="1"/>
  <c r="AF55" i="1"/>
  <c r="AF61" i="1"/>
  <c r="AF60" i="1"/>
  <c r="AG53" i="1"/>
  <c r="AG54" i="1"/>
  <c r="AG55" i="1"/>
  <c r="AG56" i="1"/>
  <c r="AG59" i="1"/>
  <c r="AG63" i="1"/>
  <c r="AG52" i="1"/>
  <c r="AG60" i="1"/>
  <c r="AG61" i="1"/>
  <c r="AG62" i="1"/>
  <c r="AG64" i="1"/>
  <c r="AG65" i="1"/>
  <c r="AG51" i="1"/>
  <c r="AG58" i="1"/>
  <c r="AG57" i="1"/>
  <c r="AH54" i="1"/>
  <c r="AH51" i="1"/>
  <c r="AH52" i="1"/>
  <c r="AH53" i="1"/>
  <c r="AH60" i="1"/>
  <c r="AH64" i="1"/>
  <c r="AH55" i="1"/>
  <c r="AH57" i="1"/>
  <c r="AH58" i="1"/>
  <c r="AH59" i="1"/>
  <c r="AH56" i="1"/>
  <c r="AH61" i="1"/>
  <c r="AH62" i="1"/>
  <c r="AH63" i="1"/>
  <c r="AH65" i="1"/>
  <c r="BX62" i="1"/>
  <c r="BX63" i="1"/>
  <c r="BX59" i="1"/>
  <c r="BY63" i="1"/>
  <c r="BY55" i="1"/>
  <c r="BY57" i="1"/>
  <c r="BZ61" i="1"/>
  <c r="BZ63" i="1"/>
  <c r="BZ60" i="1"/>
  <c r="BZ53" i="1"/>
  <c r="BY65" i="1"/>
  <c r="BZ64" i="1"/>
  <c r="BR6" i="1"/>
  <c r="BO66" i="1"/>
  <c r="BO69" i="1" s="1"/>
  <c r="BL66" i="1"/>
  <c r="BL69" i="1" s="1"/>
  <c r="BQ6" i="1"/>
  <c r="BM66" i="1"/>
  <c r="BM69" i="1" s="1"/>
  <c r="BP6" i="1"/>
  <c r="BN66" i="1"/>
  <c r="BN69" i="1" s="1"/>
  <c r="BL66" i="27"/>
  <c r="BL69" i="27" s="1"/>
  <c r="AE6" i="27"/>
  <c r="BO66" i="27"/>
  <c r="BO69" i="27" s="1"/>
  <c r="BN66" i="27"/>
  <c r="BN69" i="27" s="1"/>
  <c r="BM66" i="27"/>
  <c r="BM69" i="27" s="1"/>
  <c r="AG66" i="27"/>
  <c r="AG69" i="27" s="1"/>
  <c r="BP6" i="27"/>
  <c r="AH66" i="27"/>
  <c r="AH69" i="27" s="1"/>
  <c r="AF66" i="27"/>
  <c r="AF69" i="27" s="1"/>
  <c r="CA39" i="10"/>
  <c r="CA38" i="10"/>
  <c r="BY38" i="10"/>
  <c r="BY39" i="10"/>
  <c r="BX44" i="1"/>
  <c r="BX44" i="27"/>
  <c r="BY45" i="1"/>
  <c r="BY45" i="27"/>
  <c r="CA45" i="1"/>
  <c r="CA45" i="27"/>
  <c r="BZ44" i="1"/>
  <c r="BZ44" i="27"/>
  <c r="CA44" i="27"/>
  <c r="CA44" i="1"/>
  <c r="BX39" i="10"/>
  <c r="BX38" i="10"/>
  <c r="BZ39" i="10"/>
  <c r="BZ38" i="10"/>
  <c r="BX45" i="1"/>
  <c r="BX45" i="27"/>
  <c r="BY44" i="1"/>
  <c r="BY44" i="27"/>
  <c r="BZ45" i="1"/>
  <c r="BZ45" i="27"/>
  <c r="BW46" i="27"/>
  <c r="BW5" i="27" s="1"/>
  <c r="BU46" i="27"/>
  <c r="BT46" i="27"/>
  <c r="BT6" i="27" s="1"/>
  <c r="BV46" i="27"/>
  <c r="BW46" i="1"/>
  <c r="BW5" i="1" s="1"/>
  <c r="AC6" i="27"/>
  <c r="BV46" i="1"/>
  <c r="BV6" i="1" s="1"/>
  <c r="BU46" i="1"/>
  <c r="BU6" i="1" s="1"/>
  <c r="BT46" i="1"/>
  <c r="BT6" i="1" s="1"/>
  <c r="AB6" i="27"/>
  <c r="W5" i="27"/>
  <c r="W5" i="1"/>
  <c r="AF6" i="1"/>
  <c r="Z5" i="1"/>
  <c r="Z5" i="27"/>
  <c r="AD6" i="27"/>
  <c r="Y5" i="27"/>
  <c r="Y5" i="1"/>
  <c r="E5" i="15"/>
  <c r="E21" i="10" s="1"/>
  <c r="AH6" i="1"/>
  <c r="AE6" i="1"/>
  <c r="AG6" i="1"/>
  <c r="X5" i="1"/>
  <c r="X5" i="27"/>
  <c r="BZ35" i="1"/>
  <c r="BZ35" i="27"/>
  <c r="BZ26" i="10"/>
  <c r="BZ30" i="10"/>
  <c r="BZ34" i="10"/>
  <c r="CD23" i="10"/>
  <c r="CD40" i="10" s="1"/>
  <c r="BZ28" i="10"/>
  <c r="BZ35" i="10"/>
  <c r="BZ37" i="10"/>
  <c r="BZ27" i="10"/>
  <c r="BZ31" i="10"/>
  <c r="BZ29" i="10"/>
  <c r="BZ36" i="10"/>
  <c r="BZ25" i="10"/>
  <c r="BZ33" i="10"/>
  <c r="BZ32" i="10"/>
  <c r="BZ32" i="27"/>
  <c r="BZ32" i="1"/>
  <c r="BZ42" i="27"/>
  <c r="BZ42" i="1"/>
  <c r="BZ39" i="1"/>
  <c r="BZ39" i="27"/>
  <c r="BZ31" i="27"/>
  <c r="BZ31" i="1"/>
  <c r="BZ37" i="27"/>
  <c r="BZ37" i="1"/>
  <c r="BZ34" i="1"/>
  <c r="BZ34" i="27"/>
  <c r="BZ38" i="27"/>
  <c r="BZ38" i="1"/>
  <c r="BZ36" i="27"/>
  <c r="BZ36" i="1"/>
  <c r="BZ41" i="27"/>
  <c r="BZ41" i="1"/>
  <c r="BZ43" i="27"/>
  <c r="BZ43" i="1"/>
  <c r="BZ40" i="1"/>
  <c r="BZ40" i="27"/>
  <c r="BZ33" i="1"/>
  <c r="BZ33" i="27"/>
  <c r="BX30" i="10"/>
  <c r="BX36" i="10"/>
  <c r="BX37" i="10"/>
  <c r="BX33" i="10"/>
  <c r="BX25" i="10"/>
  <c r="BX29" i="10"/>
  <c r="BX28" i="10"/>
  <c r="BX26" i="10"/>
  <c r="BX32" i="10"/>
  <c r="BX31" i="10"/>
  <c r="BX35" i="10"/>
  <c r="BX27" i="10"/>
  <c r="CB23" i="10"/>
  <c r="CB40" i="10" s="1"/>
  <c r="BX34" i="10"/>
  <c r="BX31" i="1"/>
  <c r="BX31" i="27"/>
  <c r="BX41" i="27"/>
  <c r="BX41" i="1"/>
  <c r="BY32" i="1"/>
  <c r="BY32" i="27"/>
  <c r="BX42" i="27"/>
  <c r="BX42" i="1"/>
  <c r="BX39" i="27"/>
  <c r="BX39" i="1"/>
  <c r="BY34" i="27"/>
  <c r="BY34" i="1"/>
  <c r="BY43" i="27"/>
  <c r="BY43" i="1"/>
  <c r="BY38" i="1"/>
  <c r="BY38" i="27"/>
  <c r="BY31" i="1"/>
  <c r="BY31" i="27"/>
  <c r="BX40" i="27"/>
  <c r="BX40" i="1"/>
  <c r="BX36" i="27"/>
  <c r="BX36" i="1"/>
  <c r="BX35" i="1"/>
  <c r="BX35" i="27"/>
  <c r="BY36" i="27"/>
  <c r="BY36" i="1"/>
  <c r="BY41" i="1"/>
  <c r="BY41" i="27"/>
  <c r="BY40" i="27"/>
  <c r="BY40" i="1"/>
  <c r="BY42" i="1"/>
  <c r="BY42" i="27"/>
  <c r="BX37" i="27"/>
  <c r="BX37" i="1"/>
  <c r="BX32" i="27"/>
  <c r="BX32" i="1"/>
  <c r="BY27" i="10"/>
  <c r="BY32" i="10"/>
  <c r="BY33" i="10"/>
  <c r="CC23" i="10"/>
  <c r="CC40" i="10" s="1"/>
  <c r="BY28" i="10"/>
  <c r="BY26" i="10"/>
  <c r="BY29" i="10"/>
  <c r="BY36" i="10"/>
  <c r="BY31" i="10"/>
  <c r="BY25" i="10"/>
  <c r="BY37" i="10"/>
  <c r="BY30" i="10"/>
  <c r="BY35" i="10"/>
  <c r="BY34" i="10"/>
  <c r="BY37" i="1"/>
  <c r="BY37" i="27"/>
  <c r="BX33" i="1"/>
  <c r="BX33" i="27"/>
  <c r="BX34" i="1"/>
  <c r="BX34" i="27"/>
  <c r="BX43" i="27"/>
  <c r="BX43" i="1"/>
  <c r="BX38" i="27"/>
  <c r="BX38" i="1"/>
  <c r="BY35" i="27"/>
  <c r="BY35" i="1"/>
  <c r="BY39" i="27"/>
  <c r="BY39" i="1"/>
  <c r="BY33" i="1"/>
  <c r="BY33" i="27"/>
  <c r="BR6" i="27"/>
  <c r="BQ6" i="27"/>
  <c r="F91" i="15"/>
  <c r="CA25" i="10"/>
  <c r="CA26" i="10"/>
  <c r="CA33" i="10"/>
  <c r="CA27" i="10"/>
  <c r="CA34" i="10"/>
  <c r="CA31" i="10"/>
  <c r="CA36" i="10"/>
  <c r="CA30" i="10"/>
  <c r="CA35" i="10"/>
  <c r="CA29" i="10"/>
  <c r="CA37" i="10"/>
  <c r="CA28" i="10"/>
  <c r="CA32" i="10"/>
  <c r="CE23" i="10"/>
  <c r="CE40" i="10" s="1"/>
  <c r="CA31" i="27"/>
  <c r="CA31" i="1"/>
  <c r="CA41" i="27"/>
  <c r="CA41" i="1"/>
  <c r="CA39" i="1"/>
  <c r="CA39" i="27"/>
  <c r="CA34" i="27"/>
  <c r="CA34" i="1"/>
  <c r="CA36" i="1"/>
  <c r="CA36" i="27"/>
  <c r="CA42" i="1"/>
  <c r="CA42" i="27"/>
  <c r="CA38" i="27"/>
  <c r="CA38" i="1"/>
  <c r="CA33" i="27"/>
  <c r="CA33" i="1"/>
  <c r="CA43" i="27"/>
  <c r="CA43" i="1"/>
  <c r="CA37" i="27"/>
  <c r="CA37" i="1"/>
  <c r="CA40" i="27"/>
  <c r="CA40" i="1"/>
  <c r="CA35" i="27"/>
  <c r="CA35" i="1"/>
  <c r="CA32" i="27"/>
  <c r="CA32" i="1"/>
  <c r="BS6" i="27"/>
  <c r="C5" i="15" l="1"/>
  <c r="C21" i="10" s="1"/>
  <c r="K40" i="10"/>
  <c r="N40" i="10"/>
  <c r="M40" i="10"/>
  <c r="L40" i="10"/>
  <c r="Y64" i="27"/>
  <c r="Y60" i="27"/>
  <c r="Y56" i="27"/>
  <c r="Y52" i="27"/>
  <c r="Y65" i="27"/>
  <c r="Y61" i="27"/>
  <c r="Y57" i="27"/>
  <c r="Y53" i="27"/>
  <c r="Y58" i="27"/>
  <c r="Y63" i="27"/>
  <c r="Y55" i="27"/>
  <c r="Y62" i="27"/>
  <c r="Y54" i="27"/>
  <c r="Y59" i="27"/>
  <c r="Y51" i="27"/>
  <c r="Z65" i="27"/>
  <c r="Z61" i="27"/>
  <c r="Z57" i="27"/>
  <c r="Z53" i="27"/>
  <c r="Z62" i="27"/>
  <c r="Z58" i="27"/>
  <c r="Z54" i="27"/>
  <c r="Z63" i="27"/>
  <c r="Z55" i="27"/>
  <c r="Z60" i="27"/>
  <c r="Z52" i="27"/>
  <c r="Z59" i="27"/>
  <c r="Z51" i="27"/>
  <c r="Z64" i="27"/>
  <c r="Z56" i="27"/>
  <c r="BX54" i="27"/>
  <c r="BX58" i="27"/>
  <c r="BX62" i="27"/>
  <c r="BX51" i="27"/>
  <c r="BX53" i="27"/>
  <c r="BX59" i="27"/>
  <c r="BX64" i="27"/>
  <c r="BX55" i="27"/>
  <c r="BX60" i="27"/>
  <c r="BX65" i="27"/>
  <c r="BX56" i="27"/>
  <c r="BX57" i="27"/>
  <c r="BX61" i="27"/>
  <c r="BX63" i="27"/>
  <c r="BX52" i="27"/>
  <c r="AA65" i="27"/>
  <c r="AA64" i="27"/>
  <c r="AA63" i="27"/>
  <c r="AA62" i="27"/>
  <c r="AA61" i="27"/>
  <c r="AA60" i="27"/>
  <c r="AA59" i="27"/>
  <c r="AA58" i="27"/>
  <c r="AA57" i="27"/>
  <c r="AA56" i="27"/>
  <c r="AA55" i="27"/>
  <c r="AA54" i="27"/>
  <c r="AA53" i="27"/>
  <c r="AA52" i="27"/>
  <c r="AA51" i="27"/>
  <c r="X63" i="27"/>
  <c r="X59" i="27"/>
  <c r="X55" i="27"/>
  <c r="X51" i="27"/>
  <c r="X64" i="27"/>
  <c r="X60" i="27"/>
  <c r="X56" i="27"/>
  <c r="X52" i="27"/>
  <c r="X61" i="27"/>
  <c r="X53" i="27"/>
  <c r="X58" i="27"/>
  <c r="X65" i="27"/>
  <c r="X57" i="27"/>
  <c r="X62" i="27"/>
  <c r="X54" i="27"/>
  <c r="AE66" i="27"/>
  <c r="AE69" i="27" s="1"/>
  <c r="BS66" i="27"/>
  <c r="BS69" i="27" s="1"/>
  <c r="AE66" i="1"/>
  <c r="AE69" i="1" s="1"/>
  <c r="BV66" i="1"/>
  <c r="BV69" i="1" s="1"/>
  <c r="AG66" i="1"/>
  <c r="AG69" i="1" s="1"/>
  <c r="BU66" i="1"/>
  <c r="BU69" i="1" s="1"/>
  <c r="AH66" i="1"/>
  <c r="AH69" i="1" s="1"/>
  <c r="AF66" i="1"/>
  <c r="AF69" i="1" s="1"/>
  <c r="BT66" i="1"/>
  <c r="BT69" i="1" s="1"/>
  <c r="CA51" i="1"/>
  <c r="CA52" i="1"/>
  <c r="CA54" i="1"/>
  <c r="CA56" i="1"/>
  <c r="CA58" i="1"/>
  <c r="CA60" i="1"/>
  <c r="CA62" i="1"/>
  <c r="CA64" i="1"/>
  <c r="CA53" i="1"/>
  <c r="CA61" i="1"/>
  <c r="CA59" i="1"/>
  <c r="CA57" i="1"/>
  <c r="CA65" i="1"/>
  <c r="CA63" i="1"/>
  <c r="CA55" i="1"/>
  <c r="AB52" i="1"/>
  <c r="AB56" i="1"/>
  <c r="AB53" i="1"/>
  <c r="AB54" i="1"/>
  <c r="AB55" i="1"/>
  <c r="AB58" i="1"/>
  <c r="AB62" i="1"/>
  <c r="AB51" i="1"/>
  <c r="AB59" i="1"/>
  <c r="AB60" i="1"/>
  <c r="AB61" i="1"/>
  <c r="AB63" i="1"/>
  <c r="AB64" i="1"/>
  <c r="AB65" i="1"/>
  <c r="AB57" i="1"/>
  <c r="AA51" i="1"/>
  <c r="AA55" i="1"/>
  <c r="AA56" i="1"/>
  <c r="AA57" i="1"/>
  <c r="AA61" i="1"/>
  <c r="AA65" i="1"/>
  <c r="AA62" i="1"/>
  <c r="AA63" i="1"/>
  <c r="AA64" i="1"/>
  <c r="AA52" i="1"/>
  <c r="AA53" i="1"/>
  <c r="AA54" i="1"/>
  <c r="AA58" i="1"/>
  <c r="AA60" i="1"/>
  <c r="AA59" i="1"/>
  <c r="AC53" i="1"/>
  <c r="AC51" i="1"/>
  <c r="AC52" i="1"/>
  <c r="AC59" i="1"/>
  <c r="AC63" i="1"/>
  <c r="AC54" i="1"/>
  <c r="AC57" i="1"/>
  <c r="AC58" i="1"/>
  <c r="AC55" i="1"/>
  <c r="AC60" i="1"/>
  <c r="AC61" i="1"/>
  <c r="AC62" i="1"/>
  <c r="AC56" i="1"/>
  <c r="AC64" i="1"/>
  <c r="AC65" i="1"/>
  <c r="AD54" i="1"/>
  <c r="AD60" i="1"/>
  <c r="AD64" i="1"/>
  <c r="AD51" i="1"/>
  <c r="AD57" i="1"/>
  <c r="AD58" i="1"/>
  <c r="AD59" i="1"/>
  <c r="AD52" i="1"/>
  <c r="AD55" i="1"/>
  <c r="AD61" i="1"/>
  <c r="AD62" i="1"/>
  <c r="AD63" i="1"/>
  <c r="AD53" i="1"/>
  <c r="AD56" i="1"/>
  <c r="AD65" i="1"/>
  <c r="AA6" i="1"/>
  <c r="BP66" i="1"/>
  <c r="BP69" i="1" s="1"/>
  <c r="BQ66" i="1"/>
  <c r="BQ69" i="1" s="1"/>
  <c r="AC6" i="1"/>
  <c r="AD6" i="1"/>
  <c r="BR66" i="1"/>
  <c r="BR69" i="1" s="1"/>
  <c r="BW6" i="1"/>
  <c r="BV66" i="27"/>
  <c r="BU66" i="27"/>
  <c r="AA6" i="27"/>
  <c r="AB66" i="27"/>
  <c r="AB69" i="27" s="1"/>
  <c r="BT66" i="27"/>
  <c r="BT69" i="27" s="1"/>
  <c r="BP66" i="27"/>
  <c r="BP69" i="27" s="1"/>
  <c r="BQ66" i="27"/>
  <c r="BQ69" i="27" s="1"/>
  <c r="BR66" i="27"/>
  <c r="BR69" i="27" s="1"/>
  <c r="AC66" i="27"/>
  <c r="AC69" i="27" s="1"/>
  <c r="AD66" i="27"/>
  <c r="AD69" i="27" s="1"/>
  <c r="CD39" i="10"/>
  <c r="CD38" i="10"/>
  <c r="CD45" i="1"/>
  <c r="CD45" i="27"/>
  <c r="CC44" i="1"/>
  <c r="CC44" i="27"/>
  <c r="CC38" i="10"/>
  <c r="CC39" i="10"/>
  <c r="CE39" i="10"/>
  <c r="CE38" i="10"/>
  <c r="CB38" i="10"/>
  <c r="CB39" i="10"/>
  <c r="CB44" i="27"/>
  <c r="CB44" i="1"/>
  <c r="CE44" i="1"/>
  <c r="CE44" i="27"/>
  <c r="CD44" i="1"/>
  <c r="CD44" i="27"/>
  <c r="CB45" i="1"/>
  <c r="CB45" i="27"/>
  <c r="CC45" i="1"/>
  <c r="CC45" i="27"/>
  <c r="CE45" i="1"/>
  <c r="CE45" i="27"/>
  <c r="D5" i="15"/>
  <c r="D21" i="10" s="1"/>
  <c r="BX46" i="27"/>
  <c r="BX5" i="27" s="1"/>
  <c r="BZ46" i="27"/>
  <c r="BZ5" i="27" s="1"/>
  <c r="CA46" i="27"/>
  <c r="CA5" i="27" s="1"/>
  <c r="BY46" i="27"/>
  <c r="BY5" i="27" s="1"/>
  <c r="BY46" i="1"/>
  <c r="BY5" i="1" s="1"/>
  <c r="BX46" i="1"/>
  <c r="BX5" i="1" s="1"/>
  <c r="CA46" i="1"/>
  <c r="CA5" i="1" s="1"/>
  <c r="BZ46" i="1"/>
  <c r="BZ5" i="1" s="1"/>
  <c r="Y6" i="27"/>
  <c r="V5" i="1"/>
  <c r="V5" i="27"/>
  <c r="AB6" i="1"/>
  <c r="U5" i="1"/>
  <c r="U5" i="27"/>
  <c r="Z6" i="27"/>
  <c r="T5" i="27"/>
  <c r="T5" i="1"/>
  <c r="X6" i="27"/>
  <c r="S5" i="1"/>
  <c r="S5" i="27"/>
  <c r="CD43" i="1"/>
  <c r="CD43" i="27"/>
  <c r="CD40" i="1"/>
  <c r="CD40" i="27"/>
  <c r="CD41" i="1"/>
  <c r="CD41" i="27"/>
  <c r="CD31" i="27"/>
  <c r="CD31" i="1"/>
  <c r="CD33" i="27"/>
  <c r="CD33" i="1"/>
  <c r="CD26" i="10"/>
  <c r="CD34" i="10"/>
  <c r="CD25" i="10"/>
  <c r="CD31" i="10"/>
  <c r="CH23" i="10"/>
  <c r="CH40" i="10" s="1"/>
  <c r="CD27" i="10"/>
  <c r="CD29" i="10"/>
  <c r="CD35" i="10"/>
  <c r="CD28" i="10"/>
  <c r="CD32" i="10"/>
  <c r="CD36" i="10"/>
  <c r="CD30" i="10"/>
  <c r="CD37" i="10"/>
  <c r="CD33" i="10"/>
  <c r="CD42" i="27"/>
  <c r="CD42" i="1"/>
  <c r="CD38" i="1"/>
  <c r="CD38" i="27"/>
  <c r="CD35" i="27"/>
  <c r="CD35" i="1"/>
  <c r="CD36" i="1"/>
  <c r="CD36" i="27"/>
  <c r="CD39" i="1"/>
  <c r="CD39" i="27"/>
  <c r="CD37" i="27"/>
  <c r="CD37" i="1"/>
  <c r="CD34" i="1"/>
  <c r="CD34" i="27"/>
  <c r="CD32" i="1"/>
  <c r="CD32" i="27"/>
  <c r="CC32" i="27"/>
  <c r="CC32" i="1"/>
  <c r="CB27" i="10"/>
  <c r="CB30" i="10"/>
  <c r="CB31" i="10"/>
  <c r="CB36" i="10"/>
  <c r="CB25" i="10"/>
  <c r="CB32" i="10"/>
  <c r="CB37" i="10"/>
  <c r="CB28" i="10"/>
  <c r="CB34" i="10"/>
  <c r="CB29" i="10"/>
  <c r="CF23" i="10"/>
  <c r="CF40" i="10" s="1"/>
  <c r="CB33" i="10"/>
  <c r="CB26" i="10"/>
  <c r="CB35" i="10"/>
  <c r="CB32" i="1"/>
  <c r="CB32" i="27"/>
  <c r="CB43" i="27"/>
  <c r="CB43" i="1"/>
  <c r="CC36" i="1"/>
  <c r="CC36" i="27"/>
  <c r="CC35" i="27"/>
  <c r="CC35" i="1"/>
  <c r="CB33" i="27"/>
  <c r="CB33" i="1"/>
  <c r="CB42" i="27"/>
  <c r="CB42" i="1"/>
  <c r="CC41" i="27"/>
  <c r="CC41" i="1"/>
  <c r="CC31" i="27"/>
  <c r="CC31" i="1"/>
  <c r="CC27" i="10"/>
  <c r="CC33" i="10"/>
  <c r="CC31" i="10"/>
  <c r="CC37" i="10"/>
  <c r="CC28" i="10"/>
  <c r="CC34" i="10"/>
  <c r="CC26" i="10"/>
  <c r="CC29" i="10"/>
  <c r="CC32" i="10"/>
  <c r="CG23" i="10"/>
  <c r="CG40" i="10" s="1"/>
  <c r="CC36" i="10"/>
  <c r="CC30" i="10"/>
  <c r="CC25" i="10"/>
  <c r="CC35" i="10"/>
  <c r="BV6" i="27"/>
  <c r="BU6" i="27"/>
  <c r="CB40" i="1"/>
  <c r="CB40" i="27"/>
  <c r="CB41" i="27"/>
  <c r="CB41" i="1"/>
  <c r="CB38" i="27"/>
  <c r="CB38" i="1"/>
  <c r="CB34" i="27"/>
  <c r="CB34" i="1"/>
  <c r="CB39" i="27"/>
  <c r="CB39" i="1"/>
  <c r="CC39" i="27"/>
  <c r="CC39" i="1"/>
  <c r="CB37" i="1"/>
  <c r="CB37" i="27"/>
  <c r="CB35" i="1"/>
  <c r="CB35" i="27"/>
  <c r="CC37" i="27"/>
  <c r="CC37" i="1"/>
  <c r="CC34" i="1"/>
  <c r="CC34" i="27"/>
  <c r="CC38" i="1"/>
  <c r="CC38" i="27"/>
  <c r="CB31" i="27"/>
  <c r="CB31" i="1"/>
  <c r="CC40" i="27"/>
  <c r="CC40" i="1"/>
  <c r="CC43" i="27"/>
  <c r="CC43" i="1"/>
  <c r="CC42" i="27"/>
  <c r="CC42" i="1"/>
  <c r="CC33" i="1"/>
  <c r="CC33" i="27"/>
  <c r="CB36" i="1"/>
  <c r="CB36" i="27"/>
  <c r="E91" i="15"/>
  <c r="CE25" i="10"/>
  <c r="CE26" i="10"/>
  <c r="CE28" i="10"/>
  <c r="CE30" i="10"/>
  <c r="CE31" i="10"/>
  <c r="CE33" i="10"/>
  <c r="CE29" i="10"/>
  <c r="CE34" i="10"/>
  <c r="CE27" i="10"/>
  <c r="CE32" i="10"/>
  <c r="CE35" i="10"/>
  <c r="CE36" i="10"/>
  <c r="CE37" i="10"/>
  <c r="CE41" i="1"/>
  <c r="CE41" i="27"/>
  <c r="CE40" i="27"/>
  <c r="CE40" i="1"/>
  <c r="CE31" i="27"/>
  <c r="CE31" i="1"/>
  <c r="CE38" i="27"/>
  <c r="CE38" i="1"/>
  <c r="CE34" i="27"/>
  <c r="CE34" i="1"/>
  <c r="CE36" i="27"/>
  <c r="CE36" i="1"/>
  <c r="CE33" i="27"/>
  <c r="CE33" i="1"/>
  <c r="CE43" i="27"/>
  <c r="CE43" i="1"/>
  <c r="CE42" i="27"/>
  <c r="CE42" i="1"/>
  <c r="CE39" i="27"/>
  <c r="CE39" i="1"/>
  <c r="BW6" i="27"/>
  <c r="BW69" i="27" s="1"/>
  <c r="CE35" i="27"/>
  <c r="CE35" i="1"/>
  <c r="CE37" i="27"/>
  <c r="CE37" i="1"/>
  <c r="CE32" i="27"/>
  <c r="CE32" i="1"/>
  <c r="D91" i="15" l="1"/>
  <c r="D40" i="10"/>
  <c r="C40" i="10"/>
  <c r="E40" i="10"/>
  <c r="F40" i="10"/>
  <c r="J40" i="10"/>
  <c r="H40" i="10"/>
  <c r="G40" i="10"/>
  <c r="I40" i="10"/>
  <c r="T65" i="27"/>
  <c r="T61" i="27"/>
  <c r="T57" i="27"/>
  <c r="T53" i="27"/>
  <c r="T59" i="27"/>
  <c r="T52" i="27"/>
  <c r="T64" i="27"/>
  <c r="T62" i="27"/>
  <c r="T55" i="27"/>
  <c r="T58" i="27"/>
  <c r="T54" i="27"/>
  <c r="T51" i="27"/>
  <c r="T60" i="27"/>
  <c r="T63" i="27"/>
  <c r="T56" i="27"/>
  <c r="U62" i="27"/>
  <c r="U58" i="27"/>
  <c r="U54" i="27"/>
  <c r="U64" i="27"/>
  <c r="U57" i="27"/>
  <c r="U55" i="27"/>
  <c r="U60" i="27"/>
  <c r="U53" i="27"/>
  <c r="U65" i="27"/>
  <c r="U51" i="27"/>
  <c r="U61" i="27"/>
  <c r="U63" i="27"/>
  <c r="U56" i="27"/>
  <c r="U59" i="27"/>
  <c r="U52" i="27"/>
  <c r="BZ53" i="27"/>
  <c r="BZ58" i="27"/>
  <c r="BZ61" i="27"/>
  <c r="BZ51" i="27"/>
  <c r="BZ56" i="27"/>
  <c r="BZ59" i="27"/>
  <c r="BZ64" i="27"/>
  <c r="BZ57" i="27"/>
  <c r="BZ62" i="27"/>
  <c r="BZ52" i="27"/>
  <c r="BZ63" i="27"/>
  <c r="BZ60" i="27"/>
  <c r="BZ54" i="27"/>
  <c r="BZ65" i="27"/>
  <c r="BZ55" i="27"/>
  <c r="V65" i="27"/>
  <c r="V64" i="27"/>
  <c r="V63" i="27"/>
  <c r="V62" i="27"/>
  <c r="V61" i="27"/>
  <c r="V60" i="27"/>
  <c r="V59" i="27"/>
  <c r="V58" i="27"/>
  <c r="V57" i="27"/>
  <c r="V56" i="27"/>
  <c r="V55" i="27"/>
  <c r="V54" i="27"/>
  <c r="V53" i="27"/>
  <c r="V52" i="27"/>
  <c r="V51" i="27"/>
  <c r="CA62" i="27"/>
  <c r="CA63" i="27"/>
  <c r="CA59" i="27"/>
  <c r="CA55" i="27"/>
  <c r="CA51" i="27"/>
  <c r="CA64" i="27"/>
  <c r="CA60" i="27"/>
  <c r="CA56" i="27"/>
  <c r="CA52" i="27"/>
  <c r="CA54" i="27"/>
  <c r="CA53" i="27"/>
  <c r="CA58" i="27"/>
  <c r="CA65" i="27"/>
  <c r="CA57" i="27"/>
  <c r="CA61" i="27"/>
  <c r="BY51" i="27"/>
  <c r="BY53" i="27"/>
  <c r="BY55" i="27"/>
  <c r="BY57" i="27"/>
  <c r="BY59" i="27"/>
  <c r="BY61" i="27"/>
  <c r="BY63" i="27"/>
  <c r="BY65" i="27"/>
  <c r="BY56" i="27"/>
  <c r="BY64" i="27"/>
  <c r="BY54" i="27"/>
  <c r="BY62" i="27"/>
  <c r="BY52" i="27"/>
  <c r="BY58" i="27"/>
  <c r="BY60" i="27"/>
  <c r="BV69" i="27"/>
  <c r="W65" i="27"/>
  <c r="W64" i="27"/>
  <c r="W63" i="27"/>
  <c r="W62" i="27"/>
  <c r="W61" i="27"/>
  <c r="W60" i="27"/>
  <c r="W59" i="27"/>
  <c r="W58" i="27"/>
  <c r="W57" i="27"/>
  <c r="W56" i="27"/>
  <c r="W55" i="27"/>
  <c r="W54" i="27"/>
  <c r="W53" i="27"/>
  <c r="W52" i="27"/>
  <c r="W51" i="27"/>
  <c r="CB63" i="27"/>
  <c r="CB64" i="27"/>
  <c r="CB60" i="27"/>
  <c r="CB56" i="27"/>
  <c r="CB52" i="27"/>
  <c r="CB65" i="27"/>
  <c r="CB61" i="27"/>
  <c r="CB57" i="27"/>
  <c r="CB53" i="27"/>
  <c r="CB59" i="27"/>
  <c r="CB51" i="27"/>
  <c r="CB62" i="27"/>
  <c r="CB58" i="27"/>
  <c r="CB55" i="27"/>
  <c r="CB54" i="27"/>
  <c r="AA66" i="27"/>
  <c r="AA69" i="27" s="1"/>
  <c r="BU69" i="27"/>
  <c r="AA66" i="1"/>
  <c r="AA69" i="1" s="1"/>
  <c r="AD66" i="1"/>
  <c r="AD69" i="1" s="1"/>
  <c r="AB66" i="1"/>
  <c r="AB69" i="1" s="1"/>
  <c r="AC66" i="1"/>
  <c r="AC69" i="1" s="1"/>
  <c r="X52" i="1"/>
  <c r="X56" i="1"/>
  <c r="X51" i="1"/>
  <c r="X58" i="1"/>
  <c r="X62" i="1"/>
  <c r="X53" i="1"/>
  <c r="X54" i="1"/>
  <c r="X57" i="1"/>
  <c r="X59" i="1"/>
  <c r="X60" i="1"/>
  <c r="X61" i="1"/>
  <c r="X55" i="1"/>
  <c r="X63" i="1"/>
  <c r="X64" i="1"/>
  <c r="X65" i="1"/>
  <c r="Y53" i="1"/>
  <c r="Y57" i="1"/>
  <c r="Y59" i="1"/>
  <c r="Y63" i="1"/>
  <c r="Y56" i="1"/>
  <c r="Y58" i="1"/>
  <c r="Y51" i="1"/>
  <c r="Y54" i="1"/>
  <c r="Y60" i="1"/>
  <c r="Y61" i="1"/>
  <c r="Y62" i="1"/>
  <c r="Y55" i="1"/>
  <c r="Y65" i="1"/>
  <c r="Y64" i="1"/>
  <c r="Y52" i="1"/>
  <c r="CC51" i="1"/>
  <c r="CC53" i="1"/>
  <c r="CC55" i="1"/>
  <c r="CC57" i="1"/>
  <c r="CC59" i="1"/>
  <c r="CC61" i="1"/>
  <c r="CC63" i="1"/>
  <c r="CC65" i="1"/>
  <c r="CC56" i="1"/>
  <c r="CC64" i="1"/>
  <c r="CC54" i="1"/>
  <c r="CC62" i="1"/>
  <c r="CC52" i="1"/>
  <c r="CC60" i="1"/>
  <c r="CC58" i="1"/>
  <c r="CD57" i="1"/>
  <c r="CD58" i="1"/>
  <c r="CD65" i="1"/>
  <c r="CD55" i="1"/>
  <c r="CD56" i="1"/>
  <c r="CD63" i="1"/>
  <c r="CD64" i="1"/>
  <c r="CD53" i="1"/>
  <c r="CD54" i="1"/>
  <c r="CD61" i="1"/>
  <c r="CD62" i="1"/>
  <c r="CD51" i="1"/>
  <c r="CD60" i="1"/>
  <c r="CD52" i="1"/>
  <c r="CD59" i="1"/>
  <c r="W51" i="1"/>
  <c r="W55" i="1"/>
  <c r="W52" i="1"/>
  <c r="W53" i="1"/>
  <c r="W54" i="1"/>
  <c r="W61" i="1"/>
  <c r="W65" i="1"/>
  <c r="W57" i="1"/>
  <c r="W58" i="1"/>
  <c r="W59" i="1"/>
  <c r="W60" i="1"/>
  <c r="W62" i="1"/>
  <c r="W63" i="1"/>
  <c r="W64" i="1"/>
  <c r="W56" i="1"/>
  <c r="CE52" i="1"/>
  <c r="CE54" i="1"/>
  <c r="CE56" i="1"/>
  <c r="CE58" i="1"/>
  <c r="CE60" i="1"/>
  <c r="CE62" i="1"/>
  <c r="CE64" i="1"/>
  <c r="CE51" i="1"/>
  <c r="CE59" i="1"/>
  <c r="CE57" i="1"/>
  <c r="CE65" i="1"/>
  <c r="CE55" i="1"/>
  <c r="CE63" i="1"/>
  <c r="CE53" i="1"/>
  <c r="CE61" i="1"/>
  <c r="Z54" i="1"/>
  <c r="Z60" i="1"/>
  <c r="Z64" i="1"/>
  <c r="Z52" i="1"/>
  <c r="Z55" i="1"/>
  <c r="Z65" i="1"/>
  <c r="Z53" i="1"/>
  <c r="Z56" i="1"/>
  <c r="Z57" i="1"/>
  <c r="Z58" i="1"/>
  <c r="Z59" i="1"/>
  <c r="Z62" i="1"/>
  <c r="Z61" i="1"/>
  <c r="Z51" i="1"/>
  <c r="Z63" i="1"/>
  <c r="CB54" i="1"/>
  <c r="CB55" i="1"/>
  <c r="CB62" i="1"/>
  <c r="CB63" i="1"/>
  <c r="CB52" i="1"/>
  <c r="CB53" i="1"/>
  <c r="CB60" i="1"/>
  <c r="CB61" i="1"/>
  <c r="CB51" i="1"/>
  <c r="CB58" i="1"/>
  <c r="CB59" i="1"/>
  <c r="CB64" i="1"/>
  <c r="CB56" i="1"/>
  <c r="CB65" i="1"/>
  <c r="CB57" i="1"/>
  <c r="W6" i="1"/>
  <c r="BW66" i="1"/>
  <c r="BW69" i="1" s="1"/>
  <c r="BX6" i="1"/>
  <c r="BY6" i="1"/>
  <c r="BZ6" i="1"/>
  <c r="CA6" i="1"/>
  <c r="X66" i="27"/>
  <c r="X69" i="27" s="1"/>
  <c r="Y66" i="27"/>
  <c r="Y69" i="27" s="1"/>
  <c r="Z66" i="27"/>
  <c r="Z69" i="27" s="1"/>
  <c r="BX6" i="27"/>
  <c r="W6" i="27"/>
  <c r="CG38" i="10"/>
  <c r="CG39" i="10"/>
  <c r="CI44" i="27"/>
  <c r="CI44" i="1"/>
  <c r="CG44" i="1"/>
  <c r="CG44" i="27"/>
  <c r="CF45" i="1"/>
  <c r="CF45" i="27"/>
  <c r="CF44" i="1"/>
  <c r="CF44" i="27"/>
  <c r="CH44" i="1"/>
  <c r="CH44" i="27"/>
  <c r="CF38" i="10"/>
  <c r="CF39" i="10"/>
  <c r="CI45" i="1"/>
  <c r="CI45" i="27"/>
  <c r="CH39" i="10"/>
  <c r="CH38" i="10"/>
  <c r="CG45" i="1"/>
  <c r="CG45" i="27"/>
  <c r="CH45" i="1"/>
  <c r="CH45" i="27"/>
  <c r="CC46" i="27"/>
  <c r="CC5" i="27" s="1"/>
  <c r="CE46" i="27"/>
  <c r="CE5" i="27" s="1"/>
  <c r="CB46" i="27"/>
  <c r="CB5" i="27" s="1"/>
  <c r="CD46" i="27"/>
  <c r="CD5" i="27" s="1"/>
  <c r="CD46" i="1"/>
  <c r="CD5" i="1" s="1"/>
  <c r="CB46" i="1"/>
  <c r="CB5" i="1" s="1"/>
  <c r="CC46" i="1"/>
  <c r="CC5" i="1" s="1"/>
  <c r="CE46" i="1"/>
  <c r="CE5" i="1" s="1"/>
  <c r="U6" i="27"/>
  <c r="T6" i="27"/>
  <c r="R5" i="27"/>
  <c r="R5" i="1"/>
  <c r="Z6" i="1"/>
  <c r="Q5" i="27"/>
  <c r="Q5" i="1"/>
  <c r="Y6" i="1"/>
  <c r="X6" i="1"/>
  <c r="P5" i="1"/>
  <c r="P5" i="27"/>
  <c r="V6" i="27"/>
  <c r="O5" i="1"/>
  <c r="O5" i="27"/>
  <c r="CH38" i="1"/>
  <c r="CH38" i="27"/>
  <c r="CH31" i="1"/>
  <c r="CH31" i="27"/>
  <c r="CH43" i="1"/>
  <c r="CH43" i="27"/>
  <c r="CH34" i="27"/>
  <c r="CH34" i="1"/>
  <c r="CH33" i="1"/>
  <c r="CH33" i="27"/>
  <c r="CH40" i="27"/>
  <c r="CH40" i="1"/>
  <c r="CH36" i="1"/>
  <c r="CH36" i="27"/>
  <c r="CH25" i="10"/>
  <c r="CH33" i="10"/>
  <c r="CH37" i="10"/>
  <c r="CH34" i="10"/>
  <c r="CH31" i="10"/>
  <c r="CH26" i="10"/>
  <c r="CH35" i="10"/>
  <c r="CH27" i="10"/>
  <c r="CH30" i="10"/>
  <c r="CH36" i="10"/>
  <c r="CH28" i="10"/>
  <c r="CH29" i="10"/>
  <c r="CH32" i="10"/>
  <c r="CH32" i="27"/>
  <c r="CH32" i="1"/>
  <c r="CH39" i="27"/>
  <c r="CH39" i="1"/>
  <c r="CH35" i="1"/>
  <c r="CH35" i="27"/>
  <c r="CH42" i="27"/>
  <c r="CH42" i="1"/>
  <c r="CH41" i="1"/>
  <c r="CH41" i="27"/>
  <c r="CH37" i="1"/>
  <c r="CH37" i="27"/>
  <c r="CG42" i="27"/>
  <c r="CG42" i="1"/>
  <c r="CG43" i="27"/>
  <c r="CG43" i="1"/>
  <c r="CF31" i="1"/>
  <c r="CF31" i="27"/>
  <c r="CG31" i="27"/>
  <c r="CG31" i="1"/>
  <c r="CG40" i="27"/>
  <c r="CG40" i="1"/>
  <c r="CF40" i="1"/>
  <c r="CF40" i="27"/>
  <c r="CF42" i="27"/>
  <c r="CF42" i="1"/>
  <c r="BZ6" i="27"/>
  <c r="BY6" i="27"/>
  <c r="CG36" i="27"/>
  <c r="CG36" i="1"/>
  <c r="CG35" i="1"/>
  <c r="CG35" i="27"/>
  <c r="CG39" i="1"/>
  <c r="CG39" i="27"/>
  <c r="CF41" i="1"/>
  <c r="CF41" i="27"/>
  <c r="CF35" i="27"/>
  <c r="CF35" i="1"/>
  <c r="CF38" i="27"/>
  <c r="CF38" i="1"/>
  <c r="CG32" i="27"/>
  <c r="CG32" i="1"/>
  <c r="CG33" i="27"/>
  <c r="CG33" i="1"/>
  <c r="CF32" i="27"/>
  <c r="CF32" i="1"/>
  <c r="CF36" i="27"/>
  <c r="CF36" i="1"/>
  <c r="CG26" i="10"/>
  <c r="CG29" i="10"/>
  <c r="CG31" i="10"/>
  <c r="CG30" i="10"/>
  <c r="CG33" i="10"/>
  <c r="CG28" i="10"/>
  <c r="CG37" i="10"/>
  <c r="CG35" i="10"/>
  <c r="CG25" i="10"/>
  <c r="CG32" i="10"/>
  <c r="CG27" i="10"/>
  <c r="CG36" i="10"/>
  <c r="CG34" i="10"/>
  <c r="CG37" i="1"/>
  <c r="CG37" i="27"/>
  <c r="CF39" i="1"/>
  <c r="CF39" i="27"/>
  <c r="CG41" i="1"/>
  <c r="CG41" i="27"/>
  <c r="CG38" i="27"/>
  <c r="CG38" i="1"/>
  <c r="CG34" i="27"/>
  <c r="CG34" i="1"/>
  <c r="CF35" i="10"/>
  <c r="CF28" i="10"/>
  <c r="CF33" i="10"/>
  <c r="CF37" i="10"/>
  <c r="CF25" i="10"/>
  <c r="CF32" i="10"/>
  <c r="CF36" i="10"/>
  <c r="CF30" i="10"/>
  <c r="CF26" i="10"/>
  <c r="CF29" i="10"/>
  <c r="CF31" i="10"/>
  <c r="CF27" i="10"/>
  <c r="CF34" i="10"/>
  <c r="CF34" i="27"/>
  <c r="CF34" i="1"/>
  <c r="CF43" i="27"/>
  <c r="CF43" i="1"/>
  <c r="CF37" i="1"/>
  <c r="CF37" i="27"/>
  <c r="CF33" i="27"/>
  <c r="CF33" i="1"/>
  <c r="CI42" i="27"/>
  <c r="CI42" i="1"/>
  <c r="CI40" i="27"/>
  <c r="CI40" i="1"/>
  <c r="CI36" i="1"/>
  <c r="CI36" i="27"/>
  <c r="CI41" i="1"/>
  <c r="CI41" i="27"/>
  <c r="CI35" i="27"/>
  <c r="CI35" i="1"/>
  <c r="CI34" i="27"/>
  <c r="CI34" i="1"/>
  <c r="CA6" i="27"/>
  <c r="CI38" i="27"/>
  <c r="CI38" i="1"/>
  <c r="CI32" i="27"/>
  <c r="CI32" i="1"/>
  <c r="CI43" i="27"/>
  <c r="CI43" i="1"/>
  <c r="CI33" i="27"/>
  <c r="CI33" i="1"/>
  <c r="CI37" i="1"/>
  <c r="CI37" i="27"/>
  <c r="CI31" i="1"/>
  <c r="CI31" i="27"/>
  <c r="CI39" i="27"/>
  <c r="CI39" i="1"/>
  <c r="Q63" i="27" l="1"/>
  <c r="Q59" i="27"/>
  <c r="Q55" i="27"/>
  <c r="Q51" i="27"/>
  <c r="Q58" i="27"/>
  <c r="Q56" i="27"/>
  <c r="Q65" i="27"/>
  <c r="Q61" i="27"/>
  <c r="Q54" i="27"/>
  <c r="Q52" i="27"/>
  <c r="Q64" i="27"/>
  <c r="Q57" i="27"/>
  <c r="Q60" i="27"/>
  <c r="Q53" i="27"/>
  <c r="Q62" i="27"/>
  <c r="S64" i="27"/>
  <c r="S60" i="27"/>
  <c r="S56" i="27"/>
  <c r="S52" i="27"/>
  <c r="S51" i="27"/>
  <c r="S63" i="27"/>
  <c r="S61" i="27"/>
  <c r="S54" i="27"/>
  <c r="S59" i="27"/>
  <c r="S57" i="27"/>
  <c r="S62" i="27"/>
  <c r="S55" i="27"/>
  <c r="S65" i="27"/>
  <c r="S58" i="27"/>
  <c r="S53" i="27"/>
  <c r="P65" i="27"/>
  <c r="P62" i="27"/>
  <c r="P58" i="27"/>
  <c r="P54" i="27"/>
  <c r="P60" i="27"/>
  <c r="P53" i="27"/>
  <c r="P51" i="27"/>
  <c r="P63" i="27"/>
  <c r="P56" i="27"/>
  <c r="P61" i="27"/>
  <c r="P64" i="27"/>
  <c r="P57" i="27"/>
  <c r="P59" i="27"/>
  <c r="P52" i="27"/>
  <c r="P55" i="27"/>
  <c r="R65" i="27"/>
  <c r="R64" i="27"/>
  <c r="R63" i="27"/>
  <c r="R62" i="27"/>
  <c r="R61" i="27"/>
  <c r="R60" i="27"/>
  <c r="R59" i="27"/>
  <c r="R58" i="27"/>
  <c r="R57" i="27"/>
  <c r="R56" i="27"/>
  <c r="R55" i="27"/>
  <c r="R54" i="27"/>
  <c r="R53" i="27"/>
  <c r="R52" i="27"/>
  <c r="R51" i="27"/>
  <c r="CC64" i="27"/>
  <c r="CC60" i="27"/>
  <c r="CC65" i="27"/>
  <c r="CC61" i="27"/>
  <c r="CC57" i="27"/>
  <c r="CC53" i="27"/>
  <c r="CC62" i="27"/>
  <c r="CC58" i="27"/>
  <c r="CC54" i="27"/>
  <c r="CC63" i="27"/>
  <c r="CC56" i="27"/>
  <c r="CC55" i="27"/>
  <c r="CC52" i="27"/>
  <c r="CC51" i="27"/>
  <c r="CC59" i="27"/>
  <c r="CF52" i="27"/>
  <c r="CF56" i="27"/>
  <c r="CF60" i="27"/>
  <c r="CF64" i="27"/>
  <c r="CF53" i="27"/>
  <c r="CF57" i="27"/>
  <c r="CF61" i="27"/>
  <c r="CF65" i="27"/>
  <c r="CF55" i="27"/>
  <c r="CF63" i="27"/>
  <c r="CF58" i="27"/>
  <c r="CF51" i="27"/>
  <c r="CF54" i="27"/>
  <c r="CF59" i="27"/>
  <c r="CF62" i="27"/>
  <c r="CD65" i="27"/>
  <c r="CD64" i="27"/>
  <c r="CD63" i="27"/>
  <c r="CD62" i="27"/>
  <c r="CD61" i="27"/>
  <c r="CD60" i="27"/>
  <c r="CD59" i="27"/>
  <c r="CD58" i="27"/>
  <c r="CD57" i="27"/>
  <c r="CD56" i="27"/>
  <c r="CD55" i="27"/>
  <c r="CD54" i="27"/>
  <c r="CD53" i="27"/>
  <c r="CD52" i="27"/>
  <c r="CD51" i="27"/>
  <c r="CE53" i="27"/>
  <c r="CE57" i="27"/>
  <c r="CE61" i="27"/>
  <c r="CE65" i="27"/>
  <c r="CE54" i="27"/>
  <c r="CE58" i="27"/>
  <c r="CE62" i="27"/>
  <c r="CE51" i="27"/>
  <c r="CE56" i="27"/>
  <c r="CE64" i="27"/>
  <c r="CE59" i="27"/>
  <c r="CE52" i="27"/>
  <c r="CE55" i="27"/>
  <c r="CE60" i="27"/>
  <c r="CE63" i="27"/>
  <c r="W66" i="27"/>
  <c r="W69" i="27" s="1"/>
  <c r="Z66" i="1"/>
  <c r="Z69" i="1" s="1"/>
  <c r="Y66" i="1"/>
  <c r="Y69" i="1" s="1"/>
  <c r="W66" i="1"/>
  <c r="W69" i="1" s="1"/>
  <c r="X66" i="1"/>
  <c r="X69" i="1" s="1"/>
  <c r="U53" i="1"/>
  <c r="U57" i="1"/>
  <c r="U59" i="1"/>
  <c r="U63" i="1"/>
  <c r="U51" i="1"/>
  <c r="U54" i="1"/>
  <c r="U64" i="1"/>
  <c r="U65" i="1"/>
  <c r="U52" i="1"/>
  <c r="U55" i="1"/>
  <c r="U56" i="1"/>
  <c r="U58" i="1"/>
  <c r="U61" i="1"/>
  <c r="U60" i="1"/>
  <c r="U62" i="1"/>
  <c r="CI52" i="1"/>
  <c r="CI54" i="1"/>
  <c r="CI56" i="1"/>
  <c r="CI58" i="1"/>
  <c r="CI60" i="1"/>
  <c r="CI62" i="1"/>
  <c r="CI64" i="1"/>
  <c r="CI57" i="1"/>
  <c r="CI65" i="1"/>
  <c r="CI55" i="1"/>
  <c r="CI63" i="1"/>
  <c r="CI53" i="1"/>
  <c r="CI61" i="1"/>
  <c r="CI59" i="1"/>
  <c r="CI51" i="1"/>
  <c r="T52" i="1"/>
  <c r="T56" i="1"/>
  <c r="T58" i="1"/>
  <c r="T62" i="1"/>
  <c r="T55" i="1"/>
  <c r="T53" i="1"/>
  <c r="T59" i="1"/>
  <c r="T60" i="1"/>
  <c r="T61" i="1"/>
  <c r="T57" i="1"/>
  <c r="T65" i="1"/>
  <c r="T64" i="1"/>
  <c r="T51" i="1"/>
  <c r="T63" i="1"/>
  <c r="T54" i="1"/>
  <c r="CG51" i="1"/>
  <c r="CG53" i="1"/>
  <c r="CG55" i="1"/>
  <c r="CG57" i="1"/>
  <c r="CG59" i="1"/>
  <c r="CG61" i="1"/>
  <c r="CG63" i="1"/>
  <c r="CG65" i="1"/>
  <c r="CG54" i="1"/>
  <c r="CG62" i="1"/>
  <c r="CG52" i="1"/>
  <c r="CG60" i="1"/>
  <c r="CG58" i="1"/>
  <c r="CG64" i="1"/>
  <c r="CG56" i="1"/>
  <c r="S51" i="1"/>
  <c r="S55" i="1"/>
  <c r="S61" i="1"/>
  <c r="S65" i="1"/>
  <c r="S52" i="1"/>
  <c r="S53" i="1"/>
  <c r="S56" i="1"/>
  <c r="S58" i="1"/>
  <c r="S59" i="1"/>
  <c r="S60" i="1"/>
  <c r="S54" i="1"/>
  <c r="S57" i="1"/>
  <c r="S62" i="1"/>
  <c r="S63" i="1"/>
  <c r="S64" i="1"/>
  <c r="CF52" i="1"/>
  <c r="CF53" i="1"/>
  <c r="CF60" i="1"/>
  <c r="CF61" i="1"/>
  <c r="CF51" i="1"/>
  <c r="CF58" i="1"/>
  <c r="CF59" i="1"/>
  <c r="CF56" i="1"/>
  <c r="CF57" i="1"/>
  <c r="CF64" i="1"/>
  <c r="CF65" i="1"/>
  <c r="CF55" i="1"/>
  <c r="CF62" i="1"/>
  <c r="CF54" i="1"/>
  <c r="CF63" i="1"/>
  <c r="V54" i="1"/>
  <c r="V55" i="1"/>
  <c r="V56" i="1"/>
  <c r="V57" i="1"/>
  <c r="V60" i="1"/>
  <c r="V64" i="1"/>
  <c r="V61" i="1"/>
  <c r="V62" i="1"/>
  <c r="V63" i="1"/>
  <c r="V51" i="1"/>
  <c r="V65" i="1"/>
  <c r="V52" i="1"/>
  <c r="V59" i="1"/>
  <c r="V53" i="1"/>
  <c r="V58" i="1"/>
  <c r="CH55" i="1"/>
  <c r="CH56" i="1"/>
  <c r="CH63" i="1"/>
  <c r="CH64" i="1"/>
  <c r="CH53" i="1"/>
  <c r="CH54" i="1"/>
  <c r="CH61" i="1"/>
  <c r="CH62" i="1"/>
  <c r="CH51" i="1"/>
  <c r="CH52" i="1"/>
  <c r="CH59" i="1"/>
  <c r="CH60" i="1"/>
  <c r="CH57" i="1"/>
  <c r="CH58" i="1"/>
  <c r="CH65" i="1"/>
  <c r="U6" i="1"/>
  <c r="BZ66" i="1"/>
  <c r="BZ69" i="1" s="1"/>
  <c r="T6" i="1"/>
  <c r="S6" i="1"/>
  <c r="CA66" i="1"/>
  <c r="CA69" i="1" s="1"/>
  <c r="BX66" i="1"/>
  <c r="BX69" i="1" s="1"/>
  <c r="V6" i="1"/>
  <c r="BY66" i="1"/>
  <c r="BY69" i="1" s="1"/>
  <c r="CE6" i="1"/>
  <c r="CC6" i="1"/>
  <c r="CB6" i="1"/>
  <c r="CD6" i="1"/>
  <c r="CK40" i="1"/>
  <c r="CK40" i="27"/>
  <c r="CK31" i="1"/>
  <c r="CK31" i="27"/>
  <c r="CK39" i="27"/>
  <c r="CK39" i="1"/>
  <c r="CK32" i="1"/>
  <c r="CK32" i="27"/>
  <c r="CK42" i="27"/>
  <c r="CK42" i="1"/>
  <c r="CK41" i="1"/>
  <c r="CK41" i="27"/>
  <c r="CK36" i="1"/>
  <c r="CK36" i="27"/>
  <c r="CK33" i="1"/>
  <c r="CK33" i="27"/>
  <c r="CK43" i="27"/>
  <c r="CK43" i="1"/>
  <c r="CK37" i="1"/>
  <c r="CK37" i="27"/>
  <c r="CK45" i="1"/>
  <c r="CK45" i="27"/>
  <c r="CK38" i="27"/>
  <c r="CK38" i="1"/>
  <c r="CK34" i="27"/>
  <c r="CK34" i="1"/>
  <c r="CK35" i="27"/>
  <c r="CK35" i="1"/>
  <c r="CK44" i="1"/>
  <c r="CK44" i="27"/>
  <c r="BY66" i="27"/>
  <c r="BY69" i="27" s="1"/>
  <c r="T66" i="27"/>
  <c r="T69" i="27" s="1"/>
  <c r="CB6" i="27"/>
  <c r="CA66" i="27"/>
  <c r="CA69" i="27" s="1"/>
  <c r="BX66" i="27"/>
  <c r="BX69" i="27" s="1"/>
  <c r="U66" i="27"/>
  <c r="U69" i="27" s="1"/>
  <c r="BZ66" i="27"/>
  <c r="BZ69" i="27" s="1"/>
  <c r="S6" i="27"/>
  <c r="V66" i="27"/>
  <c r="V69" i="27" s="1"/>
  <c r="CJ45" i="27"/>
  <c r="CJ45" i="1"/>
  <c r="CJ44" i="27"/>
  <c r="CJ44" i="1"/>
  <c r="CJ38" i="1"/>
  <c r="CJ38" i="27"/>
  <c r="CJ32" i="27"/>
  <c r="CJ32" i="1"/>
  <c r="CJ41" i="27"/>
  <c r="CJ41" i="1"/>
  <c r="CJ33" i="27"/>
  <c r="CJ33" i="1"/>
  <c r="CJ36" i="27"/>
  <c r="CJ36" i="1"/>
  <c r="CJ43" i="27"/>
  <c r="CJ43" i="1"/>
  <c r="CJ35" i="27"/>
  <c r="CJ35" i="1"/>
  <c r="CJ34" i="1"/>
  <c r="CJ34" i="27"/>
  <c r="CJ40" i="27"/>
  <c r="CJ40" i="1"/>
  <c r="CJ31" i="27"/>
  <c r="CJ31" i="1"/>
  <c r="CJ37" i="27"/>
  <c r="CJ37" i="1"/>
  <c r="CJ42" i="1"/>
  <c r="CJ42" i="27"/>
  <c r="CJ39" i="27"/>
  <c r="CJ39" i="1"/>
  <c r="CH46" i="27"/>
  <c r="CH5" i="27" s="1"/>
  <c r="CG46" i="27"/>
  <c r="CG5" i="27" s="1"/>
  <c r="CI46" i="27"/>
  <c r="CI5" i="27" s="1"/>
  <c r="CF46" i="27"/>
  <c r="CF5" i="27" s="1"/>
  <c r="CH46" i="1"/>
  <c r="CH5" i="1" s="1"/>
  <c r="CF46" i="1"/>
  <c r="CF5" i="1" s="1"/>
  <c r="CI46" i="1"/>
  <c r="CG46" i="1"/>
  <c r="CG5" i="1" s="1"/>
  <c r="M5" i="1"/>
  <c r="M5" i="27"/>
  <c r="P6" i="27"/>
  <c r="L5" i="1"/>
  <c r="L5" i="27"/>
  <c r="K5" i="27"/>
  <c r="K5" i="1"/>
  <c r="Q6" i="27"/>
  <c r="N5" i="1"/>
  <c r="N5" i="27"/>
  <c r="R6" i="27"/>
  <c r="CD6" i="27"/>
  <c r="CC6" i="27"/>
  <c r="CE6" i="27"/>
  <c r="G5" i="27" l="1"/>
  <c r="CJ63" i="27"/>
  <c r="CJ59" i="27"/>
  <c r="CJ55" i="27"/>
  <c r="CJ51" i="27"/>
  <c r="CJ64" i="27"/>
  <c r="CJ60" i="27"/>
  <c r="CJ56" i="27"/>
  <c r="CJ52" i="27"/>
  <c r="CJ58" i="27"/>
  <c r="CJ65" i="27"/>
  <c r="CJ57" i="27"/>
  <c r="CJ62" i="27"/>
  <c r="CJ61" i="27"/>
  <c r="CJ54" i="27"/>
  <c r="CJ53" i="27"/>
  <c r="M63" i="27"/>
  <c r="M59" i="27"/>
  <c r="M55" i="27"/>
  <c r="M51" i="27"/>
  <c r="M64" i="27"/>
  <c r="M60" i="27"/>
  <c r="M56" i="27"/>
  <c r="M52" i="27"/>
  <c r="M61" i="27"/>
  <c r="M53" i="27"/>
  <c r="M58" i="27"/>
  <c r="M65" i="27"/>
  <c r="M54" i="27"/>
  <c r="M57" i="27"/>
  <c r="M62" i="27"/>
  <c r="CI62" i="27"/>
  <c r="CI58" i="27"/>
  <c r="CI54" i="27"/>
  <c r="CI63" i="27"/>
  <c r="CI59" i="27"/>
  <c r="CI55" i="27"/>
  <c r="CI51" i="27"/>
  <c r="CI61" i="27"/>
  <c r="CI53" i="27"/>
  <c r="CI60" i="27"/>
  <c r="CI52" i="27"/>
  <c r="CI57" i="27"/>
  <c r="CI56" i="27"/>
  <c r="CI65" i="27"/>
  <c r="CI64" i="27"/>
  <c r="CG52" i="27"/>
  <c r="CG54" i="27"/>
  <c r="CG56" i="27"/>
  <c r="CG58" i="27"/>
  <c r="CG60" i="27"/>
  <c r="CG62" i="27"/>
  <c r="CG64" i="27"/>
  <c r="CG53" i="27"/>
  <c r="CG57" i="27"/>
  <c r="CG61" i="27"/>
  <c r="CG65" i="27"/>
  <c r="CG51" i="27"/>
  <c r="CG59" i="27"/>
  <c r="CG55" i="27"/>
  <c r="CG63" i="27"/>
  <c r="O65" i="27"/>
  <c r="O61" i="27"/>
  <c r="O57" i="27"/>
  <c r="O53" i="27"/>
  <c r="O64" i="27"/>
  <c r="O62" i="27"/>
  <c r="O55" i="27"/>
  <c r="O60" i="27"/>
  <c r="O58" i="27"/>
  <c r="O51" i="27"/>
  <c r="O54" i="27"/>
  <c r="O63" i="27"/>
  <c r="O56" i="27"/>
  <c r="O59" i="27"/>
  <c r="O52" i="27"/>
  <c r="L62" i="27"/>
  <c r="L58" i="27"/>
  <c r="L54" i="27"/>
  <c r="L63" i="27"/>
  <c r="L59" i="27"/>
  <c r="L55" i="27"/>
  <c r="L51" i="27"/>
  <c r="L64" i="27"/>
  <c r="L56" i="27"/>
  <c r="L61" i="27"/>
  <c r="L53" i="27"/>
  <c r="L60" i="27"/>
  <c r="L65" i="27"/>
  <c r="L52" i="27"/>
  <c r="L57" i="27"/>
  <c r="N65" i="27"/>
  <c r="N64" i="27"/>
  <c r="N63" i="27"/>
  <c r="N62" i="27"/>
  <c r="N61" i="27"/>
  <c r="N60" i="27"/>
  <c r="N59" i="27"/>
  <c r="N58" i="27"/>
  <c r="N57" i="27"/>
  <c r="N56" i="27"/>
  <c r="N55" i="27"/>
  <c r="N54" i="27"/>
  <c r="N53" i="27"/>
  <c r="N52" i="27"/>
  <c r="N51" i="27"/>
  <c r="CH52" i="27"/>
  <c r="CH54" i="27"/>
  <c r="CH56" i="27"/>
  <c r="CH58" i="27"/>
  <c r="CH60" i="27"/>
  <c r="CH62" i="27"/>
  <c r="CH64" i="27"/>
  <c r="CH51" i="27"/>
  <c r="CH55" i="27"/>
  <c r="CH59" i="27"/>
  <c r="CH63" i="27"/>
  <c r="CH57" i="27"/>
  <c r="CH65" i="27"/>
  <c r="CH53" i="27"/>
  <c r="CH61" i="27"/>
  <c r="S66" i="27"/>
  <c r="S69" i="27" s="1"/>
  <c r="T66" i="1"/>
  <c r="T69" i="1" s="1"/>
  <c r="U66" i="1"/>
  <c r="U69" i="1" s="1"/>
  <c r="V66" i="1"/>
  <c r="V69" i="1" s="1"/>
  <c r="S66" i="1"/>
  <c r="S69" i="1" s="1"/>
  <c r="R54" i="1"/>
  <c r="R51" i="1"/>
  <c r="R52" i="1"/>
  <c r="R53" i="1"/>
  <c r="R60" i="1"/>
  <c r="R64" i="1"/>
  <c r="R56" i="1"/>
  <c r="R58" i="1"/>
  <c r="R59" i="1"/>
  <c r="R57" i="1"/>
  <c r="R61" i="1"/>
  <c r="R62" i="1"/>
  <c r="R63" i="1"/>
  <c r="R65" i="1"/>
  <c r="R55" i="1"/>
  <c r="Q53" i="1"/>
  <c r="Q57" i="1"/>
  <c r="Q54" i="1"/>
  <c r="Q55" i="1"/>
  <c r="Q56" i="1"/>
  <c r="Q59" i="1"/>
  <c r="Q63" i="1"/>
  <c r="Q60" i="1"/>
  <c r="Q61" i="1"/>
  <c r="Q62" i="1"/>
  <c r="Q64" i="1"/>
  <c r="Q65" i="1"/>
  <c r="Q51" i="1"/>
  <c r="Q52" i="1"/>
  <c r="Q58" i="1"/>
  <c r="P52" i="1"/>
  <c r="P56" i="1"/>
  <c r="P57" i="1"/>
  <c r="P58" i="1"/>
  <c r="P62" i="1"/>
  <c r="P53" i="1"/>
  <c r="P63" i="1"/>
  <c r="P64" i="1"/>
  <c r="P65" i="1"/>
  <c r="P51" i="1"/>
  <c r="P54" i="1"/>
  <c r="P55" i="1"/>
  <c r="P60" i="1"/>
  <c r="P59" i="1"/>
  <c r="P61" i="1"/>
  <c r="CK51" i="1"/>
  <c r="CK53" i="1"/>
  <c r="CK56" i="1"/>
  <c r="CK61" i="1"/>
  <c r="CK64" i="1"/>
  <c r="CK54" i="1"/>
  <c r="CK59" i="1"/>
  <c r="CK62" i="1"/>
  <c r="CK52" i="1"/>
  <c r="CK57" i="1"/>
  <c r="CK60" i="1"/>
  <c r="CK65" i="1"/>
  <c r="CK63" i="1"/>
  <c r="CK55" i="1"/>
  <c r="CK58" i="1"/>
  <c r="O51" i="1"/>
  <c r="O55" i="1"/>
  <c r="O61" i="1"/>
  <c r="O65" i="1"/>
  <c r="O54" i="1"/>
  <c r="O57" i="1"/>
  <c r="O52" i="1"/>
  <c r="O58" i="1"/>
  <c r="O59" i="1"/>
  <c r="O60" i="1"/>
  <c r="O64" i="1"/>
  <c r="O63" i="1"/>
  <c r="O53" i="1"/>
  <c r="O62" i="1"/>
  <c r="O56" i="1"/>
  <c r="CJ51" i="1"/>
  <c r="CJ58" i="1"/>
  <c r="CJ59" i="1"/>
  <c r="CJ56" i="1"/>
  <c r="CJ57" i="1"/>
  <c r="CJ64" i="1"/>
  <c r="CJ65" i="1"/>
  <c r="CJ54" i="1"/>
  <c r="CJ55" i="1"/>
  <c r="CJ62" i="1"/>
  <c r="CJ63" i="1"/>
  <c r="CJ61" i="1"/>
  <c r="CJ53" i="1"/>
  <c r="CJ60" i="1"/>
  <c r="CJ52" i="1"/>
  <c r="R6" i="1"/>
  <c r="Q6" i="1"/>
  <c r="CD66" i="1"/>
  <c r="CD69" i="1" s="1"/>
  <c r="P6" i="1"/>
  <c r="CB66" i="1"/>
  <c r="CB69" i="1" s="1"/>
  <c r="O6" i="1"/>
  <c r="CC66" i="1"/>
  <c r="CC69" i="1" s="1"/>
  <c r="CE66" i="1"/>
  <c r="CE69" i="1" s="1"/>
  <c r="CF6" i="1"/>
  <c r="CH6" i="1"/>
  <c r="CG6" i="1"/>
  <c r="CK46" i="27"/>
  <c r="CK5" i="27" s="1"/>
  <c r="CK46" i="1"/>
  <c r="CK5" i="1" s="1"/>
  <c r="CK6" i="1" s="1"/>
  <c r="P66" i="27"/>
  <c r="P69" i="27" s="1"/>
  <c r="CC66" i="27"/>
  <c r="CC69" i="27" s="1"/>
  <c r="CB66" i="27"/>
  <c r="CB69" i="27" s="1"/>
  <c r="CD66" i="27"/>
  <c r="CD69" i="27" s="1"/>
  <c r="R66" i="27"/>
  <c r="R69" i="27" s="1"/>
  <c r="CE66" i="27"/>
  <c r="CE69" i="27" s="1"/>
  <c r="Q66" i="27"/>
  <c r="Q69" i="27" s="1"/>
  <c r="CJ46" i="27"/>
  <c r="CJ5" i="27" s="1"/>
  <c r="H5" i="27"/>
  <c r="I5" i="1"/>
  <c r="J5" i="1"/>
  <c r="CJ46" i="1"/>
  <c r="CJ5" i="1" s="1"/>
  <c r="CI5" i="1"/>
  <c r="CH6" i="27"/>
  <c r="N6" i="27"/>
  <c r="G5" i="1"/>
  <c r="O6" i="27"/>
  <c r="L6" i="27"/>
  <c r="M6" i="27"/>
  <c r="CG6" i="27"/>
  <c r="CI6" i="27"/>
  <c r="CF6" i="27"/>
  <c r="K6" i="1" l="1"/>
  <c r="K51" i="1"/>
  <c r="H6" i="27"/>
  <c r="CK64" i="27"/>
  <c r="CK60" i="27"/>
  <c r="CK56" i="27"/>
  <c r="CK52" i="27"/>
  <c r="CK65" i="27"/>
  <c r="CK61" i="27"/>
  <c r="CK57" i="27"/>
  <c r="CK53" i="27"/>
  <c r="CK63" i="27"/>
  <c r="CK55" i="27"/>
  <c r="CK62" i="27"/>
  <c r="CK54" i="27"/>
  <c r="CK51" i="27"/>
  <c r="CK59" i="27"/>
  <c r="CK58" i="27"/>
  <c r="O66" i="27"/>
  <c r="O69" i="27" s="1"/>
  <c r="O66" i="1"/>
  <c r="O69" i="1" s="1"/>
  <c r="Q66" i="1"/>
  <c r="Q69" i="1" s="1"/>
  <c r="P66" i="1"/>
  <c r="P69" i="1" s="1"/>
  <c r="R66" i="1"/>
  <c r="R69" i="1" s="1"/>
  <c r="K55" i="1"/>
  <c r="K56" i="1"/>
  <c r="K57" i="1"/>
  <c r="K61" i="1"/>
  <c r="K65" i="1"/>
  <c r="K52" i="1"/>
  <c r="K62" i="1"/>
  <c r="K63" i="1"/>
  <c r="K64" i="1"/>
  <c r="K53" i="1"/>
  <c r="K54" i="1"/>
  <c r="K59" i="1"/>
  <c r="K58" i="1"/>
  <c r="K60" i="1"/>
  <c r="N6" i="1"/>
  <c r="N54" i="1"/>
  <c r="N60" i="1"/>
  <c r="N64" i="1"/>
  <c r="N51" i="1"/>
  <c r="N52" i="1"/>
  <c r="N55" i="1"/>
  <c r="N58" i="1"/>
  <c r="N59" i="1"/>
  <c r="N53" i="1"/>
  <c r="N56" i="1"/>
  <c r="N61" i="1"/>
  <c r="N62" i="1"/>
  <c r="N63" i="1"/>
  <c r="N57" i="1"/>
  <c r="N65" i="1"/>
  <c r="M6" i="1"/>
  <c r="M53" i="1"/>
  <c r="M57" i="1"/>
  <c r="M51" i="1"/>
  <c r="M52" i="1"/>
  <c r="M59" i="1"/>
  <c r="M63" i="1"/>
  <c r="M55" i="1"/>
  <c r="M58" i="1"/>
  <c r="M56" i="1"/>
  <c r="M60" i="1"/>
  <c r="M61" i="1"/>
  <c r="M62" i="1"/>
  <c r="M64" i="1"/>
  <c r="M65" i="1"/>
  <c r="M54" i="1"/>
  <c r="CF66" i="1"/>
  <c r="CF69" i="1" s="1"/>
  <c r="CG66" i="1"/>
  <c r="CG69" i="1" s="1"/>
  <c r="CH66" i="1"/>
  <c r="CH69" i="1" s="1"/>
  <c r="CJ6" i="1"/>
  <c r="CI6" i="1"/>
  <c r="CK6" i="27"/>
  <c r="CG66" i="27"/>
  <c r="CG69" i="27" s="1"/>
  <c r="CF66" i="27"/>
  <c r="CF69" i="27" s="1"/>
  <c r="CI66" i="27"/>
  <c r="CI69" i="27" s="1"/>
  <c r="CJ6" i="27"/>
  <c r="CH66" i="27"/>
  <c r="CH69" i="27" s="1"/>
  <c r="I5" i="27"/>
  <c r="H5" i="1"/>
  <c r="J5" i="27"/>
  <c r="K51" i="27" s="1"/>
  <c r="I6" i="27" l="1"/>
  <c r="K66" i="1"/>
  <c r="K69" i="1" s="1"/>
  <c r="K65" i="27"/>
  <c r="K61" i="27"/>
  <c r="K57" i="27"/>
  <c r="K53" i="27"/>
  <c r="K62" i="27"/>
  <c r="K58" i="27"/>
  <c r="K54" i="27"/>
  <c r="K59" i="27"/>
  <c r="K64" i="27"/>
  <c r="K56" i="27"/>
  <c r="K55" i="27"/>
  <c r="K60" i="27"/>
  <c r="K63" i="27"/>
  <c r="K52" i="27"/>
  <c r="K6" i="27"/>
  <c r="L6" i="1"/>
  <c r="L52" i="1"/>
  <c r="L56" i="1"/>
  <c r="L53" i="1"/>
  <c r="L54" i="1"/>
  <c r="L55" i="1"/>
  <c r="L58" i="1"/>
  <c r="L62" i="1"/>
  <c r="L59" i="1"/>
  <c r="L60" i="1"/>
  <c r="L61" i="1"/>
  <c r="L63" i="1"/>
  <c r="L64" i="1"/>
  <c r="L65" i="1"/>
  <c r="L57" i="1"/>
  <c r="L51" i="1"/>
  <c r="M66" i="1"/>
  <c r="M69" i="1" s="1"/>
  <c r="CJ66" i="1"/>
  <c r="CJ69" i="1" s="1"/>
  <c r="CI66" i="1"/>
  <c r="CI69" i="1" s="1"/>
  <c r="CK66" i="1"/>
  <c r="CK69" i="1" s="1"/>
  <c r="N66" i="1"/>
  <c r="N69" i="1" s="1"/>
  <c r="CK66" i="27"/>
  <c r="CK69" i="27" s="1"/>
  <c r="CJ66" i="27"/>
  <c r="CJ69" i="27" s="1"/>
  <c r="L66" i="27"/>
  <c r="L69" i="27" s="1"/>
  <c r="M66" i="27"/>
  <c r="M69" i="27" s="1"/>
  <c r="N66" i="27"/>
  <c r="N69" i="27" s="1"/>
  <c r="J6" i="27"/>
  <c r="K66" i="27" l="1"/>
  <c r="K69" i="27" s="1"/>
  <c r="L66" i="1"/>
  <c r="L69" i="1" s="1"/>
</calcChain>
</file>

<file path=xl/comments1.xml><?xml version="1.0" encoding="utf-8"?>
<comments xmlns="http://schemas.openxmlformats.org/spreadsheetml/2006/main">
  <authors>
    <author>Hernán Rubio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 xml:space="preserve">Establece qué sectores se considerarán en la nueva estimación.
1: se incluye
0: se excluye
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 xml:space="preserve">Establece qué sectores se considerarán en la nueva estimación.
1: se incluye
0: se excluye
</t>
        </r>
      </text>
    </comment>
  </commentList>
</comments>
</file>

<file path=xl/comments2.xml><?xml version="1.0" encoding="utf-8"?>
<comments xmlns="http://schemas.openxmlformats.org/spreadsheetml/2006/main">
  <authors>
    <author>Hernán Rubio</author>
  </authors>
  <commentList>
    <comment ref="A10" authorId="0">
      <text>
        <r>
          <rPr>
            <b/>
            <sz val="9"/>
            <color indexed="81"/>
            <rFont val="Tahoma"/>
            <family val="2"/>
          </rPr>
          <t xml:space="preserve">Establece qué sectores se considerarán en la nueva estimación.
1: se incluye
0: se excluye
</t>
        </r>
      </text>
    </comment>
    <comment ref="A50" authorId="0">
      <text>
        <r>
          <rPr>
            <b/>
            <sz val="9"/>
            <color indexed="81"/>
            <rFont val="Tahoma"/>
            <family val="2"/>
          </rPr>
          <t xml:space="preserve">Establece qué sectores se considerarán en la nueva estimación.
1: se incluye
0: se excluye
</t>
        </r>
      </text>
    </comment>
  </commentList>
</comments>
</file>

<file path=xl/comments3.xml><?xml version="1.0" encoding="utf-8"?>
<comments xmlns="http://schemas.openxmlformats.org/spreadsheetml/2006/main">
  <authors>
    <author>Hernán Rubio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 xml:space="preserve">Establece qué sectores se considerarán en la nueva estimación.
1: se incluye
0: se excluye
</t>
        </r>
      </text>
    </comment>
  </commentList>
</comments>
</file>

<file path=xl/comments4.xml><?xml version="1.0" encoding="utf-8"?>
<comments xmlns="http://schemas.openxmlformats.org/spreadsheetml/2006/main">
  <authors>
    <author>Hernán Rubio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 xml:space="preserve">Establece qué sectores se considerarán en la nueva estimación.
1: se incluye
0: se excluye
</t>
        </r>
      </text>
    </comment>
  </commentList>
</comments>
</file>

<file path=xl/sharedStrings.xml><?xml version="1.0" encoding="utf-8"?>
<sst xmlns="http://schemas.openxmlformats.org/spreadsheetml/2006/main" count="709" uniqueCount="75">
  <si>
    <t>Agropecuario-silvícola </t>
  </si>
  <si>
    <t>Pesca</t>
  </si>
  <si>
    <t>Minería</t>
  </si>
  <si>
    <t>Industria Manufacturera</t>
  </si>
  <si>
    <t>Electricidad, gas, agua y gestión de desechos</t>
  </si>
  <si>
    <t>Construcción</t>
  </si>
  <si>
    <t>Comercio, restaurantes y hoteles</t>
  </si>
  <si>
    <t>Transporte</t>
  </si>
  <si>
    <t>Comunicaciones</t>
  </si>
  <si>
    <t>Servicios financieros y empresariales</t>
  </si>
  <si>
    <t>Servicios de vivienda</t>
  </si>
  <si>
    <t>Servicios personales</t>
  </si>
  <si>
    <t>Administración pública</t>
  </si>
  <si>
    <t>Impuesto al valor agregado</t>
  </si>
  <si>
    <t>Derechos de Importación</t>
  </si>
  <si>
    <t>Comunicaciones y servicios de información</t>
  </si>
  <si>
    <t>Servicios de vivienda e inmobiliarios</t>
  </si>
  <si>
    <t>Agropecuario-silvícola  </t>
  </si>
  <si>
    <t>Sector económico</t>
  </si>
  <si>
    <t>-</t>
  </si>
  <si>
    <t>Sectores seleccionados</t>
  </si>
  <si>
    <t>PIB Ajustado, volumen a precios del año anterior encadenado, series empalmadas, referencia 2013 (miles de millones de pesos encadenados)</t>
  </si>
  <si>
    <t>(incluye solo los sectores seleccionados)</t>
  </si>
  <si>
    <t>Control</t>
  </si>
  <si>
    <t>PIB total</t>
  </si>
  <si>
    <t>PIB Ajustado, volumen a precios del año anterior encadenado, series empalmadas, series desestacionalidas, referencia 2013 (miles de millones de pesos encadenados)</t>
  </si>
  <si>
    <t>PIB por clase de actividad económica, volumen a precios del año anterior encadenado, series empalmadas, series desestacionalizadas, referencia 2013 (miles de millones de pesos encadenados)</t>
  </si>
  <si>
    <t>Incidencia variación real trimestral, volumen a precios del año anterior encadenado, series empalmadas, series desestacionalizadas, referencia 2013 (puntos porcentuales)</t>
  </si>
  <si>
    <t xml:space="preserve">Deflactor ajustado del producto interno bruto por clase de actividad económica, anual, series empalmadas, referencia 2013 </t>
  </si>
  <si>
    <t>(incluye solo sectores seleccionados)</t>
  </si>
  <si>
    <t xml:space="preserve">Cálculo deflactor ajustado del producto interno bruto por clase de actividad económica, anual, series empalmadas, referencia 2013 </t>
  </si>
  <si>
    <t>PIB por clase de actividad económica, volumen a precios del año anterior encadenado, series empalmadas, referencia 2013 (miles de millones de pesos encadenados)</t>
  </si>
  <si>
    <t>PIB por clase de actividad económica, base móvil, series empalmadas, series desestacionalizadas, referencia 2013 (miles de millones de pesos)</t>
  </si>
  <si>
    <t>PIB ajustado</t>
  </si>
  <si>
    <t>PIB ajustado (var. real anual)</t>
  </si>
  <si>
    <t>PIB ajustado base móvil</t>
  </si>
  <si>
    <t>PIB ajustado (var. real trimestral)</t>
  </si>
  <si>
    <t>Deflactor PIB ajustado</t>
  </si>
  <si>
    <t>Participación PIB ajustado por clase de actividad económica, series empalmadas, referencia 2013 (porcentaje)</t>
  </si>
  <si>
    <t>PIB ajustado por clase de actividad económica, volumen a precios del año anterior encadenado, series empalmadas, referencia 2013 (miles de millones de pesos encadenados)</t>
  </si>
  <si>
    <t>PIB anual trimestralizado por clase de actividad económica, volumen a precios del año anterior encadenado, series empalmadas, referencia 2013 (miles de millones de pesos encadenados)</t>
  </si>
  <si>
    <t>Determinar qué sectores económicos se quiere incluir/excluir del cálculo del PIB ajustado</t>
  </si>
  <si>
    <t>Para eso, se debe marcar con 1 los sectores incluidos y con 0 los exluidos en la siguiente tabla:</t>
  </si>
  <si>
    <t>Elección de sectores productivos</t>
  </si>
  <si>
    <t>2°</t>
  </si>
  <si>
    <t>1°</t>
  </si>
  <si>
    <t>http://si3.bcentral.cl/Siete/secure/cuadros/arboles.aspx</t>
  </si>
  <si>
    <t>Entre las filas 11 a 26 se pegan los datos del PIB real trimestral empalmado de la matriz de referencia 2013</t>
  </si>
  <si>
    <t>Entre las filas 11 a 26 se pegan los datos del PIB real trimestral desestacionalizado empalmado de la matriz de referencia 2013</t>
  </si>
  <si>
    <t>Entre las filas 10 a 24 se pegan los datos del PIB nominal anual empalmado de la matriz de referencia 2013</t>
  </si>
  <si>
    <t>Entre las filas 50 a 64 se pegan los datos del PIB real anual empalmado de la matriz de referencia 2013</t>
  </si>
  <si>
    <t>Para obtener la estimación del PIB real anual ajustado definido por el usuario, a precios del año anterior encadenado, referencia 2013 debe seguir los siguientes pasos:</t>
  </si>
  <si>
    <t>Entre las filas 6 a 20 se pegan los datos del deflactor anual del PIB empalmado de la matriz de referencia 2013</t>
  </si>
  <si>
    <t>PIB ajustado por clase de actividad económica, series empalmadas, referencia 2013 (miles de millones de pesos)</t>
  </si>
  <si>
    <t>PIB ajustado por clase de actividad económica, volumen a precios del año anterior encadenado, series empalmadas, referencia 2013 (variación anual, porcentaje)</t>
  </si>
  <si>
    <t>PIB ajustado por clase de actividad económica, base móvil, series empalmadas, referencia 2013 (miles de millones de pesos)</t>
  </si>
  <si>
    <t>Incidencia variación real anual del PIB ajustado, volumen a precios del año anterior encadenado, series empalmadas, referencia 2013 (puntos porcentuales)</t>
  </si>
  <si>
    <t>PIB ajustado real trimestral (miles de millones de pesos encadenados)</t>
  </si>
  <si>
    <t>PIB ajustado real trimestral (variación real anual, porcentaje)</t>
  </si>
  <si>
    <t>Incidencias variación real trimestral del PIB ajustado (puntos porcentuales)</t>
  </si>
  <si>
    <t>PIB ajustado real trimestral desestacionalizado  (miles de millones de pesos encadenados)</t>
  </si>
  <si>
    <t>PIB ajustado real trimestral desestacionalizado (variación real anual, porcentaje)</t>
  </si>
  <si>
    <t>Incidencias variación real trimestral del PIB ajustado desestacionalizado (puntos porcentuales)</t>
  </si>
  <si>
    <t>Deflactor anual ajustado del PIB (índice 2013=100)</t>
  </si>
  <si>
    <t>Deflactor anual ajustado del PIB por clase de actividad económica, anual, series empalmadas, referencia 2013 (índice 2013=100)</t>
  </si>
  <si>
    <t>Deflactor anual  del PIB por clase de actividad económica, anual, series empalmadas, referencia 2013 (índice 2013=1)</t>
  </si>
  <si>
    <t xml:space="preserve">ESTIMACIÓN DEL PIB AJUSTADO </t>
  </si>
  <si>
    <t>Cargar los datos necesarios para que se realicen los cálculos automáticos contenidos en este archivo:</t>
  </si>
  <si>
    <r>
      <t>En la hoja "</t>
    </r>
    <r>
      <rPr>
        <b/>
        <sz val="10"/>
        <color theme="1"/>
        <rFont val="Calibri"/>
        <family val="2"/>
      </rPr>
      <t>Original_real</t>
    </r>
    <r>
      <rPr>
        <sz val="10"/>
        <color theme="1"/>
        <rFont val="Calibri"/>
        <family val="2"/>
        <scheme val="minor"/>
      </rPr>
      <t>" pegar en valores los datos en azul obtenidos de la web del Banco Central de Chile</t>
    </r>
  </si>
  <si>
    <r>
      <t>En la hoja "</t>
    </r>
    <r>
      <rPr>
        <b/>
        <sz val="10"/>
        <color theme="1"/>
        <rFont val="Calibri"/>
        <family val="2"/>
      </rPr>
      <t>Desestac_real</t>
    </r>
    <r>
      <rPr>
        <sz val="10"/>
        <color theme="1"/>
        <rFont val="Calibri"/>
        <family val="2"/>
        <scheme val="minor"/>
      </rPr>
      <t>" pegar en valores los datos en azul obtenidos de la web del Banco Central de Chile</t>
    </r>
  </si>
  <si>
    <r>
      <t>En la hoja "</t>
    </r>
    <r>
      <rPr>
        <b/>
        <sz val="10"/>
        <color theme="1"/>
        <rFont val="Calibri"/>
        <family val="2"/>
      </rPr>
      <t>Deflactor</t>
    </r>
    <r>
      <rPr>
        <sz val="10"/>
        <color theme="1"/>
        <rFont val="Calibri"/>
        <family val="2"/>
        <scheme val="minor"/>
      </rPr>
      <t>" pegar en valores los datos en azul obtenidos de la web del Banco Central de Chile</t>
    </r>
  </si>
  <si>
    <r>
      <t>En la hoja "</t>
    </r>
    <r>
      <rPr>
        <b/>
        <sz val="10"/>
        <color theme="1"/>
        <rFont val="Calibri"/>
        <family val="2"/>
      </rPr>
      <t>Calculo deflactor ajustado</t>
    </r>
    <r>
      <rPr>
        <sz val="10"/>
        <color theme="1"/>
        <rFont val="Calibri"/>
        <family val="2"/>
        <scheme val="minor"/>
      </rPr>
      <t>" pegar en valores los datos en azul obtenidos de la web del Banco Central de Chile</t>
    </r>
  </si>
  <si>
    <t>Los resultados que se obtienen de los cálculos automáticos son:</t>
  </si>
  <si>
    <t>Vínculo</t>
  </si>
  <si>
    <t>Serie estimada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</si>
</sst>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mmm\.yyyy"/>
    <numFmt numFmtId="165" formatCode="yyyy"/>
    <numFmt numFmtId="166" formatCode="#,##0.0"/>
    <numFmt numFmtId="167" formatCode="0.00000"/>
    <numFmt numFmtId="168" formatCode="0.0000"/>
    <numFmt numFmtId="169" formatCode="0.0"/>
    <numFmt numFmtId="170" formatCode="#,##0.0000000"/>
    <numFmt numFmtId="171" formatCode="0.000000"/>
    <numFmt numFmtId="172" formatCode="0.0000000"/>
    <numFmt numFmtId="173" formatCode="0.0000000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0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2" applyNumberFormat="0" applyAlignment="0" applyProtection="0"/>
    <xf numFmtId="0" fontId="5" fillId="22" borderId="3" applyNumberFormat="0" applyAlignment="0" applyProtection="0"/>
    <xf numFmtId="0" fontId="6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8" fillId="29" borderId="2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5" applyNumberFormat="0" applyFont="0" applyAlignment="0" applyProtection="0"/>
    <xf numFmtId="0" fontId="11" fillId="21" borderId="6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7" fillId="0" borderId="9" applyNumberFormat="0" applyFill="0" applyAlignment="0" applyProtection="0"/>
    <xf numFmtId="0" fontId="17" fillId="0" borderId="10" applyNumberFormat="0" applyFill="0" applyAlignment="0" applyProtection="0"/>
    <xf numFmtId="0" fontId="37" fillId="0" borderId="0" applyNumberFormat="0" applyFill="0" applyBorder="0" applyAlignment="0" applyProtection="0"/>
  </cellStyleXfs>
  <cellXfs count="159">
    <xf numFmtId="0" fontId="0" fillId="0" borderId="0" xfId="0"/>
    <xf numFmtId="3" fontId="0" fillId="0" borderId="0" xfId="0" applyNumberFormat="1"/>
    <xf numFmtId="0" fontId="17" fillId="0" borderId="0" xfId="0" applyFont="1"/>
    <xf numFmtId="166" fontId="0" fillId="0" borderId="0" xfId="0" applyNumberFormat="1"/>
    <xf numFmtId="1" fontId="0" fillId="0" borderId="0" xfId="0" applyNumberFormat="1"/>
    <xf numFmtId="0" fontId="18" fillId="0" borderId="0" xfId="0" applyFont="1" applyBorder="1" applyAlignment="1">
      <alignment wrapText="1"/>
    </xf>
    <xf numFmtId="3" fontId="18" fillId="0" borderId="0" xfId="0" applyNumberFormat="1" applyFont="1" applyBorder="1" applyAlignment="1">
      <alignment wrapText="1"/>
    </xf>
    <xf numFmtId="3" fontId="19" fillId="0" borderId="0" xfId="0" applyNumberFormat="1" applyFont="1" applyBorder="1" applyAlignment="1">
      <alignment wrapText="1"/>
    </xf>
    <xf numFmtId="3" fontId="19" fillId="0" borderId="11" xfId="0" applyNumberFormat="1" applyFont="1" applyBorder="1" applyAlignment="1">
      <alignment wrapText="1"/>
    </xf>
    <xf numFmtId="170" fontId="0" fillId="0" borderId="0" xfId="0" applyNumberFormat="1"/>
    <xf numFmtId="0" fontId="18" fillId="0" borderId="13" xfId="0" applyFont="1" applyBorder="1" applyAlignment="1">
      <alignment wrapText="1"/>
    </xf>
    <xf numFmtId="167" fontId="0" fillId="0" borderId="0" xfId="0" applyNumberFormat="1"/>
    <xf numFmtId="0" fontId="18" fillId="33" borderId="14" xfId="0" applyFont="1" applyFill="1" applyBorder="1"/>
    <xf numFmtId="0" fontId="18" fillId="33" borderId="0" xfId="0" applyFont="1" applyFill="1" applyBorder="1"/>
    <xf numFmtId="0" fontId="0" fillId="0" borderId="0" xfId="0" applyFont="1"/>
    <xf numFmtId="164" fontId="21" fillId="34" borderId="11" xfId="0" applyNumberFormat="1" applyFont="1" applyFill="1" applyBorder="1" applyAlignment="1">
      <alignment vertical="center" wrapText="1"/>
    </xf>
    <xf numFmtId="164" fontId="21" fillId="34" borderId="11" xfId="0" applyNumberFormat="1" applyFont="1" applyFill="1" applyBorder="1" applyAlignment="1">
      <alignment horizontal="left" vertical="center" wrapText="1"/>
    </xf>
    <xf numFmtId="164" fontId="21" fillId="34" borderId="11" xfId="0" applyNumberFormat="1" applyFont="1" applyFill="1" applyBorder="1" applyAlignment="1">
      <alignment wrapText="1"/>
    </xf>
    <xf numFmtId="3" fontId="18" fillId="0" borderId="12" xfId="0" applyNumberFormat="1" applyFont="1" applyBorder="1" applyAlignment="1">
      <alignment wrapText="1"/>
    </xf>
    <xf numFmtId="3" fontId="18" fillId="0" borderId="18" xfId="0" applyNumberFormat="1" applyFont="1" applyBorder="1" applyAlignment="1">
      <alignment wrapText="1"/>
    </xf>
    <xf numFmtId="3" fontId="18" fillId="0" borderId="16" xfId="0" applyNumberFormat="1" applyFont="1" applyBorder="1" applyAlignment="1">
      <alignment wrapText="1"/>
    </xf>
    <xf numFmtId="3" fontId="18" fillId="0" borderId="12" xfId="0" applyNumberFormat="1" applyFont="1" applyBorder="1" applyAlignment="1">
      <alignment horizontal="right" wrapText="1"/>
    </xf>
    <xf numFmtId="3" fontId="18" fillId="0" borderId="18" xfId="0" applyNumberFormat="1" applyFont="1" applyBorder="1" applyAlignment="1">
      <alignment horizontal="right" wrapText="1"/>
    </xf>
    <xf numFmtId="3" fontId="18" fillId="0" borderId="16" xfId="0" applyNumberFormat="1" applyFont="1" applyBorder="1" applyAlignment="1">
      <alignment horizontal="right" wrapText="1"/>
    </xf>
    <xf numFmtId="3" fontId="19" fillId="0" borderId="11" xfId="0" applyNumberFormat="1" applyFont="1" applyBorder="1" applyAlignment="1">
      <alignment horizontal="right" wrapText="1"/>
    </xf>
    <xf numFmtId="3" fontId="19" fillId="0" borderId="15" xfId="0" applyNumberFormat="1" applyFont="1" applyBorder="1" applyAlignment="1">
      <alignment horizontal="right" wrapText="1"/>
    </xf>
    <xf numFmtId="3" fontId="19" fillId="0" borderId="1" xfId="0" applyNumberFormat="1" applyFont="1" applyBorder="1" applyAlignment="1">
      <alignment wrapText="1"/>
    </xf>
    <xf numFmtId="0" fontId="0" fillId="0" borderId="0" xfId="0" applyBorder="1"/>
    <xf numFmtId="4" fontId="18" fillId="0" borderId="12" xfId="0" applyNumberFormat="1" applyFont="1" applyBorder="1" applyAlignment="1">
      <alignment wrapText="1"/>
    </xf>
    <xf numFmtId="4" fontId="18" fillId="0" borderId="18" xfId="0" applyNumberFormat="1" applyFont="1" applyBorder="1" applyAlignment="1">
      <alignment wrapText="1"/>
    </xf>
    <xf numFmtId="4" fontId="18" fillId="0" borderId="16" xfId="0" applyNumberFormat="1" applyFont="1" applyBorder="1" applyAlignment="1">
      <alignment wrapText="1"/>
    </xf>
    <xf numFmtId="4" fontId="18" fillId="35" borderId="12" xfId="0" applyNumberFormat="1" applyFont="1" applyFill="1" applyBorder="1" applyAlignment="1">
      <alignment wrapText="1"/>
    </xf>
    <xf numFmtId="4" fontId="18" fillId="35" borderId="18" xfId="0" applyNumberFormat="1" applyFont="1" applyFill="1" applyBorder="1" applyAlignment="1">
      <alignment wrapText="1"/>
    </xf>
    <xf numFmtId="4" fontId="18" fillId="35" borderId="16" xfId="0" applyNumberFormat="1" applyFont="1" applyFill="1" applyBorder="1" applyAlignment="1">
      <alignment wrapText="1"/>
    </xf>
    <xf numFmtId="3" fontId="23" fillId="0" borderId="0" xfId="0" applyNumberFormat="1" applyFont="1" applyFill="1" applyBorder="1" applyAlignment="1">
      <alignment wrapText="1"/>
    </xf>
    <xf numFmtId="0" fontId="18" fillId="0" borderId="0" xfId="0" applyFont="1" applyBorder="1"/>
    <xf numFmtId="4" fontId="18" fillId="0" borderId="12" xfId="0" applyNumberFormat="1" applyFont="1" applyBorder="1" applyAlignment="1">
      <alignment horizontal="right" wrapText="1"/>
    </xf>
    <xf numFmtId="4" fontId="18" fillId="0" borderId="18" xfId="0" applyNumberFormat="1" applyFont="1" applyBorder="1" applyAlignment="1">
      <alignment horizontal="right" wrapText="1"/>
    </xf>
    <xf numFmtId="4" fontId="18" fillId="0" borderId="16" xfId="0" applyNumberFormat="1" applyFont="1" applyBorder="1" applyAlignment="1">
      <alignment horizontal="right" wrapText="1"/>
    </xf>
    <xf numFmtId="0" fontId="24" fillId="0" borderId="0" xfId="0" applyFont="1"/>
    <xf numFmtId="0" fontId="25" fillId="0" borderId="0" xfId="0" applyFont="1"/>
    <xf numFmtId="0" fontId="26" fillId="0" borderId="0" xfId="0" applyFont="1"/>
    <xf numFmtId="165" fontId="21" fillId="34" borderId="11" xfId="0" applyNumberFormat="1" applyFont="1" applyFill="1" applyBorder="1" applyAlignment="1">
      <alignment wrapText="1"/>
    </xf>
    <xf numFmtId="0" fontId="0" fillId="37" borderId="0" xfId="0" applyFill="1"/>
    <xf numFmtId="169" fontId="0" fillId="37" borderId="0" xfId="0" applyNumberFormat="1" applyFill="1"/>
    <xf numFmtId="164" fontId="21" fillId="34" borderId="12" xfId="0" applyNumberFormat="1" applyFont="1" applyFill="1" applyBorder="1" applyAlignment="1">
      <alignment horizontal="left" vertical="center" wrapText="1"/>
    </xf>
    <xf numFmtId="165" fontId="21" fillId="34" borderId="12" xfId="0" applyNumberFormat="1" applyFont="1" applyFill="1" applyBorder="1" applyAlignment="1">
      <alignment wrapText="1"/>
    </xf>
    <xf numFmtId="3" fontId="18" fillId="0" borderId="21" xfId="0" applyNumberFormat="1" applyFont="1" applyBorder="1" applyAlignment="1">
      <alignment wrapText="1"/>
    </xf>
    <xf numFmtId="3" fontId="18" fillId="0" borderId="22" xfId="0" applyNumberFormat="1" applyFont="1" applyBorder="1" applyAlignment="1">
      <alignment wrapText="1"/>
    </xf>
    <xf numFmtId="3" fontId="18" fillId="0" borderId="23" xfId="0" applyNumberFormat="1" applyFont="1" applyBorder="1" applyAlignment="1">
      <alignment wrapText="1"/>
    </xf>
    <xf numFmtId="164" fontId="5" fillId="34" borderId="11" xfId="0" applyNumberFormat="1" applyFont="1" applyFill="1" applyBorder="1" applyAlignment="1">
      <alignment horizontal="left" vertical="center" wrapText="1"/>
    </xf>
    <xf numFmtId="0" fontId="0" fillId="37" borderId="0" xfId="0" applyFont="1" applyFill="1"/>
    <xf numFmtId="3" fontId="17" fillId="0" borderId="0" xfId="0" applyNumberFormat="1" applyFont="1" applyBorder="1" applyAlignment="1">
      <alignment wrapText="1"/>
    </xf>
    <xf numFmtId="3" fontId="0" fillId="0" borderId="0" xfId="0" applyNumberFormat="1" applyFont="1" applyBorder="1" applyAlignment="1">
      <alignment wrapText="1"/>
    </xf>
    <xf numFmtId="0" fontId="0" fillId="0" borderId="0" xfId="0" applyFont="1" applyBorder="1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vertical="center"/>
    </xf>
    <xf numFmtId="3" fontId="18" fillId="0" borderId="0" xfId="0" applyNumberFormat="1" applyFont="1"/>
    <xf numFmtId="1" fontId="18" fillId="0" borderId="0" xfId="0" applyNumberFormat="1" applyFont="1"/>
    <xf numFmtId="171" fontId="18" fillId="0" borderId="0" xfId="0" applyNumberFormat="1" applyFont="1"/>
    <xf numFmtId="0" fontId="23" fillId="0" borderId="0" xfId="0" applyFont="1"/>
    <xf numFmtId="172" fontId="23" fillId="0" borderId="0" xfId="0" applyNumberFormat="1" applyFont="1"/>
    <xf numFmtId="169" fontId="23" fillId="0" borderId="0" xfId="0" applyNumberFormat="1" applyFont="1"/>
    <xf numFmtId="173" fontId="23" fillId="0" borderId="0" xfId="0" applyNumberFormat="1" applyFont="1"/>
    <xf numFmtId="0" fontId="19" fillId="33" borderId="0" xfId="0" applyFont="1" applyFill="1" applyBorder="1" applyAlignment="1">
      <alignment horizontal="left"/>
    </xf>
    <xf numFmtId="167" fontId="18" fillId="0" borderId="0" xfId="0" applyNumberFormat="1" applyFont="1"/>
    <xf numFmtId="2" fontId="18" fillId="0" borderId="0" xfId="0" applyNumberFormat="1" applyFont="1"/>
    <xf numFmtId="169" fontId="18" fillId="0" borderId="0" xfId="0" applyNumberFormat="1" applyFont="1"/>
    <xf numFmtId="171" fontId="23" fillId="0" borderId="0" xfId="0" applyNumberFormat="1" applyFont="1"/>
    <xf numFmtId="168" fontId="18" fillId="0" borderId="24" xfId="0" applyNumberFormat="1" applyFont="1" applyBorder="1"/>
    <xf numFmtId="168" fontId="18" fillId="0" borderId="25" xfId="0" applyNumberFormat="1" applyFont="1" applyBorder="1"/>
    <xf numFmtId="168" fontId="18" fillId="0" borderId="18" xfId="0" applyNumberFormat="1" applyFont="1" applyBorder="1"/>
    <xf numFmtId="168" fontId="18" fillId="0" borderId="26" xfId="0" applyNumberFormat="1" applyFont="1" applyBorder="1"/>
    <xf numFmtId="168" fontId="18" fillId="0" borderId="27" xfId="0" applyNumberFormat="1" applyFont="1" applyBorder="1"/>
    <xf numFmtId="168" fontId="18" fillId="0" borderId="28" xfId="0" applyNumberFormat="1" applyFont="1" applyBorder="1"/>
    <xf numFmtId="166" fontId="18" fillId="0" borderId="12" xfId="0" applyNumberFormat="1" applyFont="1" applyBorder="1" applyAlignment="1">
      <alignment wrapText="1"/>
    </xf>
    <xf numFmtId="166" fontId="18" fillId="0" borderId="18" xfId="0" applyNumberFormat="1" applyFont="1" applyBorder="1" applyAlignment="1">
      <alignment wrapText="1"/>
    </xf>
    <xf numFmtId="166" fontId="18" fillId="0" borderId="16" xfId="0" applyNumberFormat="1" applyFont="1" applyBorder="1" applyAlignment="1">
      <alignment wrapText="1"/>
    </xf>
    <xf numFmtId="0" fontId="27" fillId="0" borderId="0" xfId="0" applyFont="1"/>
    <xf numFmtId="3" fontId="18" fillId="0" borderId="0" xfId="0" applyNumberFormat="1" applyFont="1" applyBorder="1"/>
    <xf numFmtId="0" fontId="22" fillId="0" borderId="0" xfId="0" applyFont="1" applyBorder="1"/>
    <xf numFmtId="3" fontId="28" fillId="0" borderId="0" xfId="0" applyNumberFormat="1" applyFont="1" applyBorder="1" applyAlignment="1">
      <alignment wrapText="1"/>
    </xf>
    <xf numFmtId="3" fontId="22" fillId="0" borderId="0" xfId="0" applyNumberFormat="1" applyFont="1" applyBorder="1"/>
    <xf numFmtId="170" fontId="22" fillId="0" borderId="0" xfId="0" applyNumberFormat="1" applyFont="1" applyBorder="1"/>
    <xf numFmtId="170" fontId="22" fillId="37" borderId="0" xfId="0" applyNumberFormat="1" applyFont="1" applyFill="1" applyBorder="1"/>
    <xf numFmtId="3" fontId="29" fillId="0" borderId="11" xfId="0" applyNumberFormat="1" applyFont="1" applyBorder="1" applyAlignment="1">
      <alignment wrapText="1"/>
    </xf>
    <xf numFmtId="3" fontId="30" fillId="0" borderId="12" xfId="0" applyNumberFormat="1" applyFont="1" applyBorder="1" applyAlignment="1">
      <alignment wrapText="1"/>
    </xf>
    <xf numFmtId="3" fontId="30" fillId="0" borderId="18" xfId="0" applyNumberFormat="1" applyFont="1" applyBorder="1" applyAlignment="1">
      <alignment wrapText="1"/>
    </xf>
    <xf numFmtId="3" fontId="30" fillId="0" borderId="16" xfId="0" applyNumberFormat="1" applyFont="1" applyBorder="1" applyAlignment="1">
      <alignment wrapText="1"/>
    </xf>
    <xf numFmtId="3" fontId="31" fillId="0" borderId="11" xfId="0" applyNumberFormat="1" applyFont="1" applyBorder="1" applyAlignment="1">
      <alignment wrapText="1"/>
    </xf>
    <xf numFmtId="4" fontId="30" fillId="0" borderId="12" xfId="0" applyNumberFormat="1" applyFont="1" applyBorder="1" applyAlignment="1">
      <alignment wrapText="1"/>
    </xf>
    <xf numFmtId="4" fontId="30" fillId="0" borderId="18" xfId="0" applyNumberFormat="1" applyFont="1" applyBorder="1" applyAlignment="1">
      <alignment wrapText="1"/>
    </xf>
    <xf numFmtId="4" fontId="30" fillId="0" borderId="16" xfId="0" applyNumberFormat="1" applyFont="1" applyBorder="1" applyAlignment="1">
      <alignment wrapText="1"/>
    </xf>
    <xf numFmtId="0" fontId="32" fillId="33" borderId="14" xfId="0" applyFont="1" applyFill="1" applyBorder="1"/>
    <xf numFmtId="3" fontId="33" fillId="33" borderId="17" xfId="0" applyNumberFormat="1" applyFont="1" applyFill="1" applyBorder="1" applyAlignment="1">
      <alignment wrapText="1"/>
    </xf>
    <xf numFmtId="0" fontId="32" fillId="33" borderId="19" xfId="0" applyFont="1" applyFill="1" applyBorder="1" applyAlignment="1">
      <alignment horizontal="right"/>
    </xf>
    <xf numFmtId="3" fontId="33" fillId="0" borderId="12" xfId="0" applyNumberFormat="1" applyFont="1" applyBorder="1" applyAlignment="1">
      <alignment wrapText="1"/>
    </xf>
    <xf numFmtId="0" fontId="32" fillId="0" borderId="0" xfId="0" applyFont="1"/>
    <xf numFmtId="0" fontId="33" fillId="0" borderId="0" xfId="0" applyFont="1"/>
    <xf numFmtId="3" fontId="33" fillId="0" borderId="1" xfId="0" applyNumberFormat="1" applyFont="1" applyBorder="1" applyAlignment="1">
      <alignment wrapText="1"/>
    </xf>
    <xf numFmtId="3" fontId="33" fillId="0" borderId="15" xfId="0" applyNumberFormat="1" applyFont="1" applyBorder="1" applyAlignment="1">
      <alignment horizontal="right" wrapText="1"/>
    </xf>
    <xf numFmtId="3" fontId="33" fillId="0" borderId="11" xfId="0" applyNumberFormat="1" applyFont="1" applyBorder="1" applyAlignment="1">
      <alignment horizontal="right" wrapText="1"/>
    </xf>
    <xf numFmtId="3" fontId="33" fillId="0" borderId="11" xfId="0" applyNumberFormat="1" applyFont="1" applyBorder="1" applyAlignment="1">
      <alignment wrapText="1"/>
    </xf>
    <xf numFmtId="0" fontId="33" fillId="33" borderId="14" xfId="0" applyFont="1" applyFill="1" applyBorder="1"/>
    <xf numFmtId="3" fontId="33" fillId="33" borderId="16" xfId="0" applyNumberFormat="1" applyFont="1" applyFill="1" applyBorder="1" applyAlignment="1">
      <alignment wrapText="1"/>
    </xf>
    <xf numFmtId="0" fontId="33" fillId="33" borderId="20" xfId="0" applyFont="1" applyFill="1" applyBorder="1" applyAlignment="1">
      <alignment horizontal="right"/>
    </xf>
    <xf numFmtId="1" fontId="33" fillId="33" borderId="20" xfId="0" applyNumberFormat="1" applyFont="1" applyFill="1" applyBorder="1"/>
    <xf numFmtId="2" fontId="33" fillId="33" borderId="20" xfId="0" applyNumberFormat="1" applyFont="1" applyFill="1" applyBorder="1"/>
    <xf numFmtId="4" fontId="33" fillId="0" borderId="11" xfId="0" applyNumberFormat="1" applyFont="1" applyBorder="1" applyAlignment="1">
      <alignment wrapText="1"/>
    </xf>
    <xf numFmtId="4" fontId="33" fillId="35" borderId="11" xfId="0" applyNumberFormat="1" applyFont="1" applyFill="1" applyBorder="1" applyAlignment="1">
      <alignment wrapText="1"/>
    </xf>
    <xf numFmtId="0" fontId="34" fillId="0" borderId="0" xfId="0" applyFont="1"/>
    <xf numFmtId="4" fontId="33" fillId="0" borderId="15" xfId="0" applyNumberFormat="1" applyFont="1" applyBorder="1" applyAlignment="1">
      <alignment horizontal="right" wrapText="1"/>
    </xf>
    <xf numFmtId="4" fontId="33" fillId="0" borderId="11" xfId="0" applyNumberFormat="1" applyFont="1" applyBorder="1" applyAlignment="1">
      <alignment horizontal="right" wrapText="1"/>
    </xf>
    <xf numFmtId="0" fontId="32" fillId="0" borderId="0" xfId="0" applyFont="1" applyBorder="1" applyAlignment="1">
      <alignment wrapText="1"/>
    </xf>
    <xf numFmtId="3" fontId="32" fillId="0" borderId="0" xfId="0" applyNumberFormat="1" applyFont="1"/>
    <xf numFmtId="0" fontId="29" fillId="0" borderId="0" xfId="0" applyFont="1"/>
    <xf numFmtId="3" fontId="29" fillId="0" borderId="1" xfId="0" applyNumberFormat="1" applyFont="1" applyBorder="1" applyAlignment="1">
      <alignment wrapText="1"/>
    </xf>
    <xf numFmtId="3" fontId="29" fillId="0" borderId="15" xfId="0" applyNumberFormat="1" applyFont="1" applyBorder="1" applyAlignment="1">
      <alignment horizontal="right" wrapText="1"/>
    </xf>
    <xf numFmtId="3" fontId="29" fillId="0" borderId="11" xfId="0" applyNumberFormat="1" applyFont="1" applyBorder="1" applyAlignment="1">
      <alignment horizontal="right" wrapText="1"/>
    </xf>
    <xf numFmtId="169" fontId="33" fillId="33" borderId="20" xfId="0" applyNumberFormat="1" applyFont="1" applyFill="1" applyBorder="1"/>
    <xf numFmtId="168" fontId="23" fillId="35" borderId="0" xfId="0" applyNumberFormat="1" applyFont="1" applyFill="1"/>
    <xf numFmtId="0" fontId="34" fillId="37" borderId="0" xfId="0" applyFont="1" applyFill="1"/>
    <xf numFmtId="166" fontId="35" fillId="37" borderId="11" xfId="0" applyNumberFormat="1" applyFont="1" applyFill="1" applyBorder="1" applyAlignment="1">
      <alignment wrapText="1"/>
    </xf>
    <xf numFmtId="166" fontId="34" fillId="37" borderId="1" xfId="0" applyNumberFormat="1" applyFont="1" applyFill="1" applyBorder="1"/>
    <xf numFmtId="165" fontId="21" fillId="34" borderId="11" xfId="0" applyNumberFormat="1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0" fontId="27" fillId="37" borderId="0" xfId="0" applyFont="1" applyFill="1"/>
    <xf numFmtId="0" fontId="19" fillId="37" borderId="0" xfId="0" applyFont="1" applyFill="1" applyBorder="1" applyAlignment="1">
      <alignment wrapText="1"/>
    </xf>
    <xf numFmtId="3" fontId="17" fillId="37" borderId="1" xfId="0" applyNumberFormat="1" applyFont="1" applyFill="1" applyBorder="1" applyAlignment="1">
      <alignment wrapText="1"/>
    </xf>
    <xf numFmtId="168" fontId="19" fillId="37" borderId="1" xfId="0" applyNumberFormat="1" applyFont="1" applyFill="1" applyBorder="1"/>
    <xf numFmtId="0" fontId="17" fillId="37" borderId="0" xfId="0" applyFont="1" applyFill="1"/>
    <xf numFmtId="166" fontId="33" fillId="0" borderId="11" xfId="0" applyNumberFormat="1" applyFont="1" applyBorder="1" applyAlignment="1">
      <alignment wrapText="1"/>
    </xf>
    <xf numFmtId="3" fontId="32" fillId="0" borderId="1" xfId="0" applyNumberFormat="1" applyFont="1" applyBorder="1"/>
    <xf numFmtId="3" fontId="32" fillId="35" borderId="1" xfId="0" applyNumberFormat="1" applyFont="1" applyFill="1" applyBorder="1"/>
    <xf numFmtId="0" fontId="24" fillId="37" borderId="0" xfId="0" applyFont="1" applyFill="1"/>
    <xf numFmtId="0" fontId="18" fillId="37" borderId="12" xfId="0" applyFont="1" applyFill="1" applyBorder="1" applyAlignment="1">
      <alignment horizontal="center" wrapText="1"/>
    </xf>
    <xf numFmtId="0" fontId="18" fillId="37" borderId="18" xfId="0" applyFont="1" applyFill="1" applyBorder="1" applyAlignment="1">
      <alignment horizontal="center" wrapText="1"/>
    </xf>
    <xf numFmtId="0" fontId="18" fillId="37" borderId="16" xfId="0" applyFont="1" applyFill="1" applyBorder="1" applyAlignment="1">
      <alignment horizontal="center" wrapText="1"/>
    </xf>
    <xf numFmtId="165" fontId="21" fillId="34" borderId="12" xfId="0" applyNumberFormat="1" applyFont="1" applyFill="1" applyBorder="1" applyAlignment="1">
      <alignment vertical="center" wrapText="1"/>
    </xf>
    <xf numFmtId="3" fontId="18" fillId="37" borderId="0" xfId="0" applyNumberFormat="1" applyFont="1" applyFill="1" applyBorder="1" applyAlignment="1">
      <alignment wrapText="1"/>
    </xf>
    <xf numFmtId="0" fontId="0" fillId="37" borderId="0" xfId="0" applyFill="1" applyBorder="1"/>
    <xf numFmtId="0" fontId="18" fillId="37" borderId="0" xfId="0" applyFont="1" applyFill="1" applyBorder="1" applyAlignment="1">
      <alignment horizontal="center" wrapText="1"/>
    </xf>
    <xf numFmtId="0" fontId="17" fillId="37" borderId="0" xfId="0" applyFont="1" applyFill="1" applyAlignment="1">
      <alignment horizontal="right"/>
    </xf>
    <xf numFmtId="0" fontId="37" fillId="37" borderId="0" xfId="42" applyFill="1"/>
    <xf numFmtId="3" fontId="0" fillId="38" borderId="29" xfId="0" applyNumberFormat="1" applyFill="1" applyBorder="1"/>
    <xf numFmtId="3" fontId="0" fillId="38" borderId="30" xfId="0" applyNumberFormat="1" applyFill="1" applyBorder="1"/>
    <xf numFmtId="3" fontId="0" fillId="39" borderId="30" xfId="0" applyNumberFormat="1" applyFill="1" applyBorder="1"/>
    <xf numFmtId="3" fontId="0" fillId="40" borderId="20" xfId="0" applyNumberFormat="1" applyFill="1" applyBorder="1"/>
    <xf numFmtId="0" fontId="0" fillId="38" borderId="29" xfId="0" applyFill="1" applyBorder="1"/>
    <xf numFmtId="0" fontId="0" fillId="38" borderId="30" xfId="0" applyFill="1" applyBorder="1"/>
    <xf numFmtId="0" fontId="0" fillId="39" borderId="30" xfId="0" applyFill="1" applyBorder="1"/>
    <xf numFmtId="0" fontId="0" fillId="40" borderId="20" xfId="0" applyFill="1" applyBorder="1"/>
    <xf numFmtId="0" fontId="5" fillId="36" borderId="1" xfId="0" applyFont="1" applyFill="1" applyBorder="1"/>
    <xf numFmtId="3" fontId="18" fillId="37" borderId="0" xfId="0" applyNumberFormat="1" applyFont="1" applyFill="1" applyBorder="1" applyAlignment="1">
      <alignment horizontal="left" wrapText="1"/>
    </xf>
    <xf numFmtId="0" fontId="0" fillId="37" borderId="0" xfId="0" applyFill="1" applyAlignment="1">
      <alignment horizontal="left"/>
    </xf>
    <xf numFmtId="0" fontId="17" fillId="37" borderId="0" xfId="0" applyFont="1" applyFill="1" applyAlignment="1">
      <alignment horizontal="left"/>
    </xf>
    <xf numFmtId="3" fontId="19" fillId="37" borderId="0" xfId="0" applyNumberFormat="1" applyFont="1" applyFill="1" applyBorder="1" applyAlignment="1">
      <alignment horizontal="left" wrapText="1"/>
    </xf>
    <xf numFmtId="0" fontId="24" fillId="37" borderId="0" xfId="0" applyFont="1" applyFill="1" applyAlignment="1">
      <alignment horizont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42" builtinId="8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GAM\DAC\Actividad_Demanda\ICP2\2017\11.Noviembre\ICP2_RPM%20Nov.17%20v9%20CCNN%20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_contr"/>
      <sheetName val="Cont_trim_demanda"/>
      <sheetName val="Cont_trim_resto"/>
      <sheetName val="Cont_trim"/>
      <sheetName val="Cont_v12_FBKF"/>
      <sheetName val="Cont_v12_Resto"/>
      <sheetName val="Cont_v12"/>
      <sheetName val="Cont_v12dda"/>
      <sheetName val="Forecast"/>
      <sheetName val="Gasto_CCNN"/>
      <sheetName val="Oferta_CCNN"/>
      <sheetName val="MF"/>
      <sheetName val="Control"/>
      <sheetName val="v12m"/>
      <sheetName val="v12m_ma4t"/>
      <sheetName val="veloc"/>
      <sheetName val="v1t_NSA"/>
      <sheetName val="Informe"/>
      <sheetName val="NSA"/>
      <sheetName val="SA"/>
      <sheetName val="FE"/>
      <sheetName val="FE_X13"/>
      <sheetName val="FE (formulas)"/>
      <sheetName val="Deflactores_NSA"/>
      <sheetName val="Deflactores_SA"/>
      <sheetName val="Hoja1"/>
      <sheetName val="Hoja3"/>
      <sheetName val="SA (2)"/>
      <sheetName val="Base_movil_NSA"/>
      <sheetName val="Base_movil_SA"/>
      <sheetName val="ponderadores"/>
      <sheetName val="Hoja2"/>
      <sheetName val="v1t (2)"/>
      <sheetName val="Hoja5"/>
      <sheetName val="Bullets"/>
      <sheetName val="Hoja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3">
          <cell r="CX33">
            <v>3</v>
          </cell>
          <cell r="DG33">
            <v>-1.3008677749904507</v>
          </cell>
          <cell r="DI33">
            <v>-6.6</v>
          </cell>
        </row>
      </sheetData>
      <sheetData sheetId="18">
        <row r="87">
          <cell r="D87">
            <v>35956216.981178649</v>
          </cell>
        </row>
      </sheetData>
      <sheetData sheetId="19">
        <row r="71">
          <cell r="D71">
            <v>34002733.591293097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D52"/>
  <sheetViews>
    <sheetView tabSelected="1" workbookViewId="0">
      <selection activeCell="A2" sqref="A2"/>
    </sheetView>
  </sheetViews>
  <sheetFormatPr baseColWidth="10" defaultColWidth="11.5703125" defaultRowHeight="15" x14ac:dyDescent="0.25"/>
  <cols>
    <col min="1" max="1" width="11.5703125" style="43"/>
    <col min="2" max="2" width="9.28515625" style="43" customWidth="1"/>
    <col min="3" max="3" width="102.28515625" style="43" customWidth="1"/>
    <col min="4" max="4" width="13.140625" style="43" customWidth="1"/>
    <col min="5" max="16384" width="11.5703125" style="43"/>
  </cols>
  <sheetData>
    <row r="1" spans="1:4" ht="15.75" x14ac:dyDescent="0.25">
      <c r="A1" s="158" t="s">
        <v>66</v>
      </c>
      <c r="B1" s="158"/>
      <c r="C1" s="158"/>
      <c r="D1" s="158"/>
    </row>
    <row r="3" spans="1:4" x14ac:dyDescent="0.25">
      <c r="A3" s="43" t="s">
        <v>51</v>
      </c>
    </row>
    <row r="5" spans="1:4" x14ac:dyDescent="0.25">
      <c r="A5" s="143" t="s">
        <v>45</v>
      </c>
      <c r="B5" s="156" t="s">
        <v>41</v>
      </c>
      <c r="C5" s="156"/>
    </row>
    <row r="6" spans="1:4" ht="14.45" x14ac:dyDescent="0.3">
      <c r="B6" s="155" t="s">
        <v>42</v>
      </c>
      <c r="C6" s="155"/>
    </row>
    <row r="8" spans="1:4" x14ac:dyDescent="0.25">
      <c r="B8" s="141" t="s">
        <v>43</v>
      </c>
      <c r="C8" s="141"/>
    </row>
    <row r="9" spans="1:4" x14ac:dyDescent="0.25">
      <c r="B9" s="142">
        <v>1</v>
      </c>
      <c r="C9" s="140" t="s">
        <v>0</v>
      </c>
    </row>
    <row r="10" spans="1:4" ht="14.45" x14ac:dyDescent="0.3">
      <c r="B10" s="142">
        <v>1</v>
      </c>
      <c r="C10" s="140" t="s">
        <v>1</v>
      </c>
    </row>
    <row r="11" spans="1:4" x14ac:dyDescent="0.25">
      <c r="B11" s="142">
        <v>1</v>
      </c>
      <c r="C11" s="140" t="s">
        <v>2</v>
      </c>
    </row>
    <row r="12" spans="1:4" ht="14.45" x14ac:dyDescent="0.3">
      <c r="B12" s="142">
        <v>1</v>
      </c>
      <c r="C12" s="140" t="s">
        <v>3</v>
      </c>
    </row>
    <row r="13" spans="1:4" x14ac:dyDescent="0.25">
      <c r="B13" s="142">
        <v>1</v>
      </c>
      <c r="C13" s="140" t="s">
        <v>4</v>
      </c>
    </row>
    <row r="14" spans="1:4" x14ac:dyDescent="0.25">
      <c r="B14" s="142">
        <v>1</v>
      </c>
      <c r="C14" s="140" t="s">
        <v>5</v>
      </c>
    </row>
    <row r="15" spans="1:4" ht="14.45" x14ac:dyDescent="0.3">
      <c r="B15" s="142">
        <v>1</v>
      </c>
      <c r="C15" s="140" t="s">
        <v>6</v>
      </c>
    </row>
    <row r="16" spans="1:4" ht="14.45" x14ac:dyDescent="0.3">
      <c r="B16" s="142">
        <v>1</v>
      </c>
      <c r="C16" s="140" t="s">
        <v>7</v>
      </c>
    </row>
    <row r="17" spans="1:3" ht="14.45" x14ac:dyDescent="0.3">
      <c r="B17" s="142">
        <v>1</v>
      </c>
      <c r="C17" s="140" t="s">
        <v>8</v>
      </c>
    </row>
    <row r="18" spans="1:3" ht="14.45" x14ac:dyDescent="0.3">
      <c r="B18" s="142">
        <v>1</v>
      </c>
      <c r="C18" s="140" t="s">
        <v>9</v>
      </c>
    </row>
    <row r="19" spans="1:3" ht="14.45" x14ac:dyDescent="0.3">
      <c r="B19" s="142">
        <v>1</v>
      </c>
      <c r="C19" s="140" t="s">
        <v>10</v>
      </c>
    </row>
    <row r="20" spans="1:3" ht="14.45" x14ac:dyDescent="0.3">
      <c r="B20" s="142">
        <v>1</v>
      </c>
      <c r="C20" s="140" t="s">
        <v>11</v>
      </c>
    </row>
    <row r="21" spans="1:3" x14ac:dyDescent="0.25">
      <c r="B21" s="142">
        <v>1</v>
      </c>
      <c r="C21" s="140" t="s">
        <v>12</v>
      </c>
    </row>
    <row r="22" spans="1:3" ht="14.45" x14ac:dyDescent="0.3">
      <c r="B22" s="142">
        <v>1</v>
      </c>
      <c r="C22" s="140" t="s">
        <v>13</v>
      </c>
    </row>
    <row r="23" spans="1:3" x14ac:dyDescent="0.25">
      <c r="B23" s="142">
        <v>1</v>
      </c>
      <c r="C23" s="140" t="s">
        <v>14</v>
      </c>
    </row>
    <row r="24" spans="1:3" ht="14.45" x14ac:dyDescent="0.3">
      <c r="A24" s="141"/>
      <c r="B24" s="141"/>
    </row>
    <row r="26" spans="1:3" x14ac:dyDescent="0.25">
      <c r="A26" s="143" t="s">
        <v>44</v>
      </c>
      <c r="B26" s="157" t="s">
        <v>67</v>
      </c>
      <c r="C26" s="157"/>
    </row>
    <row r="27" spans="1:3" ht="14.45" x14ac:dyDescent="0.3">
      <c r="B27" s="154" t="s">
        <v>68</v>
      </c>
      <c r="C27" s="154"/>
    </row>
    <row r="28" spans="1:3" ht="14.45" x14ac:dyDescent="0.3">
      <c r="B28" s="155" t="s">
        <v>46</v>
      </c>
      <c r="C28" s="155"/>
    </row>
    <row r="29" spans="1:3" ht="14.45" x14ac:dyDescent="0.3">
      <c r="B29" s="155" t="s">
        <v>47</v>
      </c>
      <c r="C29" s="155"/>
    </row>
    <row r="31" spans="1:3" ht="14.45" x14ac:dyDescent="0.3">
      <c r="B31" s="154" t="s">
        <v>69</v>
      </c>
      <c r="C31" s="154"/>
    </row>
    <row r="32" spans="1:3" ht="14.45" x14ac:dyDescent="0.3">
      <c r="B32" s="155" t="s">
        <v>46</v>
      </c>
      <c r="C32" s="155"/>
    </row>
    <row r="33" spans="1:3" ht="14.45" x14ac:dyDescent="0.3">
      <c r="B33" s="155" t="s">
        <v>48</v>
      </c>
      <c r="C33" s="155"/>
    </row>
    <row r="35" spans="1:3" ht="14.45" x14ac:dyDescent="0.3">
      <c r="B35" s="154" t="s">
        <v>70</v>
      </c>
      <c r="C35" s="154"/>
    </row>
    <row r="36" spans="1:3" ht="14.45" x14ac:dyDescent="0.3">
      <c r="B36" s="155" t="s">
        <v>46</v>
      </c>
      <c r="C36" s="155"/>
    </row>
    <row r="37" spans="1:3" ht="14.45" x14ac:dyDescent="0.3">
      <c r="B37" s="155" t="s">
        <v>52</v>
      </c>
      <c r="C37" s="155"/>
    </row>
    <row r="39" spans="1:3" ht="14.45" x14ac:dyDescent="0.3">
      <c r="B39" s="154" t="s">
        <v>71</v>
      </c>
      <c r="C39" s="154"/>
    </row>
    <row r="40" spans="1:3" ht="14.45" x14ac:dyDescent="0.3">
      <c r="B40" s="155" t="s">
        <v>46</v>
      </c>
      <c r="C40" s="155"/>
    </row>
    <row r="41" spans="1:3" ht="14.45" x14ac:dyDescent="0.3">
      <c r="B41" s="155" t="s">
        <v>49</v>
      </c>
      <c r="C41" s="155"/>
    </row>
    <row r="42" spans="1:3" ht="14.45" x14ac:dyDescent="0.3">
      <c r="B42" s="155" t="s">
        <v>50</v>
      </c>
      <c r="C42" s="155"/>
    </row>
    <row r="44" spans="1:3" x14ac:dyDescent="0.25">
      <c r="A44" s="131" t="s">
        <v>72</v>
      </c>
    </row>
    <row r="45" spans="1:3" x14ac:dyDescent="0.25">
      <c r="A45" s="131"/>
      <c r="B45" s="153" t="s">
        <v>73</v>
      </c>
      <c r="C45" s="153" t="s">
        <v>74</v>
      </c>
    </row>
    <row r="46" spans="1:3" x14ac:dyDescent="0.25">
      <c r="A46" s="144"/>
      <c r="B46" s="145" t="str">
        <f>Original_real!$B$5</f>
        <v>PIB ajustado</v>
      </c>
      <c r="C46" s="149" t="s">
        <v>57</v>
      </c>
    </row>
    <row r="47" spans="1:3" x14ac:dyDescent="0.25">
      <c r="B47" s="146" t="str">
        <f>Original_real!$B$6</f>
        <v>PIB ajustado (var. real anual)</v>
      </c>
      <c r="C47" s="150" t="s">
        <v>58</v>
      </c>
    </row>
    <row r="48" spans="1:3" x14ac:dyDescent="0.25">
      <c r="B48" s="146" t="str">
        <f>Original_real!$B$66</f>
        <v>PIB ajustado</v>
      </c>
      <c r="C48" s="150" t="s">
        <v>59</v>
      </c>
    </row>
    <row r="49" spans="2:3" x14ac:dyDescent="0.25">
      <c r="B49" s="147" t="str">
        <f>Desestac_real!B5</f>
        <v>PIB ajustado</v>
      </c>
      <c r="C49" s="151" t="s">
        <v>60</v>
      </c>
    </row>
    <row r="50" spans="2:3" x14ac:dyDescent="0.25">
      <c r="B50" s="147" t="str">
        <f>Desestac_real!B6</f>
        <v>PIB ajustado (var. real trimestral)</v>
      </c>
      <c r="C50" s="151" t="s">
        <v>61</v>
      </c>
    </row>
    <row r="51" spans="2:3" x14ac:dyDescent="0.25">
      <c r="B51" s="147" t="str">
        <f>Desestac_real!$B$66</f>
        <v>PIB ajustado</v>
      </c>
      <c r="C51" s="151" t="s">
        <v>62</v>
      </c>
    </row>
    <row r="52" spans="2:3" x14ac:dyDescent="0.25">
      <c r="B52" s="148" t="str">
        <f>Deflactor!$B$21</f>
        <v>PIB ajustado</v>
      </c>
      <c r="C52" s="152" t="s">
        <v>63</v>
      </c>
    </row>
  </sheetData>
  <mergeCells count="17">
    <mergeCell ref="B37:C37"/>
    <mergeCell ref="B39:C39"/>
    <mergeCell ref="B40:C40"/>
    <mergeCell ref="B41:C41"/>
    <mergeCell ref="B42:C42"/>
    <mergeCell ref="A1:D1"/>
    <mergeCell ref="B29:C29"/>
    <mergeCell ref="B31:C31"/>
    <mergeCell ref="B32:C32"/>
    <mergeCell ref="B33:C33"/>
    <mergeCell ref="B35:C35"/>
    <mergeCell ref="B36:C36"/>
    <mergeCell ref="B5:C5"/>
    <mergeCell ref="B6:C6"/>
    <mergeCell ref="B26:C26"/>
    <mergeCell ref="B27:C27"/>
    <mergeCell ref="B28:C2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71"/>
  <sheetViews>
    <sheetView showGridLines="0" zoomScale="90" zoomScaleNormal="90" workbookViewId="0">
      <pane xSplit="2" ySplit="7" topLeftCell="C41" activePane="bottomRight" state="frozenSplit"/>
      <selection pane="topRight" activeCell="G1" sqref="G1"/>
      <selection pane="bottomLeft" activeCell="A6" sqref="A6"/>
      <selection pane="bottomRight" activeCell="B5" sqref="B5"/>
    </sheetView>
  </sheetViews>
  <sheetFormatPr baseColWidth="10" defaultRowHeight="15" x14ac:dyDescent="0.25"/>
  <cols>
    <col min="1" max="1" width="12.7109375" customWidth="1"/>
    <col min="2" max="2" width="41" style="14" customWidth="1"/>
    <col min="3" max="87" width="12.7109375" customWidth="1"/>
  </cols>
  <sheetData>
    <row r="1" spans="1:89" s="41" customFormat="1" ht="18.75" x14ac:dyDescent="0.3">
      <c r="A1" s="40" t="s">
        <v>21</v>
      </c>
      <c r="B1" s="14"/>
    </row>
    <row r="2" spans="1:89" s="41" customFormat="1" ht="18" x14ac:dyDescent="0.35">
      <c r="A2" s="41" t="s">
        <v>22</v>
      </c>
      <c r="B2" s="14"/>
    </row>
    <row r="3" spans="1:89" s="27" customFormat="1" ht="14.45" x14ac:dyDescent="0.3">
      <c r="B3" s="54"/>
    </row>
    <row r="4" spans="1:89" s="57" customFormat="1" ht="13.9" x14ac:dyDescent="0.3">
      <c r="A4" s="12"/>
      <c r="B4" s="16"/>
      <c r="C4" s="15">
        <v>35125</v>
      </c>
      <c r="D4" s="15">
        <v>35217</v>
      </c>
      <c r="E4" s="15">
        <v>35309</v>
      </c>
      <c r="F4" s="15">
        <v>35400</v>
      </c>
      <c r="G4" s="15">
        <v>35490</v>
      </c>
      <c r="H4" s="15">
        <v>35582</v>
      </c>
      <c r="I4" s="15">
        <v>35674</v>
      </c>
      <c r="J4" s="15">
        <v>35765</v>
      </c>
      <c r="K4" s="15">
        <v>35855</v>
      </c>
      <c r="L4" s="15">
        <v>35947</v>
      </c>
      <c r="M4" s="15">
        <v>36039</v>
      </c>
      <c r="N4" s="15">
        <v>36130</v>
      </c>
      <c r="O4" s="15">
        <v>36220</v>
      </c>
      <c r="P4" s="15">
        <v>36312</v>
      </c>
      <c r="Q4" s="15">
        <v>36404</v>
      </c>
      <c r="R4" s="15">
        <v>36495</v>
      </c>
      <c r="S4" s="15">
        <v>36586</v>
      </c>
      <c r="T4" s="15">
        <v>36678</v>
      </c>
      <c r="U4" s="15">
        <v>36770</v>
      </c>
      <c r="V4" s="15">
        <v>36861</v>
      </c>
      <c r="W4" s="15">
        <v>36951</v>
      </c>
      <c r="X4" s="15">
        <v>37043</v>
      </c>
      <c r="Y4" s="15">
        <v>37135</v>
      </c>
      <c r="Z4" s="15">
        <v>37226</v>
      </c>
      <c r="AA4" s="15">
        <v>37316</v>
      </c>
      <c r="AB4" s="15">
        <v>37408</v>
      </c>
      <c r="AC4" s="15">
        <v>37500</v>
      </c>
      <c r="AD4" s="15">
        <v>37591</v>
      </c>
      <c r="AE4" s="15">
        <v>37681</v>
      </c>
      <c r="AF4" s="15">
        <v>37773</v>
      </c>
      <c r="AG4" s="15">
        <v>37865</v>
      </c>
      <c r="AH4" s="15">
        <v>37956</v>
      </c>
      <c r="AI4" s="15">
        <v>38047</v>
      </c>
      <c r="AJ4" s="15">
        <v>38139</v>
      </c>
      <c r="AK4" s="15">
        <v>38231</v>
      </c>
      <c r="AL4" s="15">
        <v>38322</v>
      </c>
      <c r="AM4" s="15">
        <v>38412</v>
      </c>
      <c r="AN4" s="15">
        <v>38504</v>
      </c>
      <c r="AO4" s="15">
        <v>38596</v>
      </c>
      <c r="AP4" s="15">
        <v>38687</v>
      </c>
      <c r="AQ4" s="15">
        <v>38777</v>
      </c>
      <c r="AR4" s="15">
        <v>38869</v>
      </c>
      <c r="AS4" s="15">
        <v>38961</v>
      </c>
      <c r="AT4" s="15">
        <v>39052</v>
      </c>
      <c r="AU4" s="15">
        <v>39142</v>
      </c>
      <c r="AV4" s="15">
        <v>39234</v>
      </c>
      <c r="AW4" s="15">
        <v>39326</v>
      </c>
      <c r="AX4" s="15">
        <v>39417</v>
      </c>
      <c r="AY4" s="15">
        <v>39508</v>
      </c>
      <c r="AZ4" s="15">
        <v>39600</v>
      </c>
      <c r="BA4" s="15">
        <v>39692</v>
      </c>
      <c r="BB4" s="15">
        <v>39783</v>
      </c>
      <c r="BC4" s="15">
        <v>39873</v>
      </c>
      <c r="BD4" s="15">
        <v>39965</v>
      </c>
      <c r="BE4" s="15">
        <v>40057</v>
      </c>
      <c r="BF4" s="15">
        <v>40148</v>
      </c>
      <c r="BG4" s="15">
        <v>40238</v>
      </c>
      <c r="BH4" s="15">
        <v>40330</v>
      </c>
      <c r="BI4" s="15">
        <v>40422</v>
      </c>
      <c r="BJ4" s="15">
        <v>40513</v>
      </c>
      <c r="BK4" s="15">
        <v>40603</v>
      </c>
      <c r="BL4" s="15">
        <v>40695</v>
      </c>
      <c r="BM4" s="15">
        <v>40787</v>
      </c>
      <c r="BN4" s="15">
        <v>40878</v>
      </c>
      <c r="BO4" s="15">
        <v>40969</v>
      </c>
      <c r="BP4" s="15">
        <v>41061</v>
      </c>
      <c r="BQ4" s="15">
        <v>41153</v>
      </c>
      <c r="BR4" s="15">
        <v>41244</v>
      </c>
      <c r="BS4" s="15">
        <v>41334</v>
      </c>
      <c r="BT4" s="15">
        <v>41426</v>
      </c>
      <c r="BU4" s="15">
        <v>41518</v>
      </c>
      <c r="BV4" s="15">
        <v>41609</v>
      </c>
      <c r="BW4" s="15">
        <v>41699</v>
      </c>
      <c r="BX4" s="15">
        <v>41791</v>
      </c>
      <c r="BY4" s="15">
        <v>41883</v>
      </c>
      <c r="BZ4" s="15">
        <v>41974</v>
      </c>
      <c r="CA4" s="15">
        <v>42064</v>
      </c>
      <c r="CB4" s="15">
        <v>42156</v>
      </c>
      <c r="CC4" s="15">
        <v>42248</v>
      </c>
      <c r="CD4" s="15">
        <v>42339</v>
      </c>
      <c r="CE4" s="15">
        <v>42430</v>
      </c>
      <c r="CF4" s="15">
        <v>42522</v>
      </c>
      <c r="CG4" s="15">
        <v>42614</v>
      </c>
      <c r="CH4" s="15">
        <v>42705</v>
      </c>
      <c r="CI4" s="15">
        <v>42795</v>
      </c>
      <c r="CJ4" s="15">
        <v>42887</v>
      </c>
      <c r="CK4" s="15">
        <v>42979</v>
      </c>
    </row>
    <row r="5" spans="1:89" s="98" customFormat="1" ht="13.9" x14ac:dyDescent="0.3">
      <c r="A5" s="94"/>
      <c r="B5" s="95" t="s">
        <v>33</v>
      </c>
      <c r="C5" s="96" t="s">
        <v>19</v>
      </c>
      <c r="D5" s="96" t="s">
        <v>19</v>
      </c>
      <c r="E5" s="96" t="s">
        <v>19</v>
      </c>
      <c r="F5" s="96" t="s">
        <v>19</v>
      </c>
      <c r="G5" s="97">
        <f>G46/Deflactor!C40</f>
        <v>17225.844923307013</v>
      </c>
      <c r="H5" s="97">
        <f>H46/Deflactor!D40</f>
        <v>17768.048576648234</v>
      </c>
      <c r="I5" s="97">
        <f>I46/Deflactor!E40</f>
        <v>17515.706758331398</v>
      </c>
      <c r="J5" s="97">
        <f>J46/Deflactor!F40</f>
        <v>19151.946034326797</v>
      </c>
      <c r="K5" s="97">
        <f>K46/Deflactor!G40</f>
        <v>18640.222118148929</v>
      </c>
      <c r="L5" s="97">
        <f>L46/Deflactor!H40</f>
        <v>18955.057909820436</v>
      </c>
      <c r="M5" s="97">
        <f>M46/Deflactor!I40</f>
        <v>18253.593821783124</v>
      </c>
      <c r="N5" s="97">
        <f>N46/Deflactor!J40</f>
        <v>18911.732980986453</v>
      </c>
      <c r="O5" s="97">
        <f>O46/Deflactor!K40</f>
        <v>18272.056526178247</v>
      </c>
      <c r="P5" s="97">
        <f>P46/Deflactor!L40</f>
        <v>18262.463746755613</v>
      </c>
      <c r="Q5" s="97">
        <f>Q46/Deflactor!M40</f>
        <v>18076.131066028342</v>
      </c>
      <c r="R5" s="97">
        <f>R46/Deflactor!N40</f>
        <v>19841.86989651285</v>
      </c>
      <c r="S5" s="97">
        <f>S46/Deflactor!O40</f>
        <v>19419.882523238768</v>
      </c>
      <c r="T5" s="97">
        <f>T46/Deflactor!P40</f>
        <v>19398.023117574412</v>
      </c>
      <c r="U5" s="97">
        <f>U46/Deflactor!Q40</f>
        <v>19007.377921409567</v>
      </c>
      <c r="V5" s="97">
        <f>V46/Deflactor!R40</f>
        <v>20593.277631006644</v>
      </c>
      <c r="W5" s="97">
        <f>W46/Deflactor!S40</f>
        <v>20176.583783032893</v>
      </c>
      <c r="X5" s="97">
        <f>X46/Deflactor!T40</f>
        <v>20237.300055720789</v>
      </c>
      <c r="Y5" s="97">
        <f>Y46/Deflactor!U40</f>
        <v>19512.600302305684</v>
      </c>
      <c r="Z5" s="97">
        <f>Z46/Deflactor!V40</f>
        <v>21082.279230177752</v>
      </c>
      <c r="AA5" s="97">
        <f>AA46/Deflactor!W40</f>
        <v>20412.83701274854</v>
      </c>
      <c r="AB5" s="97">
        <f>AB46/Deflactor!X40</f>
        <v>20750.050131268439</v>
      </c>
      <c r="AC5" s="97">
        <f>AC46/Deflactor!Y40</f>
        <v>20336.652861247374</v>
      </c>
      <c r="AD5" s="97">
        <f>AD46/Deflactor!Z40</f>
        <v>22026.141772463478</v>
      </c>
      <c r="AE5" s="97">
        <f>AE46/Deflactor!AA40</f>
        <v>21376.008601344194</v>
      </c>
      <c r="AF5" s="97">
        <f>AF46/Deflactor!AB40</f>
        <v>21615.144727241688</v>
      </c>
      <c r="AG5" s="97">
        <f>AG46/Deflactor!AC40</f>
        <v>21161.219963581952</v>
      </c>
      <c r="AH5" s="97">
        <f>AH46/Deflactor!AD40</f>
        <v>22790.383956026573</v>
      </c>
      <c r="AI5" s="97">
        <f>AI46/Deflactor!AE40</f>
        <v>22478.695539187222</v>
      </c>
      <c r="AJ5" s="97">
        <f>AJ46/Deflactor!AF40</f>
        <v>22941.975987038997</v>
      </c>
      <c r="AK5" s="97">
        <f>AK46/Deflactor!AG40</f>
        <v>22946.249023246473</v>
      </c>
      <c r="AL5" s="97">
        <f>AL46/Deflactor!AH40</f>
        <v>24844.009307012238</v>
      </c>
      <c r="AM5" s="97">
        <f>AM46/Deflactor!AI40</f>
        <v>23823.546786753639</v>
      </c>
      <c r="AN5" s="97">
        <f>AN46/Deflactor!AJ40</f>
        <v>24399.402862753475</v>
      </c>
      <c r="AO5" s="97">
        <f>AO46/Deflactor!AK40</f>
        <v>24121.320798688768</v>
      </c>
      <c r="AP5" s="97">
        <f>AP46/Deflactor!AL40</f>
        <v>26219.605107611638</v>
      </c>
      <c r="AQ5" s="97">
        <f>AQ46/Deflactor!AM40</f>
        <v>25411.337643539417</v>
      </c>
      <c r="AR5" s="97">
        <f>AR46/Deflactor!AN40</f>
        <v>26000.151331080619</v>
      </c>
      <c r="AS5" s="97">
        <f>AS46/Deflactor!AO40</f>
        <v>25501.086569295596</v>
      </c>
      <c r="AT5" s="97">
        <f>AT46/Deflactor!AP40</f>
        <v>27877.753841413793</v>
      </c>
      <c r="AU5" s="97">
        <f>AU46/Deflactor!AQ40</f>
        <v>26961.796632609683</v>
      </c>
      <c r="AV5" s="97">
        <f>AV46/Deflactor!AR40</f>
        <v>27478.188210460219</v>
      </c>
      <c r="AW5" s="97">
        <f>AW46/Deflactor!AS40</f>
        <v>26478.708515367893</v>
      </c>
      <c r="AX5" s="97">
        <f>AX46/Deflactor!AT40</f>
        <v>29011.941731606701</v>
      </c>
      <c r="AY5" s="97">
        <f>AY46/Deflactor!AU40</f>
        <v>27957.952198721163</v>
      </c>
      <c r="AZ5" s="97">
        <f>AZ46/Deflactor!AV40</f>
        <v>28562.695195194334</v>
      </c>
      <c r="BA5" s="97">
        <f>BA46/Deflactor!AW40</f>
        <v>27698.091016858525</v>
      </c>
      <c r="BB5" s="97">
        <f>BB46/Deflactor!AX40</f>
        <v>29591.932032141514</v>
      </c>
      <c r="BC5" s="97">
        <f>BC46/Deflactor!AY40</f>
        <v>27217.454130866619</v>
      </c>
      <c r="BD5" s="97">
        <f>BD46/Deflactor!AZ40</f>
        <v>27579.077687020264</v>
      </c>
      <c r="BE5" s="97">
        <f>BE46/Deflactor!BA40</f>
        <v>27430.471246865323</v>
      </c>
      <c r="BF5" s="97">
        <f>BF46/Deflactor!BB40</f>
        <v>29803.395980731799</v>
      </c>
      <c r="BG5" s="97">
        <f>BG46/Deflactor!BC40</f>
        <v>27807.773255133972</v>
      </c>
      <c r="BH5" s="97">
        <f>BH46/Deflactor!BD40</f>
        <v>29295.953147770841</v>
      </c>
      <c r="BI5" s="97">
        <f>BI46/Deflactor!BE40</f>
        <v>29467.382954137218</v>
      </c>
      <c r="BJ5" s="97">
        <f>BJ46/Deflactor!BF40</f>
        <v>32006.544833842996</v>
      </c>
      <c r="BK5" s="97">
        <f>BK46/Deflactor!BG40</f>
        <v>30301.795368005682</v>
      </c>
      <c r="BL5" s="97">
        <f>BL46/Deflactor!BH40</f>
        <v>31248.428409156935</v>
      </c>
      <c r="BM5" s="97">
        <f>BM46/Deflactor!BI40</f>
        <v>30697.834116849255</v>
      </c>
      <c r="BN5" s="97">
        <f>BN46/Deflactor!BJ40</f>
        <v>33575.780493971739</v>
      </c>
      <c r="BO5" s="97">
        <f>BO46/Deflactor!BK40</f>
        <v>31849.133571843013</v>
      </c>
      <c r="BP5" s="97">
        <f>BP46/Deflactor!BL40</f>
        <v>32918.444304464392</v>
      </c>
      <c r="BQ5" s="97">
        <f>BQ46/Deflactor!BM40</f>
        <v>32411.836799237943</v>
      </c>
      <c r="BR5" s="97">
        <f>BR46/Deflactor!BN40</f>
        <v>35336.525612164725</v>
      </c>
      <c r="BS5" s="97">
        <f>SUMPRODUCT($A$11:$A$25,BS11:BS25)</f>
        <v>33182.863898096206</v>
      </c>
      <c r="BT5" s="97">
        <f>SUMPRODUCT($A$11:$A$25,BT11:BT25)</f>
        <v>34301.041633712535</v>
      </c>
      <c r="BU5" s="97">
        <f>SUMPRODUCT($A$11:$A$25,BU11:BU25)</f>
        <v>33876.191390046901</v>
      </c>
      <c r="BV5" s="97">
        <f>SUMPRODUCT($A$11:$A$25,BV11:BV25)</f>
        <v>36516.118846221638</v>
      </c>
      <c r="BW5" s="97">
        <f>BW46/Deflactor!BS40</f>
        <v>34137.288776572153</v>
      </c>
      <c r="BX5" s="97">
        <f>BX46/Deflactor!BT40</f>
        <v>34912.540232164691</v>
      </c>
      <c r="BY5" s="97">
        <f>BY46/Deflactor!BU40</f>
        <v>34330.609518557467</v>
      </c>
      <c r="BZ5" s="97">
        <f>BZ46/Deflactor!BV40</f>
        <v>37128.79017615311</v>
      </c>
      <c r="CA5" s="97">
        <f>CA46/Deflactor!BW40</f>
        <v>35030.530111101441</v>
      </c>
      <c r="CB5" s="97">
        <f>CB46/Deflactor!BX40</f>
        <v>35648.652942879773</v>
      </c>
      <c r="CC5" s="97">
        <f>CC46/Deflactor!BY40</f>
        <v>35148.637184462998</v>
      </c>
      <c r="CD5" s="97">
        <f>CD46/Deflactor!BZ40</f>
        <v>37846.430482534975</v>
      </c>
      <c r="CE5" s="97">
        <f>CE46/Deflactor!CA40</f>
        <v>35918.742803397159</v>
      </c>
      <c r="CF5" s="97">
        <f>CF46/Deflactor!CB40</f>
        <v>36250.098528833587</v>
      </c>
      <c r="CG5" s="97">
        <f>CG46/Deflactor!CC40</f>
        <v>35766.561616945255</v>
      </c>
      <c r="CH5" s="97">
        <f>CH46/Deflactor!CD40</f>
        <v>38021.864033819496</v>
      </c>
      <c r="CI5" s="97">
        <f>CI46/Deflactor!CE40</f>
        <v>35956.216981178695</v>
      </c>
      <c r="CJ5" s="97">
        <f>CJ46/Deflactor!CF40</f>
        <v>36628.777651771379</v>
      </c>
      <c r="CK5" s="97">
        <f>CK46/Deflactor!CG40</f>
        <v>36542.493173839168</v>
      </c>
    </row>
    <row r="6" spans="1:89" s="99" customFormat="1" ht="13.9" x14ac:dyDescent="0.3">
      <c r="A6" s="104"/>
      <c r="B6" s="105" t="s">
        <v>34</v>
      </c>
      <c r="C6" s="106" t="s">
        <v>19</v>
      </c>
      <c r="D6" s="106" t="s">
        <v>19</v>
      </c>
      <c r="E6" s="106" t="s">
        <v>19</v>
      </c>
      <c r="F6" s="106" t="s">
        <v>19</v>
      </c>
      <c r="G6" s="107"/>
      <c r="H6" s="107"/>
      <c r="I6" s="107"/>
      <c r="J6" s="107"/>
      <c r="K6" s="108">
        <f t="shared" ref="K6:AP6" si="0">K5/G5*100-100</f>
        <v>8.2107856023261121</v>
      </c>
      <c r="L6" s="108">
        <f t="shared" si="0"/>
        <v>6.680583565784687</v>
      </c>
      <c r="M6" s="108">
        <f t="shared" si="0"/>
        <v>4.2127164700376625</v>
      </c>
      <c r="N6" s="108">
        <f t="shared" si="0"/>
        <v>-1.2542488001469962</v>
      </c>
      <c r="O6" s="108">
        <f t="shared" si="0"/>
        <v>-1.9751137601103039</v>
      </c>
      <c r="P6" s="108">
        <f t="shared" si="0"/>
        <v>-3.6538752155750274</v>
      </c>
      <c r="Q6" s="108">
        <f t="shared" si="0"/>
        <v>-0.97220721293253121</v>
      </c>
      <c r="R6" s="108">
        <f t="shared" si="0"/>
        <v>4.9183060931620588</v>
      </c>
      <c r="S6" s="108">
        <f t="shared" si="0"/>
        <v>6.2818654015000419</v>
      </c>
      <c r="T6" s="108">
        <f t="shared" si="0"/>
        <v>6.2179965779290569</v>
      </c>
      <c r="U6" s="108">
        <f t="shared" si="0"/>
        <v>5.1518040668081682</v>
      </c>
      <c r="V6" s="108">
        <f t="shared" si="0"/>
        <v>3.7869804530159286</v>
      </c>
      <c r="W6" s="108">
        <f t="shared" si="0"/>
        <v>3.8965285134378007</v>
      </c>
      <c r="X6" s="108">
        <f t="shared" si="0"/>
        <v>4.3266106708884138</v>
      </c>
      <c r="Y6" s="108">
        <f t="shared" si="0"/>
        <v>2.6580330174160736</v>
      </c>
      <c r="Z6" s="108">
        <f t="shared" si="0"/>
        <v>2.3745690605114618</v>
      </c>
      <c r="AA6" s="108">
        <f t="shared" si="0"/>
        <v>1.1709278055005399</v>
      </c>
      <c r="AB6" s="108">
        <f t="shared" si="0"/>
        <v>2.5336881606531563</v>
      </c>
      <c r="AC6" s="108">
        <f t="shared" si="0"/>
        <v>4.2231816681261023</v>
      </c>
      <c r="AD6" s="108">
        <f t="shared" si="0"/>
        <v>4.4770422210073804</v>
      </c>
      <c r="AE6" s="108">
        <f t="shared" si="0"/>
        <v>4.7184601924471252</v>
      </c>
      <c r="AF6" s="108">
        <f t="shared" si="0"/>
        <v>4.1691205105554445</v>
      </c>
      <c r="AG6" s="108">
        <f t="shared" si="0"/>
        <v>4.0545861109024344</v>
      </c>
      <c r="AH6" s="108">
        <f t="shared" si="0"/>
        <v>3.469705186945319</v>
      </c>
      <c r="AI6" s="108">
        <f t="shared" si="0"/>
        <v>5.1585258895044035</v>
      </c>
      <c r="AJ6" s="108">
        <f t="shared" si="0"/>
        <v>6.138433383354112</v>
      </c>
      <c r="AK6" s="108">
        <f t="shared" si="0"/>
        <v>8.4353787859892719</v>
      </c>
      <c r="AL6" s="108">
        <f t="shared" si="0"/>
        <v>9.0109291486623562</v>
      </c>
      <c r="AM6" s="108">
        <f t="shared" si="0"/>
        <v>5.9827815418467196</v>
      </c>
      <c r="AN6" s="108">
        <f t="shared" si="0"/>
        <v>6.3526649863893567</v>
      </c>
      <c r="AO6" s="108">
        <f t="shared" si="0"/>
        <v>5.1209754337270965</v>
      </c>
      <c r="AP6" s="108">
        <f t="shared" si="0"/>
        <v>5.5369315942541419</v>
      </c>
      <c r="AQ6" s="108">
        <f t="shared" ref="AQ6:BV6" si="1">AQ5/AM5*100-100</f>
        <v>6.6647962664762446</v>
      </c>
      <c r="AR6" s="108">
        <f t="shared" si="1"/>
        <v>6.5606050989499352</v>
      </c>
      <c r="AS6" s="108">
        <f t="shared" si="1"/>
        <v>5.7201087043369228</v>
      </c>
      <c r="AT6" s="108">
        <f t="shared" si="1"/>
        <v>6.3240797372680078</v>
      </c>
      <c r="AU6" s="108">
        <f t="shared" si="1"/>
        <v>6.1014457830575992</v>
      </c>
      <c r="AV6" s="108">
        <f t="shared" si="1"/>
        <v>5.6847241408658675</v>
      </c>
      <c r="AW6" s="108">
        <f t="shared" si="1"/>
        <v>3.8336481993257223</v>
      </c>
      <c r="AX6" s="108">
        <f t="shared" si="1"/>
        <v>4.0684335497217035</v>
      </c>
      <c r="AY6" s="108">
        <f t="shared" si="1"/>
        <v>3.6946928266147268</v>
      </c>
      <c r="AZ6" s="108">
        <f t="shared" si="1"/>
        <v>3.9467921845053553</v>
      </c>
      <c r="BA6" s="108">
        <f t="shared" si="1"/>
        <v>4.6051434146907866</v>
      </c>
      <c r="BB6" s="108">
        <f t="shared" si="1"/>
        <v>1.9991433386306312</v>
      </c>
      <c r="BC6" s="108">
        <f t="shared" si="1"/>
        <v>-2.6486133984033842</v>
      </c>
      <c r="BD6" s="108">
        <f t="shared" si="1"/>
        <v>-3.4437139123326261</v>
      </c>
      <c r="BE6" s="108">
        <f t="shared" si="1"/>
        <v>-0.96620294095471593</v>
      </c>
      <c r="BF6" s="108">
        <f t="shared" si="1"/>
        <v>0.71460000773386412</v>
      </c>
      <c r="BG6" s="108">
        <f t="shared" si="1"/>
        <v>2.1688991241759226</v>
      </c>
      <c r="BH6" s="108">
        <f t="shared" si="1"/>
        <v>6.2252823688828443</v>
      </c>
      <c r="BI6" s="108">
        <f t="shared" si="1"/>
        <v>7.4257262623757043</v>
      </c>
      <c r="BJ6" s="108">
        <f t="shared" si="1"/>
        <v>7.3922745399066514</v>
      </c>
      <c r="BK6" s="108">
        <f t="shared" si="1"/>
        <v>8.9687947682443507</v>
      </c>
      <c r="BL6" s="108">
        <f t="shared" si="1"/>
        <v>6.6646586016084512</v>
      </c>
      <c r="BM6" s="108">
        <f t="shared" si="1"/>
        <v>4.1756377369076176</v>
      </c>
      <c r="BN6" s="108">
        <f t="shared" si="1"/>
        <v>4.9028586755464687</v>
      </c>
      <c r="BO6" s="108">
        <f t="shared" si="1"/>
        <v>5.106424174031261</v>
      </c>
      <c r="BP6" s="108">
        <f t="shared" si="1"/>
        <v>5.3443196356655278</v>
      </c>
      <c r="BQ6" s="108">
        <f t="shared" si="1"/>
        <v>5.5834645397602003</v>
      </c>
      <c r="BR6" s="108">
        <f t="shared" si="1"/>
        <v>5.2440928916279717</v>
      </c>
      <c r="BS6" s="108">
        <f t="shared" si="1"/>
        <v>4.1876502644715856</v>
      </c>
      <c r="BT6" s="108">
        <f t="shared" si="1"/>
        <v>4.2000688624906672</v>
      </c>
      <c r="BU6" s="108">
        <f t="shared" si="1"/>
        <v>4.5179623724484088</v>
      </c>
      <c r="BV6" s="108">
        <f t="shared" si="1"/>
        <v>3.3381698217971802</v>
      </c>
      <c r="BW6" s="108">
        <f t="shared" ref="BW6:CK6" si="2">BW5/BS5*100-100</f>
        <v>2.8762583043071999</v>
      </c>
      <c r="BX6" s="108">
        <f t="shared" si="2"/>
        <v>1.7827406088191537</v>
      </c>
      <c r="BY6" s="108">
        <f t="shared" si="2"/>
        <v>1.3414085523323536</v>
      </c>
      <c r="BZ6" s="108">
        <f t="shared" si="2"/>
        <v>1.6778106471599017</v>
      </c>
      <c r="CA6" s="108">
        <f t="shared" si="2"/>
        <v>2.6166147533728719</v>
      </c>
      <c r="CB6" s="108">
        <f t="shared" si="2"/>
        <v>2.1084478695047864</v>
      </c>
      <c r="CC6" s="108">
        <f t="shared" si="2"/>
        <v>2.3827938897016878</v>
      </c>
      <c r="CD6" s="108">
        <f t="shared" si="2"/>
        <v>1.9328405341975952</v>
      </c>
      <c r="CE6" s="108">
        <f t="shared" si="2"/>
        <v>2.5355388270708232</v>
      </c>
      <c r="CF6" s="108">
        <f t="shared" si="2"/>
        <v>1.6871481425048955</v>
      </c>
      <c r="CG6" s="108">
        <f t="shared" si="2"/>
        <v>1.7580324074567528</v>
      </c>
      <c r="CH6" s="108">
        <f t="shared" si="2"/>
        <v>0.46354054807223122</v>
      </c>
      <c r="CI6" s="108">
        <f t="shared" si="2"/>
        <v>0.10433042711615315</v>
      </c>
      <c r="CJ6" s="108">
        <f t="shared" si="2"/>
        <v>1.0446292239359991</v>
      </c>
      <c r="CK6" s="108">
        <f t="shared" si="2"/>
        <v>2.16943290552787</v>
      </c>
    </row>
    <row r="7" spans="1:89" s="35" customFormat="1" ht="13.9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</row>
    <row r="8" spans="1:89" s="35" customFormat="1" ht="13.9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</row>
    <row r="9" spans="1:89" s="35" customFormat="1" ht="15.75" x14ac:dyDescent="0.25">
      <c r="B9" s="39" t="s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</row>
    <row r="10" spans="1:89" s="57" customFormat="1" ht="25.5" x14ac:dyDescent="0.25">
      <c r="A10" s="15" t="s">
        <v>20</v>
      </c>
      <c r="B10" s="16" t="s">
        <v>18</v>
      </c>
      <c r="C10" s="15">
        <v>35125</v>
      </c>
      <c r="D10" s="15">
        <v>35217</v>
      </c>
      <c r="E10" s="15">
        <v>35309</v>
      </c>
      <c r="F10" s="15">
        <v>35400</v>
      </c>
      <c r="G10" s="15">
        <v>35490</v>
      </c>
      <c r="H10" s="15">
        <v>35582</v>
      </c>
      <c r="I10" s="15">
        <v>35674</v>
      </c>
      <c r="J10" s="15">
        <v>35765</v>
      </c>
      <c r="K10" s="15">
        <v>35855</v>
      </c>
      <c r="L10" s="15">
        <v>35947</v>
      </c>
      <c r="M10" s="15">
        <v>36039</v>
      </c>
      <c r="N10" s="15">
        <v>36130</v>
      </c>
      <c r="O10" s="15">
        <v>36220</v>
      </c>
      <c r="P10" s="15">
        <v>36312</v>
      </c>
      <c r="Q10" s="15">
        <v>36404</v>
      </c>
      <c r="R10" s="15">
        <v>36495</v>
      </c>
      <c r="S10" s="15">
        <v>36586</v>
      </c>
      <c r="T10" s="15">
        <v>36678</v>
      </c>
      <c r="U10" s="15">
        <v>36770</v>
      </c>
      <c r="V10" s="15">
        <v>36861</v>
      </c>
      <c r="W10" s="15">
        <v>36951</v>
      </c>
      <c r="X10" s="15">
        <v>37043</v>
      </c>
      <c r="Y10" s="15">
        <v>37135</v>
      </c>
      <c r="Z10" s="15">
        <v>37226</v>
      </c>
      <c r="AA10" s="15">
        <v>37316</v>
      </c>
      <c r="AB10" s="15">
        <v>37408</v>
      </c>
      <c r="AC10" s="15">
        <v>37500</v>
      </c>
      <c r="AD10" s="15">
        <v>37591</v>
      </c>
      <c r="AE10" s="15">
        <v>37681</v>
      </c>
      <c r="AF10" s="15">
        <v>37773</v>
      </c>
      <c r="AG10" s="15">
        <v>37865</v>
      </c>
      <c r="AH10" s="15">
        <v>37956</v>
      </c>
      <c r="AI10" s="15">
        <v>38047</v>
      </c>
      <c r="AJ10" s="15">
        <v>38139</v>
      </c>
      <c r="AK10" s="15">
        <v>38231</v>
      </c>
      <c r="AL10" s="15">
        <v>38322</v>
      </c>
      <c r="AM10" s="15">
        <v>38412</v>
      </c>
      <c r="AN10" s="15">
        <v>38504</v>
      </c>
      <c r="AO10" s="15">
        <v>38596</v>
      </c>
      <c r="AP10" s="15">
        <v>38687</v>
      </c>
      <c r="AQ10" s="15">
        <v>38777</v>
      </c>
      <c r="AR10" s="15">
        <v>38869</v>
      </c>
      <c r="AS10" s="15">
        <v>38961</v>
      </c>
      <c r="AT10" s="15">
        <v>39052</v>
      </c>
      <c r="AU10" s="15">
        <v>39142</v>
      </c>
      <c r="AV10" s="15">
        <v>39234</v>
      </c>
      <c r="AW10" s="15">
        <v>39326</v>
      </c>
      <c r="AX10" s="15">
        <v>39417</v>
      </c>
      <c r="AY10" s="15">
        <v>39508</v>
      </c>
      <c r="AZ10" s="15">
        <v>39600</v>
      </c>
      <c r="BA10" s="15">
        <v>39692</v>
      </c>
      <c r="BB10" s="15">
        <v>39783</v>
      </c>
      <c r="BC10" s="15">
        <v>39873</v>
      </c>
      <c r="BD10" s="15">
        <v>39965</v>
      </c>
      <c r="BE10" s="15">
        <v>40057</v>
      </c>
      <c r="BF10" s="15">
        <v>40148</v>
      </c>
      <c r="BG10" s="15">
        <v>40238</v>
      </c>
      <c r="BH10" s="15">
        <v>40330</v>
      </c>
      <c r="BI10" s="15">
        <v>40422</v>
      </c>
      <c r="BJ10" s="15">
        <v>40513</v>
      </c>
      <c r="BK10" s="15">
        <v>40603</v>
      </c>
      <c r="BL10" s="15">
        <v>40695</v>
      </c>
      <c r="BM10" s="15">
        <v>40787</v>
      </c>
      <c r="BN10" s="15">
        <v>40878</v>
      </c>
      <c r="BO10" s="15">
        <v>40969</v>
      </c>
      <c r="BP10" s="15">
        <v>41061</v>
      </c>
      <c r="BQ10" s="15">
        <v>41153</v>
      </c>
      <c r="BR10" s="15">
        <v>41244</v>
      </c>
      <c r="BS10" s="15">
        <v>41334</v>
      </c>
      <c r="BT10" s="15">
        <v>41426</v>
      </c>
      <c r="BU10" s="15">
        <v>41518</v>
      </c>
      <c r="BV10" s="15">
        <v>41609</v>
      </c>
      <c r="BW10" s="15">
        <v>41699</v>
      </c>
      <c r="BX10" s="15">
        <v>41791</v>
      </c>
      <c r="BY10" s="15">
        <v>41883</v>
      </c>
      <c r="BZ10" s="15">
        <v>41974</v>
      </c>
      <c r="CA10" s="15">
        <v>42064</v>
      </c>
      <c r="CB10" s="15">
        <v>42156</v>
      </c>
      <c r="CC10" s="15">
        <v>42248</v>
      </c>
      <c r="CD10" s="15">
        <v>42339</v>
      </c>
      <c r="CE10" s="15">
        <v>42430</v>
      </c>
      <c r="CF10" s="15">
        <v>42522</v>
      </c>
      <c r="CG10" s="15">
        <v>42614</v>
      </c>
      <c r="CH10" s="15">
        <v>42705</v>
      </c>
      <c r="CI10" s="15">
        <v>42795</v>
      </c>
      <c r="CJ10" s="15">
        <v>42887</v>
      </c>
      <c r="CK10" s="15">
        <v>42979</v>
      </c>
    </row>
    <row r="11" spans="1:89" s="55" customFormat="1" ht="12.75" x14ac:dyDescent="0.2">
      <c r="A11" s="136">
        <f>+Léame!B9</f>
        <v>1</v>
      </c>
      <c r="B11" s="18" t="s">
        <v>0</v>
      </c>
      <c r="C11" s="87">
        <v>853.45694278477197</v>
      </c>
      <c r="D11" s="87">
        <v>457.83712959879398</v>
      </c>
      <c r="E11" s="87">
        <v>275.93462593730999</v>
      </c>
      <c r="F11" s="87">
        <v>413.641207946848</v>
      </c>
      <c r="G11" s="87">
        <v>865.35908841279195</v>
      </c>
      <c r="H11" s="87">
        <v>474.92247462115802</v>
      </c>
      <c r="I11" s="87">
        <v>290.5738177755</v>
      </c>
      <c r="J11" s="87">
        <v>432.28893202185799</v>
      </c>
      <c r="K11" s="87">
        <v>968.96307320926098</v>
      </c>
      <c r="L11" s="87">
        <v>494.08696026468402</v>
      </c>
      <c r="M11" s="87">
        <v>292.519922111818</v>
      </c>
      <c r="N11" s="87">
        <v>463.80554699214798</v>
      </c>
      <c r="O11" s="87">
        <v>951.693718637355</v>
      </c>
      <c r="P11" s="87">
        <v>470.08163082547901</v>
      </c>
      <c r="Q11" s="87">
        <v>284.552854694497</v>
      </c>
      <c r="R11" s="87">
        <v>447.51473989432998</v>
      </c>
      <c r="S11" s="87">
        <v>1012.21077821319</v>
      </c>
      <c r="T11" s="87">
        <v>503.86075524193899</v>
      </c>
      <c r="U11" s="87">
        <v>301.01873067464999</v>
      </c>
      <c r="V11" s="87">
        <v>488.386758378455</v>
      </c>
      <c r="W11" s="87">
        <v>1079.83852076317</v>
      </c>
      <c r="X11" s="87">
        <v>525.56542700281204</v>
      </c>
      <c r="Y11" s="87">
        <v>301.88335629362302</v>
      </c>
      <c r="Z11" s="87">
        <v>484.74026944132697</v>
      </c>
      <c r="AA11" s="87">
        <v>1035.10028236168</v>
      </c>
      <c r="AB11" s="87">
        <v>559.77691813254501</v>
      </c>
      <c r="AC11" s="87">
        <v>344.31654229497298</v>
      </c>
      <c r="AD11" s="87">
        <v>525.57216978503402</v>
      </c>
      <c r="AE11" s="87">
        <v>1129.5781985931301</v>
      </c>
      <c r="AF11" s="87">
        <v>567.80324555406605</v>
      </c>
      <c r="AG11" s="87">
        <v>335.33990922208397</v>
      </c>
      <c r="AH11" s="87">
        <v>536.78137034363101</v>
      </c>
      <c r="AI11" s="87">
        <v>1246.6269129627799</v>
      </c>
      <c r="AJ11" s="87">
        <v>591.17580925820596</v>
      </c>
      <c r="AK11" s="87">
        <v>373.809385654945</v>
      </c>
      <c r="AL11" s="87">
        <v>656.93328803025099</v>
      </c>
      <c r="AM11" s="87">
        <v>1444.92718056389</v>
      </c>
      <c r="AN11" s="87">
        <v>724.227704042656</v>
      </c>
      <c r="AO11" s="87">
        <v>446.91055706752599</v>
      </c>
      <c r="AP11" s="87">
        <v>679.17007927780605</v>
      </c>
      <c r="AQ11" s="87">
        <v>1587.24192035139</v>
      </c>
      <c r="AR11" s="87">
        <v>791.38316857888401</v>
      </c>
      <c r="AS11" s="87">
        <v>499.81939946204699</v>
      </c>
      <c r="AT11" s="87">
        <v>784.82946672707703</v>
      </c>
      <c r="AU11" s="87">
        <v>1629.71337591989</v>
      </c>
      <c r="AV11" s="87">
        <v>821.385352765015</v>
      </c>
      <c r="AW11" s="87">
        <v>521.15708502739903</v>
      </c>
      <c r="AX11" s="87">
        <v>794.61567210729902</v>
      </c>
      <c r="AY11" s="87">
        <v>1764.2801155784</v>
      </c>
      <c r="AZ11" s="87">
        <v>880.23925837085403</v>
      </c>
      <c r="BA11" s="87">
        <v>527.98031400417506</v>
      </c>
      <c r="BB11" s="87">
        <v>820.18266722872602</v>
      </c>
      <c r="BC11" s="87">
        <v>1719.5581206616801</v>
      </c>
      <c r="BD11" s="87">
        <v>832.07434174417199</v>
      </c>
      <c r="BE11" s="87">
        <v>508.31802581708803</v>
      </c>
      <c r="BF11" s="87">
        <v>764.72353569533004</v>
      </c>
      <c r="BG11" s="87">
        <v>1675.0511787647199</v>
      </c>
      <c r="BH11" s="87">
        <v>847.41584998728797</v>
      </c>
      <c r="BI11" s="87">
        <v>537.34699264909204</v>
      </c>
      <c r="BJ11" s="87">
        <v>817.32394629050498</v>
      </c>
      <c r="BK11" s="87">
        <v>1904.5715471404301</v>
      </c>
      <c r="BL11" s="87">
        <v>921.34408302852796</v>
      </c>
      <c r="BM11" s="87">
        <v>558.00111537147598</v>
      </c>
      <c r="BN11" s="87">
        <v>861.19277569700205</v>
      </c>
      <c r="BO11" s="87">
        <v>1649.13029354179</v>
      </c>
      <c r="BP11" s="87">
        <v>889.52087792641703</v>
      </c>
      <c r="BQ11" s="87">
        <v>552.20943150251298</v>
      </c>
      <c r="BR11" s="87">
        <v>841.33588421028696</v>
      </c>
      <c r="BS11" s="87">
        <v>1766.32847619583</v>
      </c>
      <c r="BT11" s="87">
        <v>935.96077419931601</v>
      </c>
      <c r="BU11" s="87">
        <v>526.94844406198001</v>
      </c>
      <c r="BV11" s="87">
        <v>802.15139942427402</v>
      </c>
      <c r="BW11" s="87">
        <v>1710.4940399721099</v>
      </c>
      <c r="BX11" s="87">
        <v>813.32177973504599</v>
      </c>
      <c r="BY11" s="87">
        <v>489.986719808354</v>
      </c>
      <c r="BZ11" s="87">
        <v>864.25361069219105</v>
      </c>
      <c r="CA11" s="87">
        <v>1901.9661937648</v>
      </c>
      <c r="CB11" s="87">
        <v>919.23429235211097</v>
      </c>
      <c r="CC11" s="87">
        <v>555.23557961799202</v>
      </c>
      <c r="CD11" s="87">
        <v>880.09147052791002</v>
      </c>
      <c r="CE11" s="87">
        <v>2020.97233868637</v>
      </c>
      <c r="CF11" s="87">
        <v>905.96294990637898</v>
      </c>
      <c r="CG11" s="87">
        <v>566.34029893219997</v>
      </c>
      <c r="CH11" s="87">
        <v>953.48685534967603</v>
      </c>
      <c r="CI11" s="87">
        <v>1981.1435179176899</v>
      </c>
      <c r="CJ11" s="87">
        <v>908.65251507729295</v>
      </c>
      <c r="CK11" s="87">
        <v>558.97296048660701</v>
      </c>
    </row>
    <row r="12" spans="1:89" s="55" customFormat="1" ht="13.9" x14ac:dyDescent="0.3">
      <c r="A12" s="137">
        <f>+Léame!B10</f>
        <v>1</v>
      </c>
      <c r="B12" s="19" t="s">
        <v>1</v>
      </c>
      <c r="C12" s="88">
        <v>101.089582003047</v>
      </c>
      <c r="D12" s="88">
        <v>108.524172798091</v>
      </c>
      <c r="E12" s="88">
        <v>65.927426741811203</v>
      </c>
      <c r="F12" s="88">
        <v>70.6880987100472</v>
      </c>
      <c r="G12" s="88">
        <v>106.22085402845801</v>
      </c>
      <c r="H12" s="88">
        <v>119.578934498861</v>
      </c>
      <c r="I12" s="88">
        <v>78.523150038249199</v>
      </c>
      <c r="J12" s="88">
        <v>85.454737792666194</v>
      </c>
      <c r="K12" s="88">
        <v>108.311415420261</v>
      </c>
      <c r="L12" s="88">
        <v>109.031184063686</v>
      </c>
      <c r="M12" s="88">
        <v>69.341483902746802</v>
      </c>
      <c r="N12" s="88">
        <v>79.470774243990405</v>
      </c>
      <c r="O12" s="88">
        <v>107.506053867521</v>
      </c>
      <c r="P12" s="88">
        <v>120.745440041835</v>
      </c>
      <c r="Q12" s="88">
        <v>67.508995224832006</v>
      </c>
      <c r="R12" s="88">
        <v>84.270137724485494</v>
      </c>
      <c r="S12" s="88">
        <v>113.38402071495</v>
      </c>
      <c r="T12" s="88">
        <v>122.765168607943</v>
      </c>
      <c r="U12" s="88">
        <v>78.983554099526899</v>
      </c>
      <c r="V12" s="88">
        <v>93.132111351048593</v>
      </c>
      <c r="W12" s="88">
        <v>123.020439201233</v>
      </c>
      <c r="X12" s="88">
        <v>131.280929539608</v>
      </c>
      <c r="Y12" s="88">
        <v>83.6882710121793</v>
      </c>
      <c r="Z12" s="88">
        <v>100.55700222081001</v>
      </c>
      <c r="AA12" s="88">
        <v>139.21924396748301</v>
      </c>
      <c r="AB12" s="88">
        <v>139.063462211482</v>
      </c>
      <c r="AC12" s="88">
        <v>89.909197359070205</v>
      </c>
      <c r="AD12" s="88">
        <v>114.610301463594</v>
      </c>
      <c r="AE12" s="88">
        <v>118.981028687292</v>
      </c>
      <c r="AF12" s="88">
        <v>130.64763054953801</v>
      </c>
      <c r="AG12" s="88">
        <v>87.4283541483248</v>
      </c>
      <c r="AH12" s="88">
        <v>99.951717050161193</v>
      </c>
      <c r="AI12" s="88">
        <v>147.130338187229</v>
      </c>
      <c r="AJ12" s="88">
        <v>156.75694865609401</v>
      </c>
      <c r="AK12" s="88">
        <v>107.10487720864199</v>
      </c>
      <c r="AL12" s="88">
        <v>125.275759533483</v>
      </c>
      <c r="AM12" s="88">
        <v>150.24218703137899</v>
      </c>
      <c r="AN12" s="88">
        <v>162.00638145883201</v>
      </c>
      <c r="AO12" s="88">
        <v>102.181534812268</v>
      </c>
      <c r="AP12" s="88">
        <v>128.18609299750301</v>
      </c>
      <c r="AQ12" s="88">
        <v>152.79699452074601</v>
      </c>
      <c r="AR12" s="88">
        <v>151.648568915342</v>
      </c>
      <c r="AS12" s="88">
        <v>94.888844827473406</v>
      </c>
      <c r="AT12" s="88">
        <v>118.90626673882301</v>
      </c>
      <c r="AU12" s="88">
        <v>158.121943453624</v>
      </c>
      <c r="AV12" s="88">
        <v>152.13087507890299</v>
      </c>
      <c r="AW12" s="88">
        <v>88.978278828211998</v>
      </c>
      <c r="AX12" s="88">
        <v>110.266246345239</v>
      </c>
      <c r="AY12" s="88">
        <v>165.851201968071</v>
      </c>
      <c r="AZ12" s="88">
        <v>190.662548411654</v>
      </c>
      <c r="BA12" s="88">
        <v>102.51237609523599</v>
      </c>
      <c r="BB12" s="88">
        <v>116.806731066794</v>
      </c>
      <c r="BC12" s="88">
        <v>151.685759065696</v>
      </c>
      <c r="BD12" s="88">
        <v>149.834201960223</v>
      </c>
      <c r="BE12" s="88">
        <v>99.901910664088405</v>
      </c>
      <c r="BF12" s="88">
        <v>110.59732771335401</v>
      </c>
      <c r="BG12" s="88">
        <v>128.96786942023101</v>
      </c>
      <c r="BH12" s="88">
        <v>151.387197863756</v>
      </c>
      <c r="BI12" s="88">
        <v>102.06354428758701</v>
      </c>
      <c r="BJ12" s="88">
        <v>118.39962050795501</v>
      </c>
      <c r="BK12" s="88">
        <v>151.61891006987699</v>
      </c>
      <c r="BL12" s="88">
        <v>182.220989184156</v>
      </c>
      <c r="BM12" s="88">
        <v>135.59068860741999</v>
      </c>
      <c r="BN12" s="88">
        <v>145.33185306590801</v>
      </c>
      <c r="BO12" s="88">
        <v>169.66707899082499</v>
      </c>
      <c r="BP12" s="88">
        <v>213.573789056637</v>
      </c>
      <c r="BQ12" s="88">
        <v>168.699028513049</v>
      </c>
      <c r="BR12" s="88">
        <v>181.48814684102001</v>
      </c>
      <c r="BS12" s="88">
        <v>136.68354740489599</v>
      </c>
      <c r="BT12" s="88">
        <v>162.13409426343301</v>
      </c>
      <c r="BU12" s="88">
        <v>156.12397430906299</v>
      </c>
      <c r="BV12" s="88">
        <v>176.46098061542699</v>
      </c>
      <c r="BW12" s="88">
        <v>184.50135693711701</v>
      </c>
      <c r="BX12" s="88">
        <v>232.98463467203101</v>
      </c>
      <c r="BY12" s="88">
        <v>190.49065686573701</v>
      </c>
      <c r="BZ12" s="88">
        <v>179.64841455041201</v>
      </c>
      <c r="CA12" s="88">
        <v>176.80481207189101</v>
      </c>
      <c r="CB12" s="88">
        <v>212.244237624622</v>
      </c>
      <c r="CC12" s="88">
        <v>185.708306933659</v>
      </c>
      <c r="CD12" s="88">
        <v>147.62470437272799</v>
      </c>
      <c r="CE12" s="88">
        <v>164.62418504439799</v>
      </c>
      <c r="CF12" s="88">
        <v>212.505717484017</v>
      </c>
      <c r="CG12" s="88">
        <v>187.25438992037499</v>
      </c>
      <c r="CH12" s="88">
        <v>150.03627908356901</v>
      </c>
      <c r="CI12" s="88">
        <v>226.76282475714601</v>
      </c>
      <c r="CJ12" s="88">
        <v>231.32621973580001</v>
      </c>
      <c r="CK12" s="88">
        <v>213.387283543324</v>
      </c>
    </row>
    <row r="13" spans="1:89" s="55" customFormat="1" ht="12.75" x14ac:dyDescent="0.2">
      <c r="A13" s="137">
        <f>+Léame!B11</f>
        <v>1</v>
      </c>
      <c r="B13" s="19" t="s">
        <v>2</v>
      </c>
      <c r="C13" s="88">
        <v>2328.39933502644</v>
      </c>
      <c r="D13" s="88">
        <v>2480.58312692769</v>
      </c>
      <c r="E13" s="88">
        <v>2591.6485400226002</v>
      </c>
      <c r="F13" s="88">
        <v>2688.8168409162199</v>
      </c>
      <c r="G13" s="88">
        <v>2626.4659216858099</v>
      </c>
      <c r="H13" s="88">
        <v>2851.4691983060002</v>
      </c>
      <c r="I13" s="88">
        <v>2752.2860310704</v>
      </c>
      <c r="J13" s="88">
        <v>2915.7950584758</v>
      </c>
      <c r="K13" s="88">
        <v>2871.4455741522702</v>
      </c>
      <c r="L13" s="88">
        <v>3125.2830669591399</v>
      </c>
      <c r="M13" s="88">
        <v>3043.7538288548699</v>
      </c>
      <c r="N13" s="88">
        <v>3175.49006382369</v>
      </c>
      <c r="O13" s="88">
        <v>3276.6657997345501</v>
      </c>
      <c r="P13" s="88">
        <v>3353.9325018169602</v>
      </c>
      <c r="Q13" s="88">
        <v>3300.2768892189602</v>
      </c>
      <c r="R13" s="88">
        <v>3446.9721831844599</v>
      </c>
      <c r="S13" s="88">
        <v>3411.59227383795</v>
      </c>
      <c r="T13" s="88">
        <v>3407.8530909116098</v>
      </c>
      <c r="U13" s="88">
        <v>3453.8402551931099</v>
      </c>
      <c r="V13" s="88">
        <v>3677.8668006528801</v>
      </c>
      <c r="W13" s="88">
        <v>3526.7636659898199</v>
      </c>
      <c r="X13" s="88">
        <v>3575.67187181393</v>
      </c>
      <c r="Y13" s="88">
        <v>3595.6994981205298</v>
      </c>
      <c r="Z13" s="88">
        <v>3742.8773916659302</v>
      </c>
      <c r="AA13" s="88">
        <v>3462.01978166864</v>
      </c>
      <c r="AB13" s="88">
        <v>3459.4632375720898</v>
      </c>
      <c r="AC13" s="88">
        <v>3354.6392779068801</v>
      </c>
      <c r="AD13" s="88">
        <v>3762.0748139123998</v>
      </c>
      <c r="AE13" s="88">
        <v>3547.0948517162001</v>
      </c>
      <c r="AF13" s="88">
        <v>3613.83133548966</v>
      </c>
      <c r="AG13" s="88">
        <v>3571.1261106307002</v>
      </c>
      <c r="AH13" s="88">
        <v>3672.2158383882402</v>
      </c>
      <c r="AI13" s="88">
        <v>3425.1789918905902</v>
      </c>
      <c r="AJ13" s="88">
        <v>3663.6980885929302</v>
      </c>
      <c r="AK13" s="88">
        <v>3693.6915934491199</v>
      </c>
      <c r="AL13" s="88">
        <v>3866.1987029718898</v>
      </c>
      <c r="AM13" s="88">
        <v>3383.2165014482398</v>
      </c>
      <c r="AN13" s="88">
        <v>3345.9122634645</v>
      </c>
      <c r="AO13" s="88">
        <v>3511.66051404982</v>
      </c>
      <c r="AP13" s="88">
        <v>3790.3352030184901</v>
      </c>
      <c r="AQ13" s="88">
        <v>3405.1898671702802</v>
      </c>
      <c r="AR13" s="88">
        <v>3556.5022390631302</v>
      </c>
      <c r="AS13" s="88">
        <v>3449.7369761364698</v>
      </c>
      <c r="AT13" s="88">
        <v>3868.0888871972202</v>
      </c>
      <c r="AU13" s="88">
        <v>3623.88424212883</v>
      </c>
      <c r="AV13" s="88">
        <v>3695.6724338896101</v>
      </c>
      <c r="AW13" s="88">
        <v>3533.6699472761902</v>
      </c>
      <c r="AX13" s="88">
        <v>3802.8365371288201</v>
      </c>
      <c r="AY13" s="88">
        <v>3476.7969165476402</v>
      </c>
      <c r="AZ13" s="88">
        <v>3604.9297492362098</v>
      </c>
      <c r="BA13" s="88">
        <v>3375.3444674430998</v>
      </c>
      <c r="BB13" s="88">
        <v>3686.6054944118</v>
      </c>
      <c r="BC13" s="88">
        <v>3203.22532134634</v>
      </c>
      <c r="BD13" s="88">
        <v>3495.5605349355801</v>
      </c>
      <c r="BE13" s="88">
        <v>3508.7193883025402</v>
      </c>
      <c r="BF13" s="88">
        <v>3857.10326080805</v>
      </c>
      <c r="BG13" s="88">
        <v>3379.2341863010001</v>
      </c>
      <c r="BH13" s="88">
        <v>3599.6126335521599</v>
      </c>
      <c r="BI13" s="88">
        <v>3657.4598592726402</v>
      </c>
      <c r="BJ13" s="88">
        <v>3795.9363452682701</v>
      </c>
      <c r="BK13" s="88">
        <v>3239.8210807768201</v>
      </c>
      <c r="BL13" s="88">
        <v>3466.6007837310999</v>
      </c>
      <c r="BM13" s="88">
        <v>3272.9776913010301</v>
      </c>
      <c r="BN13" s="88">
        <v>3757.1054502555999</v>
      </c>
      <c r="BO13" s="88">
        <v>3375.2048764412002</v>
      </c>
      <c r="BP13" s="88">
        <v>3555.5675642748402</v>
      </c>
      <c r="BQ13" s="88">
        <v>3503.4679670517598</v>
      </c>
      <c r="BR13" s="88">
        <v>3867.6819522880801</v>
      </c>
      <c r="BS13" s="88">
        <v>3559.8513511832998</v>
      </c>
      <c r="BT13" s="88">
        <v>3693.8162139587998</v>
      </c>
      <c r="BU13" s="88">
        <v>3792.3120683030302</v>
      </c>
      <c r="BV13" s="88">
        <v>4097.7484011598299</v>
      </c>
      <c r="BW13" s="88">
        <v>3662.0680107963599</v>
      </c>
      <c r="BX13" s="88">
        <v>3902.37865797532</v>
      </c>
      <c r="BY13" s="88">
        <v>3824.6712920906998</v>
      </c>
      <c r="BZ13" s="88">
        <v>4101.9881700963497</v>
      </c>
      <c r="CA13" s="88">
        <v>3805.21366060943</v>
      </c>
      <c r="CB13" s="88">
        <v>3945.3017239583601</v>
      </c>
      <c r="CC13" s="88">
        <v>3706.9814033327202</v>
      </c>
      <c r="CD13" s="88">
        <v>4028.3201461700601</v>
      </c>
      <c r="CE13" s="88">
        <v>3752.9624058818599</v>
      </c>
      <c r="CF13" s="88">
        <v>3703.1882252710002</v>
      </c>
      <c r="CG13" s="88">
        <v>3676.8573325841198</v>
      </c>
      <c r="CH13" s="88">
        <v>3897.1248019637501</v>
      </c>
      <c r="CI13" s="88">
        <v>3219.3735786511202</v>
      </c>
      <c r="CJ13" s="88">
        <v>3591.24928765905</v>
      </c>
      <c r="CK13" s="88">
        <v>3952.18881698938</v>
      </c>
    </row>
    <row r="14" spans="1:89" s="55" customFormat="1" ht="13.9" x14ac:dyDescent="0.3">
      <c r="A14" s="137">
        <f>+Léame!B12</f>
        <v>1</v>
      </c>
      <c r="B14" s="19" t="s">
        <v>3</v>
      </c>
      <c r="C14" s="88">
        <v>2492.1780181578602</v>
      </c>
      <c r="D14" s="88">
        <v>2540.1236767252599</v>
      </c>
      <c r="E14" s="88">
        <v>2418.4169260153099</v>
      </c>
      <c r="F14" s="88">
        <v>2519.18309372871</v>
      </c>
      <c r="G14" s="88">
        <v>2520.9186058600399</v>
      </c>
      <c r="H14" s="88">
        <v>2715.2868749141398</v>
      </c>
      <c r="I14" s="88">
        <v>2587.59359202316</v>
      </c>
      <c r="J14" s="88">
        <v>2697.5486989344599</v>
      </c>
      <c r="K14" s="88">
        <v>2664.1455710032201</v>
      </c>
      <c r="L14" s="88">
        <v>2739.2754097850202</v>
      </c>
      <c r="M14" s="88">
        <v>2654.2171618878401</v>
      </c>
      <c r="N14" s="88">
        <v>2592.3768734208402</v>
      </c>
      <c r="O14" s="88">
        <v>2555.11784368499</v>
      </c>
      <c r="P14" s="88">
        <v>2642.8144332185202</v>
      </c>
      <c r="Q14" s="88">
        <v>2617.70251086401</v>
      </c>
      <c r="R14" s="88">
        <v>2757.9975165433302</v>
      </c>
      <c r="S14" s="88">
        <v>2830.4453502705301</v>
      </c>
      <c r="T14" s="88">
        <v>2861.8291915232899</v>
      </c>
      <c r="U14" s="88">
        <v>2717.7745895058401</v>
      </c>
      <c r="V14" s="88">
        <v>2819.6379215174402</v>
      </c>
      <c r="W14" s="88">
        <v>2807.1350439274502</v>
      </c>
      <c r="X14" s="88">
        <v>2873.1068228535701</v>
      </c>
      <c r="Y14" s="88">
        <v>2658.1832341848399</v>
      </c>
      <c r="Z14" s="88">
        <v>2824.0952972284599</v>
      </c>
      <c r="AA14" s="88">
        <v>2823.2645257336299</v>
      </c>
      <c r="AB14" s="88">
        <v>2901.0032366177602</v>
      </c>
      <c r="AC14" s="88">
        <v>2803.28120880806</v>
      </c>
      <c r="AD14" s="88">
        <v>2889.7051391117998</v>
      </c>
      <c r="AE14" s="88">
        <v>2918.2575077504498</v>
      </c>
      <c r="AF14" s="88">
        <v>2928.8122804140899</v>
      </c>
      <c r="AG14" s="88">
        <v>2802.8396869416001</v>
      </c>
      <c r="AH14" s="88">
        <v>2895.2092347271901</v>
      </c>
      <c r="AI14" s="88">
        <v>3018.31339399221</v>
      </c>
      <c r="AJ14" s="88">
        <v>3084.8162348774599</v>
      </c>
      <c r="AK14" s="88">
        <v>3091.18315880196</v>
      </c>
      <c r="AL14" s="88">
        <v>3112.8744660924899</v>
      </c>
      <c r="AM14" s="88">
        <v>3030.27775340268</v>
      </c>
      <c r="AN14" s="88">
        <v>3287.2565065716599</v>
      </c>
      <c r="AO14" s="88">
        <v>3118.6769353987702</v>
      </c>
      <c r="AP14" s="88">
        <v>3271.8560545413502</v>
      </c>
      <c r="AQ14" s="88">
        <v>3292.7113388253902</v>
      </c>
      <c r="AR14" s="88">
        <v>3409.77017407928</v>
      </c>
      <c r="AS14" s="88">
        <v>3275.39064302514</v>
      </c>
      <c r="AT14" s="88">
        <v>3383.5609768408099</v>
      </c>
      <c r="AU14" s="88">
        <v>3424.5598114017498</v>
      </c>
      <c r="AV14" s="88">
        <v>3600.3046353447098</v>
      </c>
      <c r="AW14" s="88">
        <v>3301.5466685353999</v>
      </c>
      <c r="AX14" s="88">
        <v>3382.7422033625398</v>
      </c>
      <c r="AY14" s="88">
        <v>3623.8867171381198</v>
      </c>
      <c r="AZ14" s="88">
        <v>3560.3958817098501</v>
      </c>
      <c r="BA14" s="88">
        <v>3366.7094172321499</v>
      </c>
      <c r="BB14" s="88">
        <v>3331.4936774412399</v>
      </c>
      <c r="BC14" s="88">
        <v>3233.8993089662499</v>
      </c>
      <c r="BD14" s="88">
        <v>3241.4755112673101</v>
      </c>
      <c r="BE14" s="88">
        <v>3192.6258320102602</v>
      </c>
      <c r="BF14" s="88">
        <v>3379.24835004441</v>
      </c>
      <c r="BG14" s="88">
        <v>3108.8969727025801</v>
      </c>
      <c r="BH14" s="88">
        <v>3377.3057169478202</v>
      </c>
      <c r="BI14" s="88">
        <v>3399.0136917371401</v>
      </c>
      <c r="BJ14" s="88">
        <v>3588.4280110989198</v>
      </c>
      <c r="BK14" s="88">
        <v>3604.5629949005502</v>
      </c>
      <c r="BL14" s="88">
        <v>3686.0222409404901</v>
      </c>
      <c r="BM14" s="88">
        <v>3590.88292041967</v>
      </c>
      <c r="BN14" s="88">
        <v>3654.77482212311</v>
      </c>
      <c r="BO14" s="88">
        <v>3741.70829720763</v>
      </c>
      <c r="BP14" s="88">
        <v>3774.7880932072999</v>
      </c>
      <c r="BQ14" s="88">
        <v>3609.85004387142</v>
      </c>
      <c r="BR14" s="88">
        <v>3894.0907302113601</v>
      </c>
      <c r="BS14" s="88">
        <v>3831.3224326806999</v>
      </c>
      <c r="BT14" s="88">
        <v>3855.0174035804098</v>
      </c>
      <c r="BU14" s="88">
        <v>3733.6071487019299</v>
      </c>
      <c r="BV14" s="88">
        <v>3905.7340824068001</v>
      </c>
      <c r="BW14" s="88">
        <v>3845.6851666002599</v>
      </c>
      <c r="BX14" s="88">
        <v>3800.30850808889</v>
      </c>
      <c r="BY14" s="88">
        <v>3703.38492925624</v>
      </c>
      <c r="BZ14" s="88">
        <v>3930.23500886801</v>
      </c>
      <c r="CA14" s="88">
        <v>3821.00418387837</v>
      </c>
      <c r="CB14" s="88">
        <v>3834.87348438238</v>
      </c>
      <c r="CC14" s="88">
        <v>3764.0537448650002</v>
      </c>
      <c r="CD14" s="88">
        <v>3886.80232849394</v>
      </c>
      <c r="CE14" s="88">
        <v>3828.4448816290201</v>
      </c>
      <c r="CF14" s="88">
        <v>3798.6237132270498</v>
      </c>
      <c r="CG14" s="88">
        <v>3734.5506622347798</v>
      </c>
      <c r="CH14" s="88">
        <v>3802.72128308832</v>
      </c>
      <c r="CI14" s="88">
        <v>3875.7063149882401</v>
      </c>
      <c r="CJ14" s="88">
        <v>3813.51445340177</v>
      </c>
      <c r="CK14" s="88">
        <v>3773.2678296549302</v>
      </c>
    </row>
    <row r="15" spans="1:89" s="55" customFormat="1" ht="12.75" x14ac:dyDescent="0.2">
      <c r="A15" s="137">
        <f>+Léame!B13</f>
        <v>1</v>
      </c>
      <c r="B15" s="19" t="s">
        <v>4</v>
      </c>
      <c r="C15" s="88">
        <v>591.20695340617794</v>
      </c>
      <c r="D15" s="88">
        <v>544.74629331132496</v>
      </c>
      <c r="E15" s="88">
        <v>565.26380599415904</v>
      </c>
      <c r="F15" s="88">
        <v>579.590581840352</v>
      </c>
      <c r="G15" s="88">
        <v>569.67171375738997</v>
      </c>
      <c r="H15" s="88">
        <v>555.93200570777901</v>
      </c>
      <c r="I15" s="88">
        <v>648.68338277384601</v>
      </c>
      <c r="J15" s="88">
        <v>675.46019163988797</v>
      </c>
      <c r="K15" s="88">
        <v>671.42118349299005</v>
      </c>
      <c r="L15" s="88">
        <v>621.17321058531695</v>
      </c>
      <c r="M15" s="88">
        <v>633.64261341463805</v>
      </c>
      <c r="N15" s="88">
        <v>604.84178186225301</v>
      </c>
      <c r="O15" s="88">
        <v>581.53813072856701</v>
      </c>
      <c r="P15" s="88">
        <v>500.43973617008402</v>
      </c>
      <c r="Q15" s="88">
        <v>599.37576759660305</v>
      </c>
      <c r="R15" s="88">
        <v>680.07431642061397</v>
      </c>
      <c r="S15" s="88">
        <v>625.24292201953097</v>
      </c>
      <c r="T15" s="88">
        <v>567.28250665161897</v>
      </c>
      <c r="U15" s="88">
        <v>646.40651976174195</v>
      </c>
      <c r="V15" s="88">
        <v>656.59768856084497</v>
      </c>
      <c r="W15" s="88">
        <v>610.63064799282097</v>
      </c>
      <c r="X15" s="88">
        <v>578.89325941294101</v>
      </c>
      <c r="Y15" s="88">
        <v>637.91853558110301</v>
      </c>
      <c r="Z15" s="88">
        <v>644.04171293207105</v>
      </c>
      <c r="AA15" s="88">
        <v>611.59351875704704</v>
      </c>
      <c r="AB15" s="88">
        <v>580.66247738437801</v>
      </c>
      <c r="AC15" s="88">
        <v>642.10233143823496</v>
      </c>
      <c r="AD15" s="88">
        <v>683.526308968026</v>
      </c>
      <c r="AE15" s="88">
        <v>656.83118241361399</v>
      </c>
      <c r="AF15" s="88">
        <v>603.63983823639205</v>
      </c>
      <c r="AG15" s="88">
        <v>657.96047801009297</v>
      </c>
      <c r="AH15" s="88">
        <v>672.73568798374799</v>
      </c>
      <c r="AI15" s="88">
        <v>653.54952850030804</v>
      </c>
      <c r="AJ15" s="88">
        <v>632.99156215637004</v>
      </c>
      <c r="AK15" s="88">
        <v>687.29458676985598</v>
      </c>
      <c r="AL15" s="88">
        <v>716.26865612147105</v>
      </c>
      <c r="AM15" s="88">
        <v>687.85485969053605</v>
      </c>
      <c r="AN15" s="88">
        <v>638.85189250590895</v>
      </c>
      <c r="AO15" s="88">
        <v>764.92322168620399</v>
      </c>
      <c r="AP15" s="88">
        <v>796.17001657334401</v>
      </c>
      <c r="AQ15" s="88">
        <v>770.93044407653099</v>
      </c>
      <c r="AR15" s="88">
        <v>739.63651285940705</v>
      </c>
      <c r="AS15" s="88">
        <v>787.22496005210701</v>
      </c>
      <c r="AT15" s="88">
        <v>752.54318925272003</v>
      </c>
      <c r="AU15" s="88">
        <v>660.215667165946</v>
      </c>
      <c r="AV15" s="88">
        <v>524.75866235275805</v>
      </c>
      <c r="AW15" s="88">
        <v>497.02323863758897</v>
      </c>
      <c r="AX15" s="88">
        <v>518.35713997748803</v>
      </c>
      <c r="AY15" s="88">
        <v>508.46514834403098</v>
      </c>
      <c r="AZ15" s="88">
        <v>492.16161217130099</v>
      </c>
      <c r="BA15" s="88">
        <v>616.15421758298999</v>
      </c>
      <c r="BB15" s="88">
        <v>611.19851488953304</v>
      </c>
      <c r="BC15" s="88">
        <v>581.73644646776404</v>
      </c>
      <c r="BD15" s="88">
        <v>569.43579065038602</v>
      </c>
      <c r="BE15" s="88">
        <v>666.43232955157805</v>
      </c>
      <c r="BF15" s="88">
        <v>715.97572648841106</v>
      </c>
      <c r="BG15" s="88">
        <v>676.45410651944599</v>
      </c>
      <c r="BH15" s="88">
        <v>652.26372255573301</v>
      </c>
      <c r="BI15" s="88">
        <v>690.32115951975095</v>
      </c>
      <c r="BJ15" s="88">
        <v>736.49394021353896</v>
      </c>
      <c r="BK15" s="88">
        <v>746.28320150065304</v>
      </c>
      <c r="BL15" s="88">
        <v>700.11578489573606</v>
      </c>
      <c r="BM15" s="88">
        <v>776.36667814818497</v>
      </c>
      <c r="BN15" s="88">
        <v>856.53913837551897</v>
      </c>
      <c r="BO15" s="88">
        <v>862.32619058924399</v>
      </c>
      <c r="BP15" s="88">
        <v>765.05059108252897</v>
      </c>
      <c r="BQ15" s="88">
        <v>846.01783940127598</v>
      </c>
      <c r="BR15" s="88">
        <v>868.35692969042395</v>
      </c>
      <c r="BS15" s="88">
        <v>907.53859495715005</v>
      </c>
      <c r="BT15" s="88">
        <v>826.347784255036</v>
      </c>
      <c r="BU15" s="88">
        <v>882.83884861632998</v>
      </c>
      <c r="BV15" s="88">
        <v>927.32886396756101</v>
      </c>
      <c r="BW15" s="88">
        <v>874.20681082813201</v>
      </c>
      <c r="BX15" s="88">
        <v>873.17851600289498</v>
      </c>
      <c r="BY15" s="88">
        <v>923.73216019576603</v>
      </c>
      <c r="BZ15" s="88">
        <v>1009.03998840129</v>
      </c>
      <c r="CA15" s="88">
        <v>894.64837390268497</v>
      </c>
      <c r="CB15" s="88">
        <v>841.68882493252102</v>
      </c>
      <c r="CC15" s="88">
        <v>983.25855167670898</v>
      </c>
      <c r="CD15" s="88">
        <v>1088.7404893806199</v>
      </c>
      <c r="CE15" s="88">
        <v>980.54177577704797</v>
      </c>
      <c r="CF15" s="88">
        <v>925.63358432459995</v>
      </c>
      <c r="CG15" s="88">
        <v>955.499114596347</v>
      </c>
      <c r="CH15" s="88">
        <v>1005.71997369467</v>
      </c>
      <c r="CI15" s="88">
        <v>979.54242254954204</v>
      </c>
      <c r="CJ15" s="88">
        <v>932.63521144639799</v>
      </c>
      <c r="CK15" s="88">
        <v>994.31303611128305</v>
      </c>
    </row>
    <row r="16" spans="1:89" s="55" customFormat="1" ht="12.75" x14ac:dyDescent="0.2">
      <c r="A16" s="137">
        <f>+Léame!B14</f>
        <v>1</v>
      </c>
      <c r="B16" s="19" t="s">
        <v>5</v>
      </c>
      <c r="C16" s="88">
        <v>1233.6519167338699</v>
      </c>
      <c r="D16" s="88">
        <v>1354.0055332996999</v>
      </c>
      <c r="E16" s="88">
        <v>1314.98913255248</v>
      </c>
      <c r="F16" s="88">
        <v>1585.63810101477</v>
      </c>
      <c r="G16" s="88">
        <v>1242.89057116973</v>
      </c>
      <c r="H16" s="88">
        <v>1409.96433922285</v>
      </c>
      <c r="I16" s="88">
        <v>1409.43890658757</v>
      </c>
      <c r="J16" s="88">
        <v>1760.93527589984</v>
      </c>
      <c r="K16" s="88">
        <v>1301.7720961458999</v>
      </c>
      <c r="L16" s="88">
        <v>1546.0417314409599</v>
      </c>
      <c r="M16" s="88">
        <v>1388.90736240255</v>
      </c>
      <c r="N16" s="88">
        <v>1570.86229598608</v>
      </c>
      <c r="O16" s="88">
        <v>1153.2786345939301</v>
      </c>
      <c r="P16" s="88">
        <v>1249.93143295492</v>
      </c>
      <c r="Q16" s="88">
        <v>1232.5486295928499</v>
      </c>
      <c r="R16" s="88">
        <v>1595.86421123627</v>
      </c>
      <c r="S16" s="88">
        <v>1159.81553611961</v>
      </c>
      <c r="T16" s="88">
        <v>1266.9558656245399</v>
      </c>
      <c r="U16" s="88">
        <v>1239.49951581649</v>
      </c>
      <c r="V16" s="88">
        <v>1552.1236832878801</v>
      </c>
      <c r="W16" s="88">
        <v>1179.2839047611999</v>
      </c>
      <c r="X16" s="88">
        <v>1322.10185229433</v>
      </c>
      <c r="Y16" s="88">
        <v>1288.9639613285101</v>
      </c>
      <c r="Z16" s="88">
        <v>1592.5368183191199</v>
      </c>
      <c r="AA16" s="88">
        <v>1238.53353700304</v>
      </c>
      <c r="AB16" s="88">
        <v>1358.58127647639</v>
      </c>
      <c r="AC16" s="88">
        <v>1326.41061089564</v>
      </c>
      <c r="AD16" s="88">
        <v>1636.8904584022901</v>
      </c>
      <c r="AE16" s="88">
        <v>1297.0029053993701</v>
      </c>
      <c r="AF16" s="88">
        <v>1387.6127589451701</v>
      </c>
      <c r="AG16" s="88">
        <v>1315.07863813114</v>
      </c>
      <c r="AH16" s="88">
        <v>1628.36790933763</v>
      </c>
      <c r="AI16" s="88">
        <v>1226.9213911988199</v>
      </c>
      <c r="AJ16" s="88">
        <v>1370.67987877727</v>
      </c>
      <c r="AK16" s="88">
        <v>1405.48477852203</v>
      </c>
      <c r="AL16" s="88">
        <v>1820.94809445847</v>
      </c>
      <c r="AM16" s="88">
        <v>1384.0681817802899</v>
      </c>
      <c r="AN16" s="88">
        <v>1556.47832449003</v>
      </c>
      <c r="AO16" s="88">
        <v>1532.07848017263</v>
      </c>
      <c r="AP16" s="88">
        <v>1887.33474003676</v>
      </c>
      <c r="AQ16" s="88">
        <v>1454.82480586371</v>
      </c>
      <c r="AR16" s="88">
        <v>1642.38989109259</v>
      </c>
      <c r="AS16" s="88">
        <v>1622.02265038629</v>
      </c>
      <c r="AT16" s="88">
        <v>2007.3924365314699</v>
      </c>
      <c r="AU16" s="88">
        <v>1564.15621074093</v>
      </c>
      <c r="AV16" s="88">
        <v>1690.4329463732199</v>
      </c>
      <c r="AW16" s="88">
        <v>1649.0855531766399</v>
      </c>
      <c r="AX16" s="88">
        <v>2133.7443260928198</v>
      </c>
      <c r="AY16" s="88">
        <v>1761.0708830005799</v>
      </c>
      <c r="AZ16" s="88">
        <v>1940.5743652508299</v>
      </c>
      <c r="BA16" s="88">
        <v>1897.5354745637901</v>
      </c>
      <c r="BB16" s="88">
        <v>2319.9271651855001</v>
      </c>
      <c r="BC16" s="88">
        <v>1715.83493383209</v>
      </c>
      <c r="BD16" s="88">
        <v>1872.25900369991</v>
      </c>
      <c r="BE16" s="88">
        <v>1746.7971322210101</v>
      </c>
      <c r="BF16" s="88">
        <v>2133.5081689969802</v>
      </c>
      <c r="BG16" s="88">
        <v>1624.95755117572</v>
      </c>
      <c r="BH16" s="88">
        <v>1826.4836074719401</v>
      </c>
      <c r="BI16" s="88">
        <v>1831.2091704817001</v>
      </c>
      <c r="BJ16" s="88">
        <v>2304.2748307777101</v>
      </c>
      <c r="BK16" s="88">
        <v>1758.7354704981101</v>
      </c>
      <c r="BL16" s="88">
        <v>1955.4729884851999</v>
      </c>
      <c r="BM16" s="88">
        <v>1919.6374353169199</v>
      </c>
      <c r="BN16" s="88">
        <v>2358.5383981459399</v>
      </c>
      <c r="BO16" s="88">
        <v>1889.14910169717</v>
      </c>
      <c r="BP16" s="88">
        <v>2077.1430816669999</v>
      </c>
      <c r="BQ16" s="88">
        <v>2047.3346577863599</v>
      </c>
      <c r="BR16" s="88">
        <v>2552.1717925787302</v>
      </c>
      <c r="BS16" s="88">
        <v>1970.8203280176699</v>
      </c>
      <c r="BT16" s="88">
        <v>2221.4981207480901</v>
      </c>
      <c r="BU16" s="88">
        <v>2174.3433801887199</v>
      </c>
      <c r="BV16" s="88">
        <v>2628.64710035705</v>
      </c>
      <c r="BW16" s="88">
        <v>2005.3035834090299</v>
      </c>
      <c r="BX16" s="88">
        <v>2173.8457176501202</v>
      </c>
      <c r="BY16" s="88">
        <v>2101.2820188393998</v>
      </c>
      <c r="BZ16" s="88">
        <v>2547.56299376681</v>
      </c>
      <c r="CA16" s="88">
        <v>1979.4018775151801</v>
      </c>
      <c r="CB16" s="88">
        <v>2233.5960341192399</v>
      </c>
      <c r="CC16" s="88">
        <v>2249.1277958570199</v>
      </c>
      <c r="CD16" s="88">
        <v>2711.8547762850699</v>
      </c>
      <c r="CE16" s="88">
        <v>2091.47533752762</v>
      </c>
      <c r="CF16" s="88">
        <v>2307.3315755642302</v>
      </c>
      <c r="CG16" s="88">
        <v>2298.3200261831398</v>
      </c>
      <c r="CH16" s="88">
        <v>2705.1279334555902</v>
      </c>
      <c r="CI16" s="88">
        <v>2059.4114504689801</v>
      </c>
      <c r="CJ16" s="88">
        <v>2221.4594023343102</v>
      </c>
      <c r="CK16" s="88">
        <v>2161.0134654568501</v>
      </c>
    </row>
    <row r="17" spans="1:89" s="55" customFormat="1" ht="13.9" x14ac:dyDescent="0.3">
      <c r="A17" s="137">
        <f>+Léame!B15</f>
        <v>1</v>
      </c>
      <c r="B17" s="19" t="s">
        <v>6</v>
      </c>
      <c r="C17" s="88">
        <v>1365.0323855684101</v>
      </c>
      <c r="D17" s="88">
        <v>1409.8951684748999</v>
      </c>
      <c r="E17" s="88">
        <v>1419.80247842781</v>
      </c>
      <c r="F17" s="88">
        <v>1628.40720759088</v>
      </c>
      <c r="G17" s="88">
        <v>1486.9213204503201</v>
      </c>
      <c r="H17" s="88">
        <v>1512.8307142583501</v>
      </c>
      <c r="I17" s="88">
        <v>1539.02213312356</v>
      </c>
      <c r="J17" s="88">
        <v>1758.43683994201</v>
      </c>
      <c r="K17" s="88">
        <v>1599.8708381593899</v>
      </c>
      <c r="L17" s="88">
        <v>1623.49368178544</v>
      </c>
      <c r="M17" s="88">
        <v>1608.7743909656799</v>
      </c>
      <c r="N17" s="88">
        <v>1679.9878308114901</v>
      </c>
      <c r="O17" s="88">
        <v>1497.13627350156</v>
      </c>
      <c r="P17" s="88">
        <v>1489.9063798100899</v>
      </c>
      <c r="Q17" s="88">
        <v>1527.9802093670301</v>
      </c>
      <c r="R17" s="88">
        <v>1731.3024616544899</v>
      </c>
      <c r="S17" s="88">
        <v>1557.6274402143799</v>
      </c>
      <c r="T17" s="88">
        <v>1550.5755621835599</v>
      </c>
      <c r="U17" s="88">
        <v>1566.8437471944201</v>
      </c>
      <c r="V17" s="88">
        <v>1758.0872338577001</v>
      </c>
      <c r="W17" s="88">
        <v>1598.45065158841</v>
      </c>
      <c r="X17" s="88">
        <v>1610.0906445830999</v>
      </c>
      <c r="Y17" s="88">
        <v>1557.94498862092</v>
      </c>
      <c r="Z17" s="88">
        <v>1767.39195445936</v>
      </c>
      <c r="AA17" s="88">
        <v>1614.3592046317599</v>
      </c>
      <c r="AB17" s="88">
        <v>1632.5902755473601</v>
      </c>
      <c r="AC17" s="88">
        <v>1631.78591548539</v>
      </c>
      <c r="AD17" s="88">
        <v>1836.2623954056701</v>
      </c>
      <c r="AE17" s="88">
        <v>1665.4088410305401</v>
      </c>
      <c r="AF17" s="88">
        <v>1693.54199639691</v>
      </c>
      <c r="AG17" s="88">
        <v>1714.7668898363399</v>
      </c>
      <c r="AH17" s="88">
        <v>1961.5972718396999</v>
      </c>
      <c r="AI17" s="88">
        <v>1835.6195234125601</v>
      </c>
      <c r="AJ17" s="88">
        <v>1862.1369834192601</v>
      </c>
      <c r="AK17" s="88">
        <v>1916.2617697431999</v>
      </c>
      <c r="AL17" s="88">
        <v>2198.0741135405701</v>
      </c>
      <c r="AM17" s="88">
        <v>2011.62220241976</v>
      </c>
      <c r="AN17" s="88">
        <v>2057.4720180592399</v>
      </c>
      <c r="AO17" s="88">
        <v>2100.5571791408001</v>
      </c>
      <c r="AP17" s="88">
        <v>2410.6652400820999</v>
      </c>
      <c r="AQ17" s="88">
        <v>2218.1540876798399</v>
      </c>
      <c r="AR17" s="88">
        <v>2289.9630625352902</v>
      </c>
      <c r="AS17" s="88">
        <v>2323.1499774976</v>
      </c>
      <c r="AT17" s="88">
        <v>2629.03857271271</v>
      </c>
      <c r="AU17" s="88">
        <v>2386.0220878888399</v>
      </c>
      <c r="AV17" s="88">
        <v>2411.6223609111298</v>
      </c>
      <c r="AW17" s="88">
        <v>2415.3617641813198</v>
      </c>
      <c r="AX17" s="88">
        <v>2902.98029774414</v>
      </c>
      <c r="AY17" s="88">
        <v>2643.1740557066701</v>
      </c>
      <c r="AZ17" s="88">
        <v>2672.0654122850501</v>
      </c>
      <c r="BA17" s="88">
        <v>2658.2517552148001</v>
      </c>
      <c r="BB17" s="88">
        <v>2814.3295781971601</v>
      </c>
      <c r="BC17" s="88">
        <v>2428.8241657809299</v>
      </c>
      <c r="BD17" s="88">
        <v>2398.1295055085898</v>
      </c>
      <c r="BE17" s="88">
        <v>2468.5331922697001</v>
      </c>
      <c r="BF17" s="88">
        <v>2784.1088528546102</v>
      </c>
      <c r="BG17" s="88">
        <v>2564.3178987681199</v>
      </c>
      <c r="BH17" s="88">
        <v>2793.2772384516402</v>
      </c>
      <c r="BI17" s="88">
        <v>2891.76192765717</v>
      </c>
      <c r="BJ17" s="88">
        <v>3285.2164271789202</v>
      </c>
      <c r="BK17" s="88">
        <v>3064.5452300166598</v>
      </c>
      <c r="BL17" s="88">
        <v>3160.0024126339099</v>
      </c>
      <c r="BM17" s="88">
        <v>3178.71449105393</v>
      </c>
      <c r="BN17" s="88">
        <v>3617.1996633314702</v>
      </c>
      <c r="BO17" s="88">
        <v>3326.9412703261</v>
      </c>
      <c r="BP17" s="88">
        <v>3394.4550200620101</v>
      </c>
      <c r="BQ17" s="88">
        <v>3388.6935623833101</v>
      </c>
      <c r="BR17" s="88">
        <v>3875.6103806191099</v>
      </c>
      <c r="BS17" s="88">
        <v>3491.9488257131502</v>
      </c>
      <c r="BT17" s="88">
        <v>3698.10203377996</v>
      </c>
      <c r="BU17" s="88">
        <v>3692.6422677098799</v>
      </c>
      <c r="BV17" s="88">
        <v>4184.8128089632701</v>
      </c>
      <c r="BW17" s="88">
        <v>3694.6316032787599</v>
      </c>
      <c r="BX17" s="88">
        <v>3763.2531824876901</v>
      </c>
      <c r="BY17" s="88">
        <v>3796.39035012259</v>
      </c>
      <c r="BZ17" s="88">
        <v>4233.4798401932303</v>
      </c>
      <c r="CA17" s="88">
        <v>3774.5263043027498</v>
      </c>
      <c r="CB17" s="88">
        <v>3854.46629638167</v>
      </c>
      <c r="CC17" s="88">
        <v>3880.2032542555198</v>
      </c>
      <c r="CD17" s="88">
        <v>4346.2329613271504</v>
      </c>
      <c r="CE17" s="88">
        <v>3877.1077294987399</v>
      </c>
      <c r="CF17" s="88">
        <v>3983.1378061529299</v>
      </c>
      <c r="CG17" s="88">
        <v>3979.2307895423501</v>
      </c>
      <c r="CH17" s="88">
        <v>4453.8830387136104</v>
      </c>
      <c r="CI17" s="88">
        <v>4064.3245607372401</v>
      </c>
      <c r="CJ17" s="88">
        <v>4104.2090038575097</v>
      </c>
      <c r="CK17" s="88">
        <v>4129.35920578078</v>
      </c>
    </row>
    <row r="18" spans="1:89" s="55" customFormat="1" ht="13.9" x14ac:dyDescent="0.3">
      <c r="A18" s="137">
        <f>+Léame!B16</f>
        <v>1</v>
      </c>
      <c r="B18" s="19" t="s">
        <v>7</v>
      </c>
      <c r="C18" s="88">
        <v>630.03255701985597</v>
      </c>
      <c r="D18" s="88">
        <v>638.71232406386605</v>
      </c>
      <c r="E18" s="88">
        <v>648.49641451383002</v>
      </c>
      <c r="F18" s="88">
        <v>708.15718118708003</v>
      </c>
      <c r="G18" s="88">
        <v>715.55750393594599</v>
      </c>
      <c r="H18" s="88">
        <v>724.89013118560194</v>
      </c>
      <c r="I18" s="88">
        <v>764.07577926983595</v>
      </c>
      <c r="J18" s="88">
        <v>822.62984890829796</v>
      </c>
      <c r="K18" s="88">
        <v>806.63294802918801</v>
      </c>
      <c r="L18" s="88">
        <v>815.23993033433601</v>
      </c>
      <c r="M18" s="88">
        <v>808.56495367399702</v>
      </c>
      <c r="N18" s="88">
        <v>836.93538368741201</v>
      </c>
      <c r="O18" s="88">
        <v>811.21461385606096</v>
      </c>
      <c r="P18" s="88">
        <v>804.68297619596399</v>
      </c>
      <c r="Q18" s="88">
        <v>822.216224006223</v>
      </c>
      <c r="R18" s="88">
        <v>890.51073402757697</v>
      </c>
      <c r="S18" s="88">
        <v>896.87804525421598</v>
      </c>
      <c r="T18" s="88">
        <v>892.90015602552899</v>
      </c>
      <c r="U18" s="88">
        <v>908.59064571828799</v>
      </c>
      <c r="V18" s="88">
        <v>960.72196622418699</v>
      </c>
      <c r="W18" s="88">
        <v>949.57908142876704</v>
      </c>
      <c r="X18" s="88">
        <v>946.71703540787905</v>
      </c>
      <c r="Y18" s="88">
        <v>947.63848635746797</v>
      </c>
      <c r="Z18" s="88">
        <v>1005.3263962155301</v>
      </c>
      <c r="AA18" s="88">
        <v>1002.28919054435</v>
      </c>
      <c r="AB18" s="88">
        <v>1023.60743599529</v>
      </c>
      <c r="AC18" s="88">
        <v>1054.45904571188</v>
      </c>
      <c r="AD18" s="88">
        <v>1134.7584565003799</v>
      </c>
      <c r="AE18" s="88">
        <v>1135.9487118586501</v>
      </c>
      <c r="AF18" s="88">
        <v>1148.83664642637</v>
      </c>
      <c r="AG18" s="88">
        <v>1159.6286924543001</v>
      </c>
      <c r="AH18" s="88">
        <v>1225.15456981238</v>
      </c>
      <c r="AI18" s="88">
        <v>1199.9837974193199</v>
      </c>
      <c r="AJ18" s="88">
        <v>1181.9191915200699</v>
      </c>
      <c r="AK18" s="88">
        <v>1195.2496419270999</v>
      </c>
      <c r="AL18" s="88">
        <v>1257.17383793415</v>
      </c>
      <c r="AM18" s="88">
        <v>1235.9694261161801</v>
      </c>
      <c r="AN18" s="88">
        <v>1237.5455987875901</v>
      </c>
      <c r="AO18" s="88">
        <v>1255.8615642183299</v>
      </c>
      <c r="AP18" s="88">
        <v>1327.6091222419</v>
      </c>
      <c r="AQ18" s="88">
        <v>1316.2500298073901</v>
      </c>
      <c r="AR18" s="88">
        <v>1311.4461155230399</v>
      </c>
      <c r="AS18" s="88">
        <v>1317.9165412755799</v>
      </c>
      <c r="AT18" s="88">
        <v>1430.6353385692</v>
      </c>
      <c r="AU18" s="88">
        <v>1389.05408754374</v>
      </c>
      <c r="AV18" s="88">
        <v>1397.0911709597401</v>
      </c>
      <c r="AW18" s="88">
        <v>1368.19797557585</v>
      </c>
      <c r="AX18" s="88">
        <v>1465.90515748543</v>
      </c>
      <c r="AY18" s="88">
        <v>1442.8186027373999</v>
      </c>
      <c r="AZ18" s="88">
        <v>1414.5910240165199</v>
      </c>
      <c r="BA18" s="88">
        <v>1423.86967289883</v>
      </c>
      <c r="BB18" s="88">
        <v>1450.7954630787001</v>
      </c>
      <c r="BC18" s="88">
        <v>1329.3220136546699</v>
      </c>
      <c r="BD18" s="88">
        <v>1250.1598544083599</v>
      </c>
      <c r="BE18" s="88">
        <v>1212.0542896647401</v>
      </c>
      <c r="BF18" s="88">
        <v>1292.0390952381399</v>
      </c>
      <c r="BG18" s="88">
        <v>1258.8199187236701</v>
      </c>
      <c r="BH18" s="88">
        <v>1349.49443095381</v>
      </c>
      <c r="BI18" s="88">
        <v>1402.53469054996</v>
      </c>
      <c r="BJ18" s="88">
        <v>1488.03755157707</v>
      </c>
      <c r="BK18" s="88">
        <v>1471.88066812635</v>
      </c>
      <c r="BL18" s="88">
        <v>1478.2083417205899</v>
      </c>
      <c r="BM18" s="88">
        <v>1480.7032738954399</v>
      </c>
      <c r="BN18" s="88">
        <v>1544.5776044454401</v>
      </c>
      <c r="BO18" s="88">
        <v>1561.01294631111</v>
      </c>
      <c r="BP18" s="88">
        <v>1559.70007807912</v>
      </c>
      <c r="BQ18" s="88">
        <v>1555.4263536175299</v>
      </c>
      <c r="BR18" s="88">
        <v>1632.6520905253301</v>
      </c>
      <c r="BS18" s="88">
        <v>1604.04202613252</v>
      </c>
      <c r="BT18" s="88">
        <v>1608.59012619182</v>
      </c>
      <c r="BU18" s="88">
        <v>1600.50812239794</v>
      </c>
      <c r="BV18" s="88">
        <v>1686.4003649229001</v>
      </c>
      <c r="BW18" s="88">
        <v>1666.6454487978001</v>
      </c>
      <c r="BX18" s="88">
        <v>1641.7288815023001</v>
      </c>
      <c r="BY18" s="88">
        <v>1646.6831256077601</v>
      </c>
      <c r="BZ18" s="88">
        <v>1741.23661092771</v>
      </c>
      <c r="CA18" s="88">
        <v>1719.7568548473701</v>
      </c>
      <c r="CB18" s="88">
        <v>1688.8933724984499</v>
      </c>
      <c r="CC18" s="88">
        <v>1716.7544017489599</v>
      </c>
      <c r="CD18" s="88">
        <v>1818.2678441196499</v>
      </c>
      <c r="CE18" s="88">
        <v>1777.0926061831501</v>
      </c>
      <c r="CF18" s="88">
        <v>1751.2071578120599</v>
      </c>
      <c r="CG18" s="88">
        <v>1789.1869315936301</v>
      </c>
      <c r="CH18" s="88">
        <v>1854.0688429894001</v>
      </c>
      <c r="CI18" s="88">
        <v>1788.7514645630599</v>
      </c>
      <c r="CJ18" s="88">
        <v>1764.6337589667301</v>
      </c>
      <c r="CK18" s="88">
        <v>1824.3920831180801</v>
      </c>
    </row>
    <row r="19" spans="1:89" s="55" customFormat="1" ht="13.9" x14ac:dyDescent="0.3">
      <c r="A19" s="137">
        <f>+Léame!B17</f>
        <v>1</v>
      </c>
      <c r="B19" s="19" t="s">
        <v>8</v>
      </c>
      <c r="C19" s="88">
        <v>198.433470535157</v>
      </c>
      <c r="D19" s="88">
        <v>203.81082581161701</v>
      </c>
      <c r="E19" s="88">
        <v>207.32011097238001</v>
      </c>
      <c r="F19" s="88">
        <v>240.05953853857201</v>
      </c>
      <c r="G19" s="88">
        <v>230.60403747070799</v>
      </c>
      <c r="H19" s="88">
        <v>243.790548561359</v>
      </c>
      <c r="I19" s="88">
        <v>253.49456351511799</v>
      </c>
      <c r="J19" s="88">
        <v>292.929208452566</v>
      </c>
      <c r="K19" s="88">
        <v>273.27888026380703</v>
      </c>
      <c r="L19" s="88">
        <v>279.66155949412303</v>
      </c>
      <c r="M19" s="88">
        <v>281.08137161674398</v>
      </c>
      <c r="N19" s="88">
        <v>314.31186865775601</v>
      </c>
      <c r="O19" s="88">
        <v>300.03643506713598</v>
      </c>
      <c r="P19" s="88">
        <v>309.54530498962401</v>
      </c>
      <c r="Q19" s="88">
        <v>316.92812442555402</v>
      </c>
      <c r="R19" s="88">
        <v>364.802121823307</v>
      </c>
      <c r="S19" s="88">
        <v>339.20381532874001</v>
      </c>
      <c r="T19" s="88">
        <v>350.60030582427902</v>
      </c>
      <c r="U19" s="88">
        <v>358.40775015408798</v>
      </c>
      <c r="V19" s="88">
        <v>411.04411271608899</v>
      </c>
      <c r="W19" s="88">
        <v>390.04909536415101</v>
      </c>
      <c r="X19" s="88">
        <v>404.33237557714398</v>
      </c>
      <c r="Y19" s="88">
        <v>406.79399706162599</v>
      </c>
      <c r="Z19" s="88">
        <v>463.54164571600802</v>
      </c>
      <c r="AA19" s="88">
        <v>432.73740365354001</v>
      </c>
      <c r="AB19" s="88">
        <v>445.21894643367</v>
      </c>
      <c r="AC19" s="88">
        <v>450.48840250578201</v>
      </c>
      <c r="AD19" s="88">
        <v>517.93277526684199</v>
      </c>
      <c r="AE19" s="88">
        <v>478.53474361775102</v>
      </c>
      <c r="AF19" s="88">
        <v>489.90146049412601</v>
      </c>
      <c r="AG19" s="88">
        <v>495.01278387659499</v>
      </c>
      <c r="AH19" s="88">
        <v>563.37344980957698</v>
      </c>
      <c r="AI19" s="88">
        <v>526.30103739000504</v>
      </c>
      <c r="AJ19" s="88">
        <v>538.43114420560801</v>
      </c>
      <c r="AK19" s="88">
        <v>551.68509866153795</v>
      </c>
      <c r="AL19" s="88">
        <v>622.27317633313498</v>
      </c>
      <c r="AM19" s="88">
        <v>569.92965317108406</v>
      </c>
      <c r="AN19" s="88">
        <v>585.11281196909601</v>
      </c>
      <c r="AO19" s="88">
        <v>584.00424485748295</v>
      </c>
      <c r="AP19" s="88">
        <v>657.00177781478203</v>
      </c>
      <c r="AQ19" s="88">
        <v>600.34715453545903</v>
      </c>
      <c r="AR19" s="88">
        <v>606.87262074502303</v>
      </c>
      <c r="AS19" s="88">
        <v>610.66218352704095</v>
      </c>
      <c r="AT19" s="88">
        <v>702.86062207433599</v>
      </c>
      <c r="AU19" s="88">
        <v>668.46592062984996</v>
      </c>
      <c r="AV19" s="88">
        <v>685.56364436040803</v>
      </c>
      <c r="AW19" s="88">
        <v>696.87688481397799</v>
      </c>
      <c r="AX19" s="88">
        <v>820.28486913467896</v>
      </c>
      <c r="AY19" s="88">
        <v>788.58216288599294</v>
      </c>
      <c r="AZ19" s="88">
        <v>808.42431173391901</v>
      </c>
      <c r="BA19" s="88">
        <v>807.40325146653697</v>
      </c>
      <c r="BB19" s="88">
        <v>919.28502117689698</v>
      </c>
      <c r="BC19" s="88">
        <v>817.82598601850202</v>
      </c>
      <c r="BD19" s="88">
        <v>803.54381439604003</v>
      </c>
      <c r="BE19" s="88">
        <v>812.91026457402199</v>
      </c>
      <c r="BF19" s="88">
        <v>922.64311622780303</v>
      </c>
      <c r="BG19" s="88">
        <v>899.63528235628098</v>
      </c>
      <c r="BH19" s="88">
        <v>937.90276888129301</v>
      </c>
      <c r="BI19" s="88">
        <v>939.701183527333</v>
      </c>
      <c r="BJ19" s="88">
        <v>1057.0091723980699</v>
      </c>
      <c r="BK19" s="88">
        <v>968.54071354534506</v>
      </c>
      <c r="BL19" s="88">
        <v>980.42417125258703</v>
      </c>
      <c r="BM19" s="88">
        <v>973.63133133679298</v>
      </c>
      <c r="BN19" s="88">
        <v>1082.4197646678399</v>
      </c>
      <c r="BO19" s="88">
        <v>1018.32770632083</v>
      </c>
      <c r="BP19" s="88">
        <v>1036.4573809787501</v>
      </c>
      <c r="BQ19" s="88">
        <v>1022.76180888906</v>
      </c>
      <c r="BR19" s="88">
        <v>1141.12791787583</v>
      </c>
      <c r="BS19" s="88">
        <v>1041.9342343241799</v>
      </c>
      <c r="BT19" s="88">
        <v>1058.2180260318401</v>
      </c>
      <c r="BU19" s="88">
        <v>1059.3326385482201</v>
      </c>
      <c r="BV19" s="88">
        <v>1149.5375331585101</v>
      </c>
      <c r="BW19" s="88">
        <v>1080.2233533583101</v>
      </c>
      <c r="BX19" s="88">
        <v>1073.1552622404699</v>
      </c>
      <c r="BY19" s="88">
        <v>1075.1978083384399</v>
      </c>
      <c r="BZ19" s="88">
        <v>1186.87222275869</v>
      </c>
      <c r="CA19" s="88">
        <v>1135.6776964302401</v>
      </c>
      <c r="CB19" s="88">
        <v>1143.6222315539101</v>
      </c>
      <c r="CC19" s="88">
        <v>1150.6550600759099</v>
      </c>
      <c r="CD19" s="88">
        <v>1254.1515365007201</v>
      </c>
      <c r="CE19" s="88">
        <v>1182.27616462222</v>
      </c>
      <c r="CF19" s="88">
        <v>1188.9950082003199</v>
      </c>
      <c r="CG19" s="88">
        <v>1180.8756860342801</v>
      </c>
      <c r="CH19" s="88">
        <v>1275.15115354574</v>
      </c>
      <c r="CI19" s="88">
        <v>1215.7802527169199</v>
      </c>
      <c r="CJ19" s="88">
        <v>1237.0398301657499</v>
      </c>
      <c r="CK19" s="88">
        <v>1225.5023909439201</v>
      </c>
    </row>
    <row r="20" spans="1:89" s="55" customFormat="1" ht="13.9" x14ac:dyDescent="0.3">
      <c r="A20" s="137">
        <f>+Léame!B18</f>
        <v>1</v>
      </c>
      <c r="B20" s="19" t="s">
        <v>9</v>
      </c>
      <c r="C20" s="88">
        <v>1269.0154754764999</v>
      </c>
      <c r="D20" s="88">
        <v>1300.2082595384099</v>
      </c>
      <c r="E20" s="88">
        <v>1297.2160739772601</v>
      </c>
      <c r="F20" s="88">
        <v>1374.2923618986899</v>
      </c>
      <c r="G20" s="88">
        <v>1335.75168946438</v>
      </c>
      <c r="H20" s="88">
        <v>1384.89408854255</v>
      </c>
      <c r="I20" s="88">
        <v>1416.1611071263901</v>
      </c>
      <c r="J20" s="88">
        <v>1543.7256401689001</v>
      </c>
      <c r="K20" s="88">
        <v>1511.6753276633699</v>
      </c>
      <c r="L20" s="88">
        <v>1593.0113710600799</v>
      </c>
      <c r="M20" s="88">
        <v>1596.7098245857301</v>
      </c>
      <c r="N20" s="88">
        <v>1616.17728511017</v>
      </c>
      <c r="O20" s="88">
        <v>1551.50388304957</v>
      </c>
      <c r="P20" s="88">
        <v>1605.6385020775101</v>
      </c>
      <c r="Q20" s="88">
        <v>1637.5364915028399</v>
      </c>
      <c r="R20" s="88">
        <v>1788.1479510741899</v>
      </c>
      <c r="S20" s="88">
        <v>1728.6605209448201</v>
      </c>
      <c r="T20" s="88">
        <v>1792.1260145098099</v>
      </c>
      <c r="U20" s="88">
        <v>1835.0323552924699</v>
      </c>
      <c r="V20" s="88">
        <v>1978.89766734212</v>
      </c>
      <c r="W20" s="88">
        <v>1906.6361630177</v>
      </c>
      <c r="X20" s="88">
        <v>1989.6574812400499</v>
      </c>
      <c r="Y20" s="88">
        <v>1981.7300857226401</v>
      </c>
      <c r="Z20" s="88">
        <v>2114.2642654617498</v>
      </c>
      <c r="AA20" s="88">
        <v>2034.5861760134101</v>
      </c>
      <c r="AB20" s="88">
        <v>2112.59138549715</v>
      </c>
      <c r="AC20" s="88">
        <v>2111.4434678928101</v>
      </c>
      <c r="AD20" s="88">
        <v>2263.9477400882602</v>
      </c>
      <c r="AE20" s="88">
        <v>2150.5951347113701</v>
      </c>
      <c r="AF20" s="88">
        <v>2238.9188594542402</v>
      </c>
      <c r="AG20" s="88">
        <v>2257.6882932960002</v>
      </c>
      <c r="AH20" s="88">
        <v>2439.8324715646199</v>
      </c>
      <c r="AI20" s="88">
        <v>2396.4595002268702</v>
      </c>
      <c r="AJ20" s="88">
        <v>2555.39861554661</v>
      </c>
      <c r="AK20" s="88">
        <v>2639.7169076068099</v>
      </c>
      <c r="AL20" s="88">
        <v>2869.1512348144101</v>
      </c>
      <c r="AM20" s="88">
        <v>2759.9203934981501</v>
      </c>
      <c r="AN20" s="88">
        <v>2902.3361323638501</v>
      </c>
      <c r="AO20" s="88">
        <v>2942.0840734450198</v>
      </c>
      <c r="AP20" s="88">
        <v>3200.1790986006599</v>
      </c>
      <c r="AQ20" s="88">
        <v>3107.8878284109601</v>
      </c>
      <c r="AR20" s="88">
        <v>3292.4246123932198</v>
      </c>
      <c r="AS20" s="88">
        <v>3373.4320351287101</v>
      </c>
      <c r="AT20" s="88">
        <v>3680.3029336825998</v>
      </c>
      <c r="AU20" s="88">
        <v>3571.9364269193602</v>
      </c>
      <c r="AV20" s="88">
        <v>3768.6260435149102</v>
      </c>
      <c r="AW20" s="88">
        <v>3773.90338331159</v>
      </c>
      <c r="AX20" s="88">
        <v>4106.9385874458703</v>
      </c>
      <c r="AY20" s="88">
        <v>3774.6665398693599</v>
      </c>
      <c r="AZ20" s="88">
        <v>4038.82213578033</v>
      </c>
      <c r="BA20" s="88">
        <v>4104.5428072796803</v>
      </c>
      <c r="BB20" s="88">
        <v>4476.5472004278899</v>
      </c>
      <c r="BC20" s="88">
        <v>4152.6211066655897</v>
      </c>
      <c r="BD20" s="88">
        <v>4224.3354309085898</v>
      </c>
      <c r="BE20" s="88">
        <v>4247.4611021529599</v>
      </c>
      <c r="BF20" s="88">
        <v>4429.8202593085498</v>
      </c>
      <c r="BG20" s="88">
        <v>4270.2690601633203</v>
      </c>
      <c r="BH20" s="88">
        <v>4438.2235302924601</v>
      </c>
      <c r="BI20" s="88">
        <v>4420.0976999294899</v>
      </c>
      <c r="BJ20" s="88">
        <v>4759.4922197308797</v>
      </c>
      <c r="BK20" s="88">
        <v>4655.3940642913403</v>
      </c>
      <c r="BL20" s="88">
        <v>4868.9190244740303</v>
      </c>
      <c r="BM20" s="88">
        <v>4807.6042326137704</v>
      </c>
      <c r="BN20" s="88">
        <v>5196.4324104627703</v>
      </c>
      <c r="BO20" s="88">
        <v>5017.00837999538</v>
      </c>
      <c r="BP20" s="88">
        <v>5235.2751718236595</v>
      </c>
      <c r="BQ20" s="88">
        <v>5146.3565203511698</v>
      </c>
      <c r="BR20" s="88">
        <v>5480.60583694459</v>
      </c>
      <c r="BS20" s="88">
        <v>5221.7366952516504</v>
      </c>
      <c r="BT20" s="88">
        <v>5434.82038391266</v>
      </c>
      <c r="BU20" s="88">
        <v>5345.9125144133905</v>
      </c>
      <c r="BV20" s="88">
        <v>5622.56998812454</v>
      </c>
      <c r="BW20" s="88">
        <v>5406.4173039460002</v>
      </c>
      <c r="BX20" s="88">
        <v>5554.6471366779797</v>
      </c>
      <c r="BY20" s="88">
        <v>5345.2732538773198</v>
      </c>
      <c r="BZ20" s="88">
        <v>5631.0369569906798</v>
      </c>
      <c r="CA20" s="88">
        <v>5469.0702782915196</v>
      </c>
      <c r="CB20" s="88">
        <v>5675.3449728352898</v>
      </c>
      <c r="CC20" s="88">
        <v>5528.6530272284499</v>
      </c>
      <c r="CD20" s="88">
        <v>5815.2575474518098</v>
      </c>
      <c r="CE20" s="88">
        <v>5565.4229428328899</v>
      </c>
      <c r="CF20" s="88">
        <v>5683.8023996248003</v>
      </c>
      <c r="CG20" s="88">
        <v>5494.2221107647902</v>
      </c>
      <c r="CH20" s="88">
        <v>5728.2451264582396</v>
      </c>
      <c r="CI20" s="88">
        <v>5475.5086653607796</v>
      </c>
      <c r="CJ20" s="88">
        <v>5658.8344152135396</v>
      </c>
      <c r="CK20" s="88">
        <v>5508.1969530921997</v>
      </c>
    </row>
    <row r="21" spans="1:89" s="55" customFormat="1" ht="13.9" x14ac:dyDescent="0.3">
      <c r="A21" s="137">
        <f>+Léame!B19</f>
        <v>1</v>
      </c>
      <c r="B21" s="19" t="s">
        <v>10</v>
      </c>
      <c r="C21" s="88">
        <v>1419.9529868812599</v>
      </c>
      <c r="D21" s="88">
        <v>1396.49588089706</v>
      </c>
      <c r="E21" s="88">
        <v>1406.39487874722</v>
      </c>
      <c r="F21" s="88">
        <v>1470.5244137151301</v>
      </c>
      <c r="G21" s="88">
        <v>1499.4456506305501</v>
      </c>
      <c r="H21" s="88">
        <v>1475.3881105011901</v>
      </c>
      <c r="I21" s="88">
        <v>1485.87197594605</v>
      </c>
      <c r="J21" s="88">
        <v>1552.2196896548901</v>
      </c>
      <c r="K21" s="88">
        <v>1562.42155961244</v>
      </c>
      <c r="L21" s="88">
        <v>1532.06742558362</v>
      </c>
      <c r="M21" s="88">
        <v>1534.2465101673599</v>
      </c>
      <c r="N21" s="88">
        <v>1577.23264579275</v>
      </c>
      <c r="O21" s="88">
        <v>1600.51450889178</v>
      </c>
      <c r="P21" s="88">
        <v>1559.9506089529</v>
      </c>
      <c r="Q21" s="88">
        <v>1565.05701995346</v>
      </c>
      <c r="R21" s="88">
        <v>1625.4078937588499</v>
      </c>
      <c r="S21" s="88">
        <v>1622.0343816894199</v>
      </c>
      <c r="T21" s="88">
        <v>1573.08860281185</v>
      </c>
      <c r="U21" s="88">
        <v>1580.6460130267601</v>
      </c>
      <c r="V21" s="88">
        <v>1654.58341946374</v>
      </c>
      <c r="W21" s="88">
        <v>1692.1059274643401</v>
      </c>
      <c r="X21" s="88">
        <v>1663.64549594954</v>
      </c>
      <c r="Y21" s="88">
        <v>1665.07488386562</v>
      </c>
      <c r="Z21" s="88">
        <v>1727.92407947381</v>
      </c>
      <c r="AA21" s="88">
        <v>1729.93673122973</v>
      </c>
      <c r="AB21" s="88">
        <v>1689.2618747315901</v>
      </c>
      <c r="AC21" s="88">
        <v>1696.61649858738</v>
      </c>
      <c r="AD21" s="88">
        <v>1783.21488387409</v>
      </c>
      <c r="AE21" s="88">
        <v>1826.9626245265299</v>
      </c>
      <c r="AF21" s="88">
        <v>1797.1393032615699</v>
      </c>
      <c r="AG21" s="88">
        <v>1805.1309431403199</v>
      </c>
      <c r="AH21" s="88">
        <v>1881.4568105498299</v>
      </c>
      <c r="AI21" s="88">
        <v>1893.7513775335999</v>
      </c>
      <c r="AJ21" s="88">
        <v>1846.0226265008801</v>
      </c>
      <c r="AK21" s="88">
        <v>1858.099468549</v>
      </c>
      <c r="AL21" s="88">
        <v>1946.1055194769999</v>
      </c>
      <c r="AM21" s="88">
        <v>1974.78215572467</v>
      </c>
      <c r="AN21" s="88">
        <v>1933.82121075598</v>
      </c>
      <c r="AO21" s="88">
        <v>1941.0186247594299</v>
      </c>
      <c r="AP21" s="88">
        <v>2019.4353189040801</v>
      </c>
      <c r="AQ21" s="88">
        <v>2021.1215551560299</v>
      </c>
      <c r="AR21" s="88">
        <v>1967.70831052216</v>
      </c>
      <c r="AS21" s="88">
        <v>1978.7544496635801</v>
      </c>
      <c r="AT21" s="88">
        <v>2088.6932944584701</v>
      </c>
      <c r="AU21" s="88">
        <v>2148.8434173065298</v>
      </c>
      <c r="AV21" s="88">
        <v>2111.0766239060499</v>
      </c>
      <c r="AW21" s="88">
        <v>2122.4424861218799</v>
      </c>
      <c r="AX21" s="88">
        <v>2252.1998649137299</v>
      </c>
      <c r="AY21" s="88">
        <v>2250.6108437877501</v>
      </c>
      <c r="AZ21" s="88">
        <v>2192.8219736630099</v>
      </c>
      <c r="BA21" s="88">
        <v>2148.3850298060102</v>
      </c>
      <c r="BB21" s="88">
        <v>2194.9038337945799</v>
      </c>
      <c r="BC21" s="88">
        <v>2165.9699799395198</v>
      </c>
      <c r="BD21" s="88">
        <v>2082.9887908075402</v>
      </c>
      <c r="BE21" s="88">
        <v>2086.06547662401</v>
      </c>
      <c r="BF21" s="88">
        <v>2204.9377410657798</v>
      </c>
      <c r="BG21" s="88">
        <v>2227.8524212483399</v>
      </c>
      <c r="BH21" s="88">
        <v>2097.3292076201401</v>
      </c>
      <c r="BI21" s="88">
        <v>2158.25399793833</v>
      </c>
      <c r="BJ21" s="88">
        <v>2276.2647664164701</v>
      </c>
      <c r="BK21" s="88">
        <v>2316.8725799158401</v>
      </c>
      <c r="BL21" s="88">
        <v>2252.9464643440201</v>
      </c>
      <c r="BM21" s="88">
        <v>2263.7215150565899</v>
      </c>
      <c r="BN21" s="88">
        <v>2330.9816839486498</v>
      </c>
      <c r="BO21" s="88">
        <v>2376.9958022777901</v>
      </c>
      <c r="BP21" s="88">
        <v>2327.0139095570398</v>
      </c>
      <c r="BQ21" s="88">
        <v>2333.2828699356101</v>
      </c>
      <c r="BR21" s="88">
        <v>2413.8679217662698</v>
      </c>
      <c r="BS21" s="88">
        <v>2413.28126941545</v>
      </c>
      <c r="BT21" s="88">
        <v>2420.6693820599298</v>
      </c>
      <c r="BU21" s="88">
        <v>2446.66589494554</v>
      </c>
      <c r="BV21" s="88">
        <v>2524.58033013774</v>
      </c>
      <c r="BW21" s="88">
        <v>2512.4204762549698</v>
      </c>
      <c r="BX21" s="88">
        <v>2511.14832280682</v>
      </c>
      <c r="BY21" s="88">
        <v>2539.6693319651199</v>
      </c>
      <c r="BZ21" s="88">
        <v>2654.0694065656498</v>
      </c>
      <c r="CA21" s="88">
        <v>2616.7090828537398</v>
      </c>
      <c r="CB21" s="88">
        <v>2564.0524228305699</v>
      </c>
      <c r="CC21" s="88">
        <v>2574.4836222946101</v>
      </c>
      <c r="CD21" s="88">
        <v>2690.6147724304601</v>
      </c>
      <c r="CE21" s="88">
        <v>2677.0361070816698</v>
      </c>
      <c r="CF21" s="88">
        <v>2668.2656354453602</v>
      </c>
      <c r="CG21" s="88">
        <v>2630.84615427375</v>
      </c>
      <c r="CH21" s="88">
        <v>2747.98128104339</v>
      </c>
      <c r="CI21" s="88">
        <v>2725.53440438183</v>
      </c>
      <c r="CJ21" s="88">
        <v>2746.5171703615201</v>
      </c>
      <c r="CK21" s="88">
        <v>2696.1816218287699</v>
      </c>
    </row>
    <row r="22" spans="1:89" s="55" customFormat="1" ht="13.9" x14ac:dyDescent="0.3">
      <c r="A22" s="137">
        <f>+Léame!B20</f>
        <v>1</v>
      </c>
      <c r="B22" s="19" t="s">
        <v>11</v>
      </c>
      <c r="C22" s="88">
        <v>1717.1987451708501</v>
      </c>
      <c r="D22" s="88">
        <v>2289.97093653499</v>
      </c>
      <c r="E22" s="88">
        <v>2316.84934846641</v>
      </c>
      <c r="F22" s="88">
        <v>2328.4437334753202</v>
      </c>
      <c r="G22" s="88">
        <v>1810.5547375096301</v>
      </c>
      <c r="H22" s="88">
        <v>2422.1270619997499</v>
      </c>
      <c r="I22" s="88">
        <v>2436.51950247489</v>
      </c>
      <c r="J22" s="88">
        <v>2440.4976037843599</v>
      </c>
      <c r="K22" s="88">
        <v>1864.2348557963401</v>
      </c>
      <c r="L22" s="88">
        <v>2471.9919239200599</v>
      </c>
      <c r="M22" s="88">
        <v>2483.0341020578298</v>
      </c>
      <c r="N22" s="88">
        <v>2462.4233661439798</v>
      </c>
      <c r="O22" s="88">
        <v>1851.1403475409099</v>
      </c>
      <c r="P22" s="88">
        <v>2457.3202719558599</v>
      </c>
      <c r="Q22" s="88">
        <v>2495.45037016678</v>
      </c>
      <c r="R22" s="88">
        <v>2521.6753302880702</v>
      </c>
      <c r="S22" s="88">
        <v>1906.4959222156599</v>
      </c>
      <c r="T22" s="88">
        <v>2525.52214494497</v>
      </c>
      <c r="U22" s="88">
        <v>2541.2443777755202</v>
      </c>
      <c r="V22" s="88">
        <v>2552.0514494321901</v>
      </c>
      <c r="W22" s="88">
        <v>1939.61156303292</v>
      </c>
      <c r="X22" s="88">
        <v>2580.5618294406299</v>
      </c>
      <c r="Y22" s="88">
        <v>2580.2810620748</v>
      </c>
      <c r="Z22" s="88">
        <v>2580.7540698859498</v>
      </c>
      <c r="AA22" s="88">
        <v>1941.2397913678701</v>
      </c>
      <c r="AB22" s="88">
        <v>2579.4160387698098</v>
      </c>
      <c r="AC22" s="88">
        <v>2579.13083986727</v>
      </c>
      <c r="AD22" s="88">
        <v>2583.8033364704002</v>
      </c>
      <c r="AE22" s="88">
        <v>1964.44072924903</v>
      </c>
      <c r="AF22" s="88">
        <v>2625.5768040011098</v>
      </c>
      <c r="AG22" s="88">
        <v>2608.6683807950699</v>
      </c>
      <c r="AH22" s="88">
        <v>2624.3171170931801</v>
      </c>
      <c r="AI22" s="88">
        <v>2026.03224713639</v>
      </c>
      <c r="AJ22" s="88">
        <v>2740.58703381748</v>
      </c>
      <c r="AK22" s="88">
        <v>2740.5307209272601</v>
      </c>
      <c r="AL22" s="88">
        <v>2738.4653096868601</v>
      </c>
      <c r="AM22" s="88">
        <v>2124.3727387700201</v>
      </c>
      <c r="AN22" s="88">
        <v>2844.4401294631298</v>
      </c>
      <c r="AO22" s="88">
        <v>2826.8149549176701</v>
      </c>
      <c r="AP22" s="88">
        <v>2847.3434826805201</v>
      </c>
      <c r="AQ22" s="88">
        <v>2228.0061372196501</v>
      </c>
      <c r="AR22" s="88">
        <v>2963.2478824506002</v>
      </c>
      <c r="AS22" s="88">
        <v>2950.2508538043498</v>
      </c>
      <c r="AT22" s="88">
        <v>2959.5818584039398</v>
      </c>
      <c r="AU22" s="88">
        <v>2332.6109537900702</v>
      </c>
      <c r="AV22" s="88">
        <v>3104.3465628886902</v>
      </c>
      <c r="AW22" s="88">
        <v>3076.1923546051498</v>
      </c>
      <c r="AX22" s="88">
        <v>3071.1195156178101</v>
      </c>
      <c r="AY22" s="88">
        <v>2348.7248955592599</v>
      </c>
      <c r="AZ22" s="88">
        <v>3206.6028248692801</v>
      </c>
      <c r="BA22" s="88">
        <v>3237.43795794981</v>
      </c>
      <c r="BB22" s="88">
        <v>3218.72839932341</v>
      </c>
      <c r="BC22" s="88">
        <v>2397.4068645012799</v>
      </c>
      <c r="BD22" s="88">
        <v>3310.4805265559598</v>
      </c>
      <c r="BE22" s="88">
        <v>3379.14448733053</v>
      </c>
      <c r="BF22" s="88">
        <v>3341.9362817186202</v>
      </c>
      <c r="BG22" s="88">
        <v>2423.68019393964</v>
      </c>
      <c r="BH22" s="88">
        <v>3414.19508285138</v>
      </c>
      <c r="BI22" s="88">
        <v>3564.1341682410598</v>
      </c>
      <c r="BJ22" s="88">
        <v>3531.0144158215899</v>
      </c>
      <c r="BK22" s="88">
        <v>2653.4898233384401</v>
      </c>
      <c r="BL22" s="88">
        <v>3676.8910162431698</v>
      </c>
      <c r="BM22" s="88">
        <v>3775.9558057295799</v>
      </c>
      <c r="BN22" s="88">
        <v>3790.50165516986</v>
      </c>
      <c r="BO22" s="88">
        <v>2857.2231570122999</v>
      </c>
      <c r="BP22" s="88">
        <v>3931.6269895917499</v>
      </c>
      <c r="BQ22" s="88">
        <v>4000.2343300461998</v>
      </c>
      <c r="BR22" s="88">
        <v>3968.8718111685698</v>
      </c>
      <c r="BS22" s="88">
        <v>2939.7052521342498</v>
      </c>
      <c r="BT22" s="88">
        <v>3996.2104394340099</v>
      </c>
      <c r="BU22" s="88">
        <v>4028.7460358240201</v>
      </c>
      <c r="BV22" s="88">
        <v>4057.1895374334099</v>
      </c>
      <c r="BW22" s="88">
        <v>3036.82784564239</v>
      </c>
      <c r="BX22" s="88">
        <v>4103.9766194233398</v>
      </c>
      <c r="BY22" s="88">
        <v>4209.1275405085798</v>
      </c>
      <c r="BZ22" s="88">
        <v>4191.7782183880699</v>
      </c>
      <c r="CA22" s="88">
        <v>3110.66700582678</v>
      </c>
      <c r="CB22" s="88">
        <v>4183.1603435909401</v>
      </c>
      <c r="CC22" s="88">
        <v>4280.13950215968</v>
      </c>
      <c r="CD22" s="88">
        <v>4255.1757071541597</v>
      </c>
      <c r="CE22" s="88">
        <v>3266.1142175940599</v>
      </c>
      <c r="CF22" s="88">
        <v>4441.7899706507396</v>
      </c>
      <c r="CG22" s="88">
        <v>4555.6643693546102</v>
      </c>
      <c r="CH22" s="88">
        <v>4383.9436003405699</v>
      </c>
      <c r="CI22" s="88">
        <v>3391.6176444765201</v>
      </c>
      <c r="CJ22" s="88">
        <v>4568.1166390470798</v>
      </c>
      <c r="CK22" s="88">
        <v>4698.9940648541797</v>
      </c>
    </row>
    <row r="23" spans="1:89" s="55" customFormat="1" ht="12.75" x14ac:dyDescent="0.2">
      <c r="A23" s="137">
        <f>+Léame!B21</f>
        <v>1</v>
      </c>
      <c r="B23" s="19" t="s">
        <v>12</v>
      </c>
      <c r="C23" s="88">
        <v>991.451591960732</v>
      </c>
      <c r="D23" s="88">
        <v>996.53458864586003</v>
      </c>
      <c r="E23" s="88">
        <v>998.78567476988997</v>
      </c>
      <c r="F23" s="88">
        <v>1001.45505579014</v>
      </c>
      <c r="G23" s="88">
        <v>1001.9950442312399</v>
      </c>
      <c r="H23" s="88">
        <v>1009.49288376761</v>
      </c>
      <c r="I23" s="88">
        <v>1013.15154699306</v>
      </c>
      <c r="J23" s="88">
        <v>1019.65113614999</v>
      </c>
      <c r="K23" s="88">
        <v>1016.7148745319701</v>
      </c>
      <c r="L23" s="88">
        <v>1022.94624275615</v>
      </c>
      <c r="M23" s="88">
        <v>1030.1730766835101</v>
      </c>
      <c r="N23" s="88">
        <v>1037.7430865738299</v>
      </c>
      <c r="O23" s="88">
        <v>1029.92021467116</v>
      </c>
      <c r="P23" s="88">
        <v>1037.58323855207</v>
      </c>
      <c r="Q23" s="88">
        <v>1046.5205519844601</v>
      </c>
      <c r="R23" s="88">
        <v>1054.97691848011</v>
      </c>
      <c r="S23" s="88">
        <v>1043.3535020275499</v>
      </c>
      <c r="T23" s="88">
        <v>1051.64985604202</v>
      </c>
      <c r="U23" s="88">
        <v>1061.2915848154701</v>
      </c>
      <c r="V23" s="88">
        <v>1073.37649197685</v>
      </c>
      <c r="W23" s="88">
        <v>1060.9381889230399</v>
      </c>
      <c r="X23" s="88">
        <v>1069.03521104373</v>
      </c>
      <c r="Y23" s="88">
        <v>1077.0703781228899</v>
      </c>
      <c r="Z23" s="88">
        <v>1093.8028057133499</v>
      </c>
      <c r="AA23" s="88">
        <v>1079.7554073087099</v>
      </c>
      <c r="AB23" s="88">
        <v>1091.8694810148399</v>
      </c>
      <c r="AC23" s="88">
        <v>1099.69120090614</v>
      </c>
      <c r="AD23" s="88">
        <v>1114.9419999213701</v>
      </c>
      <c r="AE23" s="88">
        <v>1098.4226608522599</v>
      </c>
      <c r="AF23" s="88">
        <v>1112.97151988268</v>
      </c>
      <c r="AG23" s="88">
        <v>1120.5605597706001</v>
      </c>
      <c r="AH23" s="88">
        <v>1141.56737480979</v>
      </c>
      <c r="AI23" s="88">
        <v>1120.41539206177</v>
      </c>
      <c r="AJ23" s="88">
        <v>1141.92597287079</v>
      </c>
      <c r="AK23" s="88">
        <v>1147.5356786948</v>
      </c>
      <c r="AL23" s="88">
        <v>1163.7533596108899</v>
      </c>
      <c r="AM23" s="88">
        <v>1155.61068557301</v>
      </c>
      <c r="AN23" s="88">
        <v>1186.6800170223701</v>
      </c>
      <c r="AO23" s="88">
        <v>1191.9218578990501</v>
      </c>
      <c r="AP23" s="88">
        <v>1209.5210226557101</v>
      </c>
      <c r="AQ23" s="88">
        <v>1193.8249122755501</v>
      </c>
      <c r="AR23" s="88">
        <v>1223.8283621227199</v>
      </c>
      <c r="AS23" s="88">
        <v>1229.5797743199801</v>
      </c>
      <c r="AT23" s="88">
        <v>1253.0963048675501</v>
      </c>
      <c r="AU23" s="88">
        <v>1238.0575506237301</v>
      </c>
      <c r="AV23" s="88">
        <v>1263.89528695693</v>
      </c>
      <c r="AW23" s="88">
        <v>1270.26081373836</v>
      </c>
      <c r="AX23" s="88">
        <v>1299.12062930049</v>
      </c>
      <c r="AY23" s="88">
        <v>1263.0658231623499</v>
      </c>
      <c r="AZ23" s="88">
        <v>1294.1831443869</v>
      </c>
      <c r="BA23" s="88">
        <v>1321.53328076106</v>
      </c>
      <c r="BB23" s="88">
        <v>1323.2426500009699</v>
      </c>
      <c r="BC23" s="88">
        <v>1329.06910172989</v>
      </c>
      <c r="BD23" s="88">
        <v>1350.2936366430799</v>
      </c>
      <c r="BE23" s="88">
        <v>1390.6086777948899</v>
      </c>
      <c r="BF23" s="88">
        <v>1420.4252377225901</v>
      </c>
      <c r="BG23" s="88">
        <v>1398.9895738820401</v>
      </c>
      <c r="BH23" s="88">
        <v>1405.31673771485</v>
      </c>
      <c r="BI23" s="88">
        <v>1412.81867677013</v>
      </c>
      <c r="BJ23" s="88">
        <v>1437.58272529953</v>
      </c>
      <c r="BK23" s="88">
        <v>1386.82630591516</v>
      </c>
      <c r="BL23" s="88">
        <v>1414.72288372251</v>
      </c>
      <c r="BM23" s="88">
        <v>1458.4150918898499</v>
      </c>
      <c r="BN23" s="88">
        <v>1466.70375451476</v>
      </c>
      <c r="BO23" s="88">
        <v>1460.53697338077</v>
      </c>
      <c r="BP23" s="88">
        <v>1482.2247902110601</v>
      </c>
      <c r="BQ23" s="88">
        <v>1494.2522630894</v>
      </c>
      <c r="BR23" s="88">
        <v>1507.6723363953099</v>
      </c>
      <c r="BS23" s="88">
        <v>1530.0147977778099</v>
      </c>
      <c r="BT23" s="88">
        <v>1538.99045962592</v>
      </c>
      <c r="BU23" s="88">
        <v>1551.5209271381</v>
      </c>
      <c r="BV23" s="88">
        <v>1566.9865250595001</v>
      </c>
      <c r="BW23" s="88">
        <v>1568.6028111414601</v>
      </c>
      <c r="BX23" s="88">
        <v>1571.0647046398999</v>
      </c>
      <c r="BY23" s="88">
        <v>1587.26566601175</v>
      </c>
      <c r="BZ23" s="88">
        <v>1628.8811536553401</v>
      </c>
      <c r="CA23" s="88">
        <v>1626.24615213366</v>
      </c>
      <c r="CB23" s="88">
        <v>1625.70995435379</v>
      </c>
      <c r="CC23" s="88">
        <v>1661.1840358121301</v>
      </c>
      <c r="CD23" s="88">
        <v>1690.79938737627</v>
      </c>
      <c r="CE23" s="88">
        <v>1677.70652101571</v>
      </c>
      <c r="CF23" s="88">
        <v>1681.8233348799399</v>
      </c>
      <c r="CG23" s="88">
        <v>1709.36649472096</v>
      </c>
      <c r="CH23" s="88">
        <v>1733.90482248891</v>
      </c>
      <c r="CI23" s="88">
        <v>1697.4213559479299</v>
      </c>
      <c r="CJ23" s="88">
        <v>1720.39075305293</v>
      </c>
      <c r="CK23" s="88">
        <v>1739.83749185639</v>
      </c>
    </row>
    <row r="24" spans="1:89" s="55" customFormat="1" ht="13.9" x14ac:dyDescent="0.3">
      <c r="A24" s="137">
        <f>+Léame!B22</f>
        <v>1</v>
      </c>
      <c r="B24" s="19" t="s">
        <v>13</v>
      </c>
      <c r="C24" s="88">
        <v>1062.7602960935901</v>
      </c>
      <c r="D24" s="88">
        <v>1064.8553567302499</v>
      </c>
      <c r="E24" s="88">
        <v>1045.3043515878101</v>
      </c>
      <c r="F24" s="88">
        <v>1164.59758578425</v>
      </c>
      <c r="G24" s="88">
        <v>1117.27560024543</v>
      </c>
      <c r="H24" s="88">
        <v>1135.91949360842</v>
      </c>
      <c r="I24" s="88">
        <v>1157.5944529615099</v>
      </c>
      <c r="J24" s="88">
        <v>1308.9508116760701</v>
      </c>
      <c r="K24" s="88">
        <v>1240.839336773</v>
      </c>
      <c r="L24" s="88">
        <v>1255.9539965111201</v>
      </c>
      <c r="M24" s="88">
        <v>1205.1870097958799</v>
      </c>
      <c r="N24" s="88">
        <v>1269.68210869512</v>
      </c>
      <c r="O24" s="88">
        <v>1181.6064232869501</v>
      </c>
      <c r="P24" s="88">
        <v>1164.2951520791601</v>
      </c>
      <c r="Q24" s="88">
        <v>1175.7788685768101</v>
      </c>
      <c r="R24" s="88">
        <v>1332.2643669823999</v>
      </c>
      <c r="S24" s="88">
        <v>1253.1904768312399</v>
      </c>
      <c r="T24" s="88">
        <v>1249.39098617121</v>
      </c>
      <c r="U24" s="88">
        <v>1245.06831148631</v>
      </c>
      <c r="V24" s="88">
        <v>1381.09676721043</v>
      </c>
      <c r="W24" s="88">
        <v>1296.7520678327701</v>
      </c>
      <c r="X24" s="88">
        <v>1298.1695522703101</v>
      </c>
      <c r="Y24" s="88">
        <v>1265.29684711604</v>
      </c>
      <c r="Z24" s="88">
        <v>1404.5378128764801</v>
      </c>
      <c r="AA24" s="88">
        <v>1319.76549684068</v>
      </c>
      <c r="AB24" s="88">
        <v>1321.61457407068</v>
      </c>
      <c r="AC24" s="88">
        <v>1303.18124257671</v>
      </c>
      <c r="AD24" s="88">
        <v>1461.29759475027</v>
      </c>
      <c r="AE24" s="88">
        <v>1359.31243234152</v>
      </c>
      <c r="AF24" s="88">
        <v>1391.4224979998501</v>
      </c>
      <c r="AG24" s="88">
        <v>1379.1849822004399</v>
      </c>
      <c r="AH24" s="88">
        <v>1527.95534825563</v>
      </c>
      <c r="AI24" s="88">
        <v>1459.31057667601</v>
      </c>
      <c r="AJ24" s="88">
        <v>1520.9899050869201</v>
      </c>
      <c r="AK24" s="88">
        <v>1529.0930451782201</v>
      </c>
      <c r="AL24" s="88">
        <v>1695.8969200891299</v>
      </c>
      <c r="AM24" s="88">
        <v>1604.4355095384101</v>
      </c>
      <c r="AN24" s="88">
        <v>1668.88273792468</v>
      </c>
      <c r="AO24" s="88">
        <v>1669.2126970531799</v>
      </c>
      <c r="AP24" s="88">
        <v>1837.5083657750799</v>
      </c>
      <c r="AQ24" s="88">
        <v>1729.2451888778501</v>
      </c>
      <c r="AR24" s="88">
        <v>1804.4662993094601</v>
      </c>
      <c r="AS24" s="88">
        <v>1787.48483718784</v>
      </c>
      <c r="AT24" s="88">
        <v>1971.5484014987601</v>
      </c>
      <c r="AU24" s="88">
        <v>1876.52246862779</v>
      </c>
      <c r="AV24" s="88">
        <v>1962.34246972751</v>
      </c>
      <c r="AW24" s="88">
        <v>1925.2408977310599</v>
      </c>
      <c r="AX24" s="88">
        <v>2125.9332548421899</v>
      </c>
      <c r="AY24" s="88">
        <v>1976.7710443147701</v>
      </c>
      <c r="AZ24" s="88">
        <v>2053.6034821724202</v>
      </c>
      <c r="BA24" s="88">
        <v>2038.9415063599899</v>
      </c>
      <c r="BB24" s="88">
        <v>2217.6159563738802</v>
      </c>
      <c r="BC24" s="88">
        <v>1922.61120381607</v>
      </c>
      <c r="BD24" s="88">
        <v>1926.10103349667</v>
      </c>
      <c r="BE24" s="88">
        <v>1966.3112193223301</v>
      </c>
      <c r="BF24" s="88">
        <v>2240.3915272583699</v>
      </c>
      <c r="BG24" s="88">
        <v>2026.89896201335</v>
      </c>
      <c r="BH24" s="88">
        <v>2180.7004081537202</v>
      </c>
      <c r="BI24" s="88">
        <v>2245.4221105091401</v>
      </c>
      <c r="BJ24" s="88">
        <v>2573.9090311848399</v>
      </c>
      <c r="BK24" s="88">
        <v>2303.88312378309</v>
      </c>
      <c r="BL24" s="88">
        <v>2379.5563774623702</v>
      </c>
      <c r="BM24" s="88">
        <v>2403.3271446991898</v>
      </c>
      <c r="BN24" s="88">
        <v>2741.9163268008501</v>
      </c>
      <c r="BO24" s="88">
        <v>2439.7196840832098</v>
      </c>
      <c r="BP24" s="88">
        <v>2548.8587759482102</v>
      </c>
      <c r="BQ24" s="88">
        <v>2604.3867056973399</v>
      </c>
      <c r="BR24" s="88">
        <v>2958.7735040839698</v>
      </c>
      <c r="BS24" s="88">
        <v>2599.10457480781</v>
      </c>
      <c r="BT24" s="88">
        <v>2701.4204064886399</v>
      </c>
      <c r="BU24" s="88">
        <v>2715.0901208752798</v>
      </c>
      <c r="BV24" s="88">
        <v>3025.6626849672198</v>
      </c>
      <c r="BW24" s="88">
        <v>2718.9836363004101</v>
      </c>
      <c r="BX24" s="88">
        <v>2759.2374865281499</v>
      </c>
      <c r="BY24" s="88">
        <v>2748.51352240082</v>
      </c>
      <c r="BZ24" s="88">
        <v>3069.7600666787698</v>
      </c>
      <c r="CA24" s="88">
        <v>2739.8034008900599</v>
      </c>
      <c r="CB24" s="88">
        <v>2789.4639616346699</v>
      </c>
      <c r="CC24" s="88">
        <v>2827.63955019995</v>
      </c>
      <c r="CD24" s="88">
        <v>3133.8476116277602</v>
      </c>
      <c r="CE24" s="88">
        <v>2799.1769011050501</v>
      </c>
      <c r="CF24" s="88">
        <v>2851.1401588925801</v>
      </c>
      <c r="CG24" s="88">
        <v>2869.78513619657</v>
      </c>
      <c r="CH24" s="88">
        <v>3171.4466475344102</v>
      </c>
      <c r="CI24" s="88">
        <v>2875.9304269438599</v>
      </c>
      <c r="CJ24" s="88">
        <v>2911.1830896858901</v>
      </c>
      <c r="CK24" s="88">
        <v>2942.8336552975602</v>
      </c>
    </row>
    <row r="25" spans="1:89" s="55" customFormat="1" ht="12.75" x14ac:dyDescent="0.2">
      <c r="A25" s="138">
        <f>+Léame!B23</f>
        <v>1</v>
      </c>
      <c r="B25" s="20" t="s">
        <v>14</v>
      </c>
      <c r="C25" s="89">
        <v>33.071563803951101</v>
      </c>
      <c r="D25" s="89">
        <v>34.057910068886898</v>
      </c>
      <c r="E25" s="89">
        <v>35.513667966540801</v>
      </c>
      <c r="F25" s="89">
        <v>39.018504174263398</v>
      </c>
      <c r="G25" s="89">
        <v>35.4559372140099</v>
      </c>
      <c r="H25" s="89">
        <v>37.553615057419101</v>
      </c>
      <c r="I25" s="89">
        <v>40.959423316875302</v>
      </c>
      <c r="J25" s="89">
        <v>45.8107468125636</v>
      </c>
      <c r="K25" s="89">
        <v>43.7466168253967</v>
      </c>
      <c r="L25" s="89">
        <v>43.620569790780401</v>
      </c>
      <c r="M25" s="89">
        <v>44.9954192406462</v>
      </c>
      <c r="N25" s="89">
        <v>37.596778664556602</v>
      </c>
      <c r="O25" s="89">
        <v>35.033480410599097</v>
      </c>
      <c r="P25" s="89">
        <v>35.797924505657797</v>
      </c>
      <c r="Q25" s="89">
        <v>38.024615263769803</v>
      </c>
      <c r="R25" s="89">
        <v>36.651542557372402</v>
      </c>
      <c r="S25" s="89">
        <v>39.3097307212903</v>
      </c>
      <c r="T25" s="89">
        <v>41.974589351103099</v>
      </c>
      <c r="U25" s="89">
        <v>42.425330735635796</v>
      </c>
      <c r="V25" s="89">
        <v>41.620119178198003</v>
      </c>
      <c r="W25" s="89">
        <v>43.983516923607802</v>
      </c>
      <c r="X25" s="89">
        <v>42.5392922060431</v>
      </c>
      <c r="Y25" s="89">
        <v>43.976949667066897</v>
      </c>
      <c r="Z25" s="89">
        <v>40.922754461746401</v>
      </c>
      <c r="AA25" s="89">
        <v>40.913263972505803</v>
      </c>
      <c r="AB25" s="89">
        <v>44.405735208134701</v>
      </c>
      <c r="AC25" s="89">
        <v>45.929126119112702</v>
      </c>
      <c r="AD25" s="89">
        <v>43.6715799423337</v>
      </c>
      <c r="AE25" s="89">
        <v>43.4427892472971</v>
      </c>
      <c r="AF25" s="89">
        <v>48.100745418975002</v>
      </c>
      <c r="AG25" s="89">
        <v>51.5701533073414</v>
      </c>
      <c r="AH25" s="89">
        <v>51.6774710897608</v>
      </c>
      <c r="AI25" s="89">
        <v>51.7157263616592</v>
      </c>
      <c r="AJ25" s="89">
        <v>55.901271985037297</v>
      </c>
      <c r="AK25" s="89">
        <v>64.533990600350705</v>
      </c>
      <c r="AL25" s="89">
        <v>67.009638761667503</v>
      </c>
      <c r="AM25" s="89">
        <v>70.510028962756806</v>
      </c>
      <c r="AN25" s="89">
        <v>78.483773686317207</v>
      </c>
      <c r="AO25" s="89">
        <v>69.749234033117105</v>
      </c>
      <c r="AP25" s="89">
        <v>76.5522163076363</v>
      </c>
      <c r="AQ25" s="89">
        <v>77.384687366889395</v>
      </c>
      <c r="AR25" s="89">
        <v>85.708396372036901</v>
      </c>
      <c r="AS25" s="89">
        <v>83.204809021791306</v>
      </c>
      <c r="AT25" s="89">
        <v>93.716036235718306</v>
      </c>
      <c r="AU25" s="89">
        <v>86.638573929112198</v>
      </c>
      <c r="AV25" s="89">
        <v>95.410756009280405</v>
      </c>
      <c r="AW25" s="89">
        <v>108.92740005617701</v>
      </c>
      <c r="AX25" s="89">
        <v>121.36979300097499</v>
      </c>
      <c r="AY25" s="89">
        <v>111.94892993680899</v>
      </c>
      <c r="AZ25" s="89">
        <v>135.79691138992399</v>
      </c>
      <c r="BA25" s="89">
        <v>119.18991306830701</v>
      </c>
      <c r="BB25" s="89">
        <v>110.183893693473</v>
      </c>
      <c r="BC25" s="89">
        <v>95.936475312463202</v>
      </c>
      <c r="BD25" s="89">
        <v>101.019481618144</v>
      </c>
      <c r="BE25" s="89">
        <v>93.654254159554299</v>
      </c>
      <c r="BF25" s="89">
        <v>105.63153161308</v>
      </c>
      <c r="BG25" s="89">
        <v>110.093248655595</v>
      </c>
      <c r="BH25" s="89">
        <v>160.40191965489299</v>
      </c>
      <c r="BI25" s="89">
        <v>135.75725313520499</v>
      </c>
      <c r="BJ25" s="89">
        <v>123.928863035283</v>
      </c>
      <c r="BK25" s="89">
        <v>125.89687955289</v>
      </c>
      <c r="BL25" s="89">
        <v>158.45441615205101</v>
      </c>
      <c r="BM25" s="89">
        <v>163.499754643654</v>
      </c>
      <c r="BN25" s="89">
        <v>153.09387935753199</v>
      </c>
      <c r="BO25" s="89">
        <v>156.13984598433299</v>
      </c>
      <c r="BP25" s="89">
        <v>171.030380070077</v>
      </c>
      <c r="BQ25" s="89">
        <v>157.57969261201899</v>
      </c>
      <c r="BR25" s="89">
        <v>158.15047380775599</v>
      </c>
      <c r="BS25" s="89">
        <v>168.55149209983699</v>
      </c>
      <c r="BT25" s="89">
        <v>149.245985182678</v>
      </c>
      <c r="BU25" s="89">
        <v>169.59900401347701</v>
      </c>
      <c r="BV25" s="89">
        <v>160.30824552360599</v>
      </c>
      <c r="BW25" s="89">
        <v>170.277329309046</v>
      </c>
      <c r="BX25" s="89">
        <v>138.310821733735</v>
      </c>
      <c r="BY25" s="89">
        <v>148.94114266888801</v>
      </c>
      <c r="BZ25" s="89">
        <v>158.947513619913</v>
      </c>
      <c r="CA25" s="89">
        <v>171.92305550852001</v>
      </c>
      <c r="CB25" s="89">
        <v>140.43137223731901</v>
      </c>
      <c r="CC25" s="89">
        <v>142.836914792567</v>
      </c>
      <c r="CD25" s="89">
        <v>158.69835998140701</v>
      </c>
      <c r="CE25" s="89">
        <v>151.88375551842</v>
      </c>
      <c r="CF25" s="89">
        <v>130.35129970992699</v>
      </c>
      <c r="CG25" s="89">
        <v>155.10930914133499</v>
      </c>
      <c r="CH25" s="89">
        <v>165.55731738544199</v>
      </c>
      <c r="CI25" s="89">
        <v>195.05456639455301</v>
      </c>
      <c r="CJ25" s="89">
        <v>139.568866930637</v>
      </c>
      <c r="CK25" s="89">
        <v>136.61635383484901</v>
      </c>
    </row>
    <row r="26" spans="1:89" s="56" customFormat="1" ht="13.9" x14ac:dyDescent="0.3">
      <c r="A26" s="55"/>
      <c r="B26" s="8" t="s">
        <v>24</v>
      </c>
      <c r="C26" s="90">
        <v>16401.0788091713</v>
      </c>
      <c r="D26" s="90">
        <v>16581.525824150802</v>
      </c>
      <c r="E26" s="90">
        <v>16178.167815143899</v>
      </c>
      <c r="F26" s="90">
        <v>17545.877398918499</v>
      </c>
      <c r="G26" s="90">
        <v>17225.844923306999</v>
      </c>
      <c r="H26" s="90">
        <v>17768.048576648202</v>
      </c>
      <c r="I26" s="90">
        <v>17515.706758331398</v>
      </c>
      <c r="J26" s="90">
        <v>19151.9460343268</v>
      </c>
      <c r="K26" s="90">
        <v>18640.2221181489</v>
      </c>
      <c r="L26" s="90">
        <v>18955.0579098204</v>
      </c>
      <c r="M26" s="90">
        <v>18253.593821783099</v>
      </c>
      <c r="N26" s="90">
        <v>18911.7329809865</v>
      </c>
      <c r="O26" s="90">
        <v>18272.056526178301</v>
      </c>
      <c r="P26" s="90">
        <v>18262.463746755599</v>
      </c>
      <c r="Q26" s="90">
        <v>18076.131066028302</v>
      </c>
      <c r="R26" s="90">
        <v>19841.869896512799</v>
      </c>
      <c r="S26" s="90">
        <v>19419.882523238699</v>
      </c>
      <c r="T26" s="90">
        <v>19398.023117574401</v>
      </c>
      <c r="U26" s="90">
        <v>19007.377921409501</v>
      </c>
      <c r="V26" s="90">
        <v>20593.2776310066</v>
      </c>
      <c r="W26" s="90">
        <v>20176.5837830329</v>
      </c>
      <c r="X26" s="90">
        <v>20237.3000557208</v>
      </c>
      <c r="Y26" s="90">
        <v>19512.600302305698</v>
      </c>
      <c r="Z26" s="90">
        <v>21082.279230177799</v>
      </c>
      <c r="AA26" s="90">
        <v>20412.8370127485</v>
      </c>
      <c r="AB26" s="90">
        <v>20750.050131268399</v>
      </c>
      <c r="AC26" s="90">
        <v>20336.652861247399</v>
      </c>
      <c r="AD26" s="90">
        <v>22026.141772463499</v>
      </c>
      <c r="AE26" s="90">
        <v>21376.008601344201</v>
      </c>
      <c r="AF26" s="90">
        <v>21615.144727241699</v>
      </c>
      <c r="AG26" s="90">
        <v>21161.219963581902</v>
      </c>
      <c r="AH26" s="90">
        <v>22790.383956026599</v>
      </c>
      <c r="AI26" s="90">
        <v>22478.6955391872</v>
      </c>
      <c r="AJ26" s="90">
        <v>22941.975987039001</v>
      </c>
      <c r="AK26" s="90">
        <v>22946.249023246499</v>
      </c>
      <c r="AL26" s="90">
        <v>24844.009307012198</v>
      </c>
      <c r="AM26" s="90">
        <v>23823.546786753701</v>
      </c>
      <c r="AN26" s="90">
        <v>24399.402862753501</v>
      </c>
      <c r="AO26" s="90">
        <v>24121.320798688801</v>
      </c>
      <c r="AP26" s="90">
        <v>26219.6051076117</v>
      </c>
      <c r="AQ26" s="90">
        <v>25411.337643539398</v>
      </c>
      <c r="AR26" s="90">
        <v>26000.1513310806</v>
      </c>
      <c r="AS26" s="90">
        <v>25501.086569295599</v>
      </c>
      <c r="AT26" s="90">
        <v>27877.7538414138</v>
      </c>
      <c r="AU26" s="90">
        <v>26961.796632609701</v>
      </c>
      <c r="AV26" s="90">
        <v>27478.188210460201</v>
      </c>
      <c r="AW26" s="90">
        <v>26478.7085153679</v>
      </c>
      <c r="AX26" s="90">
        <v>29011.941731606701</v>
      </c>
      <c r="AY26" s="90">
        <v>27957.952198721199</v>
      </c>
      <c r="AZ26" s="90">
        <v>28562.695195194301</v>
      </c>
      <c r="BA26" s="90">
        <v>27698.0910168585</v>
      </c>
      <c r="BB26" s="90">
        <v>29591.9320321415</v>
      </c>
      <c r="BC26" s="90">
        <v>27217.454130866601</v>
      </c>
      <c r="BD26" s="90">
        <v>27579.077687020199</v>
      </c>
      <c r="BE26" s="90">
        <v>27430.471246865302</v>
      </c>
      <c r="BF26" s="90">
        <v>29803.395980731799</v>
      </c>
      <c r="BG26" s="90">
        <v>27807.773255134001</v>
      </c>
      <c r="BH26" s="90">
        <v>29295.953147770801</v>
      </c>
      <c r="BI26" s="90">
        <v>29467.3829541372</v>
      </c>
      <c r="BJ26" s="90">
        <v>32006.544833843</v>
      </c>
      <c r="BK26" s="90">
        <v>30301.7953680057</v>
      </c>
      <c r="BL26" s="90">
        <v>31248.428409156899</v>
      </c>
      <c r="BM26" s="90">
        <v>30697.834116849201</v>
      </c>
      <c r="BN26" s="90">
        <v>33575.780493971703</v>
      </c>
      <c r="BO26" s="90">
        <v>31849.133571842998</v>
      </c>
      <c r="BP26" s="90">
        <v>32918.444304464399</v>
      </c>
      <c r="BQ26" s="90">
        <v>32411.836799237899</v>
      </c>
      <c r="BR26" s="90">
        <v>35336.525612164703</v>
      </c>
      <c r="BS26" s="90">
        <v>33182.863898096701</v>
      </c>
      <c r="BT26" s="90">
        <v>34301.041633712703</v>
      </c>
      <c r="BU26" s="90">
        <v>33876.191390046799</v>
      </c>
      <c r="BV26" s="90">
        <v>36516.118846221099</v>
      </c>
      <c r="BW26" s="90">
        <v>34137.288776572103</v>
      </c>
      <c r="BX26" s="90">
        <v>34912.540232164698</v>
      </c>
      <c r="BY26" s="90">
        <v>34330.609518557503</v>
      </c>
      <c r="BZ26" s="90">
        <v>37128.790176153103</v>
      </c>
      <c r="CA26" s="90">
        <v>35030.530111101398</v>
      </c>
      <c r="CB26" s="90">
        <v>35648.652942879802</v>
      </c>
      <c r="CC26" s="90">
        <v>35148.637184462998</v>
      </c>
      <c r="CD26" s="90">
        <v>37846.430482534997</v>
      </c>
      <c r="CE26" s="90">
        <v>35918.742803397203</v>
      </c>
      <c r="CF26" s="90">
        <v>36250.098528833601</v>
      </c>
      <c r="CG26" s="90">
        <v>35766.561616945299</v>
      </c>
      <c r="CH26" s="90">
        <v>38021.864033819496</v>
      </c>
      <c r="CI26" s="90">
        <v>35956.216981178601</v>
      </c>
      <c r="CJ26" s="90">
        <v>36628.777651771299</v>
      </c>
      <c r="CK26" s="90">
        <v>36542.493173839102</v>
      </c>
    </row>
    <row r="27" spans="1:89" s="55" customFormat="1" ht="13.9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</row>
    <row r="28" spans="1:89" s="55" customFormat="1" ht="13.9" x14ac:dyDescent="0.3"/>
    <row r="29" spans="1:89" s="55" customFormat="1" ht="15.75" x14ac:dyDescent="0.25">
      <c r="B29" s="39" t="s">
        <v>55</v>
      </c>
    </row>
    <row r="30" spans="1:89" s="55" customFormat="1" ht="12.75" x14ac:dyDescent="0.2">
      <c r="A30" s="5"/>
      <c r="B30" s="17" t="str">
        <f>+B10</f>
        <v>Sector económico</v>
      </c>
      <c r="C30" s="17">
        <f t="shared" ref="C30:BN30" si="3">+C10</f>
        <v>35125</v>
      </c>
      <c r="D30" s="17">
        <f t="shared" si="3"/>
        <v>35217</v>
      </c>
      <c r="E30" s="17">
        <f t="shared" si="3"/>
        <v>35309</v>
      </c>
      <c r="F30" s="17">
        <f t="shared" si="3"/>
        <v>35400</v>
      </c>
      <c r="G30" s="17">
        <f t="shared" si="3"/>
        <v>35490</v>
      </c>
      <c r="H30" s="17">
        <f t="shared" si="3"/>
        <v>35582</v>
      </c>
      <c r="I30" s="17">
        <f t="shared" si="3"/>
        <v>35674</v>
      </c>
      <c r="J30" s="17">
        <f t="shared" si="3"/>
        <v>35765</v>
      </c>
      <c r="K30" s="17">
        <f t="shared" si="3"/>
        <v>35855</v>
      </c>
      <c r="L30" s="17">
        <f t="shared" si="3"/>
        <v>35947</v>
      </c>
      <c r="M30" s="17">
        <f t="shared" si="3"/>
        <v>36039</v>
      </c>
      <c r="N30" s="17">
        <f t="shared" si="3"/>
        <v>36130</v>
      </c>
      <c r="O30" s="17">
        <f t="shared" si="3"/>
        <v>36220</v>
      </c>
      <c r="P30" s="17">
        <f t="shared" si="3"/>
        <v>36312</v>
      </c>
      <c r="Q30" s="17">
        <f t="shared" si="3"/>
        <v>36404</v>
      </c>
      <c r="R30" s="17">
        <f t="shared" si="3"/>
        <v>36495</v>
      </c>
      <c r="S30" s="17">
        <f t="shared" si="3"/>
        <v>36586</v>
      </c>
      <c r="T30" s="17">
        <f t="shared" si="3"/>
        <v>36678</v>
      </c>
      <c r="U30" s="17">
        <f t="shared" si="3"/>
        <v>36770</v>
      </c>
      <c r="V30" s="17">
        <f t="shared" si="3"/>
        <v>36861</v>
      </c>
      <c r="W30" s="17">
        <f t="shared" si="3"/>
        <v>36951</v>
      </c>
      <c r="X30" s="17">
        <f t="shared" si="3"/>
        <v>37043</v>
      </c>
      <c r="Y30" s="17">
        <f t="shared" si="3"/>
        <v>37135</v>
      </c>
      <c r="Z30" s="17">
        <f t="shared" si="3"/>
        <v>37226</v>
      </c>
      <c r="AA30" s="17">
        <f t="shared" si="3"/>
        <v>37316</v>
      </c>
      <c r="AB30" s="17">
        <f t="shared" si="3"/>
        <v>37408</v>
      </c>
      <c r="AC30" s="17">
        <f t="shared" si="3"/>
        <v>37500</v>
      </c>
      <c r="AD30" s="17">
        <f t="shared" si="3"/>
        <v>37591</v>
      </c>
      <c r="AE30" s="17">
        <f t="shared" si="3"/>
        <v>37681</v>
      </c>
      <c r="AF30" s="17">
        <f t="shared" si="3"/>
        <v>37773</v>
      </c>
      <c r="AG30" s="17">
        <f t="shared" si="3"/>
        <v>37865</v>
      </c>
      <c r="AH30" s="17">
        <f t="shared" si="3"/>
        <v>37956</v>
      </c>
      <c r="AI30" s="17">
        <f t="shared" si="3"/>
        <v>38047</v>
      </c>
      <c r="AJ30" s="17">
        <f t="shared" si="3"/>
        <v>38139</v>
      </c>
      <c r="AK30" s="17">
        <f t="shared" si="3"/>
        <v>38231</v>
      </c>
      <c r="AL30" s="17">
        <f t="shared" si="3"/>
        <v>38322</v>
      </c>
      <c r="AM30" s="17">
        <f t="shared" si="3"/>
        <v>38412</v>
      </c>
      <c r="AN30" s="17">
        <f t="shared" si="3"/>
        <v>38504</v>
      </c>
      <c r="AO30" s="17">
        <f t="shared" si="3"/>
        <v>38596</v>
      </c>
      <c r="AP30" s="17">
        <f t="shared" si="3"/>
        <v>38687</v>
      </c>
      <c r="AQ30" s="17">
        <f t="shared" si="3"/>
        <v>38777</v>
      </c>
      <c r="AR30" s="17">
        <f t="shared" si="3"/>
        <v>38869</v>
      </c>
      <c r="AS30" s="17">
        <f t="shared" si="3"/>
        <v>38961</v>
      </c>
      <c r="AT30" s="17">
        <f t="shared" si="3"/>
        <v>39052</v>
      </c>
      <c r="AU30" s="17">
        <f t="shared" si="3"/>
        <v>39142</v>
      </c>
      <c r="AV30" s="17">
        <f t="shared" si="3"/>
        <v>39234</v>
      </c>
      <c r="AW30" s="17">
        <f t="shared" si="3"/>
        <v>39326</v>
      </c>
      <c r="AX30" s="17">
        <f t="shared" si="3"/>
        <v>39417</v>
      </c>
      <c r="AY30" s="17">
        <f t="shared" si="3"/>
        <v>39508</v>
      </c>
      <c r="AZ30" s="17">
        <f t="shared" si="3"/>
        <v>39600</v>
      </c>
      <c r="BA30" s="17">
        <f t="shared" si="3"/>
        <v>39692</v>
      </c>
      <c r="BB30" s="17">
        <f t="shared" si="3"/>
        <v>39783</v>
      </c>
      <c r="BC30" s="17">
        <f t="shared" si="3"/>
        <v>39873</v>
      </c>
      <c r="BD30" s="17">
        <f t="shared" si="3"/>
        <v>39965</v>
      </c>
      <c r="BE30" s="17">
        <f t="shared" si="3"/>
        <v>40057</v>
      </c>
      <c r="BF30" s="17">
        <f t="shared" si="3"/>
        <v>40148</v>
      </c>
      <c r="BG30" s="17">
        <f t="shared" si="3"/>
        <v>40238</v>
      </c>
      <c r="BH30" s="17">
        <f t="shared" si="3"/>
        <v>40330</v>
      </c>
      <c r="BI30" s="17">
        <f t="shared" si="3"/>
        <v>40422</v>
      </c>
      <c r="BJ30" s="17">
        <f t="shared" si="3"/>
        <v>40513</v>
      </c>
      <c r="BK30" s="17">
        <f t="shared" si="3"/>
        <v>40603</v>
      </c>
      <c r="BL30" s="17">
        <f t="shared" si="3"/>
        <v>40695</v>
      </c>
      <c r="BM30" s="17">
        <f t="shared" si="3"/>
        <v>40787</v>
      </c>
      <c r="BN30" s="17">
        <f t="shared" si="3"/>
        <v>40878</v>
      </c>
      <c r="BO30" s="17">
        <f t="shared" ref="BO30:CK30" si="4">+BO10</f>
        <v>40969</v>
      </c>
      <c r="BP30" s="17">
        <f t="shared" si="4"/>
        <v>41061</v>
      </c>
      <c r="BQ30" s="17">
        <f t="shared" si="4"/>
        <v>41153</v>
      </c>
      <c r="BR30" s="17">
        <f t="shared" si="4"/>
        <v>41244</v>
      </c>
      <c r="BS30" s="17">
        <f t="shared" si="4"/>
        <v>41334</v>
      </c>
      <c r="BT30" s="17">
        <f t="shared" si="4"/>
        <v>41426</v>
      </c>
      <c r="BU30" s="17">
        <f t="shared" si="4"/>
        <v>41518</v>
      </c>
      <c r="BV30" s="17">
        <f t="shared" si="4"/>
        <v>41609</v>
      </c>
      <c r="BW30" s="17">
        <f t="shared" si="4"/>
        <v>41699</v>
      </c>
      <c r="BX30" s="17">
        <f t="shared" si="4"/>
        <v>41791</v>
      </c>
      <c r="BY30" s="17">
        <f t="shared" si="4"/>
        <v>41883</v>
      </c>
      <c r="BZ30" s="17">
        <f t="shared" si="4"/>
        <v>41974</v>
      </c>
      <c r="CA30" s="17">
        <f t="shared" si="4"/>
        <v>42064</v>
      </c>
      <c r="CB30" s="17">
        <f t="shared" si="4"/>
        <v>42156</v>
      </c>
      <c r="CC30" s="17">
        <f t="shared" si="4"/>
        <v>42248</v>
      </c>
      <c r="CD30" s="17">
        <f t="shared" si="4"/>
        <v>42339</v>
      </c>
      <c r="CE30" s="17">
        <f t="shared" si="4"/>
        <v>42430</v>
      </c>
      <c r="CF30" s="17">
        <f t="shared" si="4"/>
        <v>42522</v>
      </c>
      <c r="CG30" s="17">
        <f t="shared" si="4"/>
        <v>42614</v>
      </c>
      <c r="CH30" s="17">
        <f t="shared" si="4"/>
        <v>42705</v>
      </c>
      <c r="CI30" s="17">
        <f t="shared" si="4"/>
        <v>42795</v>
      </c>
      <c r="CJ30" s="17">
        <f t="shared" si="4"/>
        <v>42887</v>
      </c>
      <c r="CK30" s="17">
        <f t="shared" si="4"/>
        <v>42979</v>
      </c>
    </row>
    <row r="31" spans="1:89" s="55" customFormat="1" ht="12.75" x14ac:dyDescent="0.2">
      <c r="A31" s="5"/>
      <c r="B31" s="18" t="s">
        <v>0</v>
      </c>
      <c r="C31" s="21" t="s">
        <v>19</v>
      </c>
      <c r="D31" s="21" t="s">
        <v>19</v>
      </c>
      <c r="E31" s="21" t="s">
        <v>19</v>
      </c>
      <c r="F31" s="21" t="s">
        <v>19</v>
      </c>
      <c r="G31" s="18">
        <f>G11*Deflactor!C25</f>
        <v>628.53482160038618</v>
      </c>
      <c r="H31" s="18">
        <f>H11*Deflactor!D25</f>
        <v>344.94964790573857</v>
      </c>
      <c r="I31" s="18">
        <f>I11*Deflactor!E25</f>
        <v>211.05199582782501</v>
      </c>
      <c r="J31" s="18">
        <f>J11*Deflactor!F25</f>
        <v>313.9836981044914</v>
      </c>
      <c r="K31" s="18">
        <f>K11*Deflactor!G25</f>
        <v>730.31303965747531</v>
      </c>
      <c r="L31" s="18">
        <f>L11*Deflactor!H25</f>
        <v>372.39618287093964</v>
      </c>
      <c r="M31" s="18">
        <f>M11*Deflactor!I25</f>
        <v>220.47394723752609</v>
      </c>
      <c r="N31" s="18">
        <f>N11*Deflactor!J25</f>
        <v>349.57290757424113</v>
      </c>
      <c r="O31" s="18">
        <f>O11*Deflactor!K25</f>
        <v>741.49755320121653</v>
      </c>
      <c r="P31" s="18">
        <f>P11*Deflactor!L25</f>
        <v>366.25688731140139</v>
      </c>
      <c r="Q31" s="18">
        <f>Q11*Deflactor!M25</f>
        <v>221.70498909512193</v>
      </c>
      <c r="R31" s="18">
        <f>R11*Deflactor!N25</f>
        <v>348.67424062464522</v>
      </c>
      <c r="S31" s="18">
        <f>S11*Deflactor!O25</f>
        <v>776.60695991262548</v>
      </c>
      <c r="T31" s="18">
        <f>T11*Deflactor!P25</f>
        <v>386.58131070138279</v>
      </c>
      <c r="U31" s="18">
        <f>U11*Deflactor!Q25</f>
        <v>230.95312393202002</v>
      </c>
      <c r="V31" s="18">
        <f>V11*Deflactor!R25</f>
        <v>374.70906638181407</v>
      </c>
      <c r="W31" s="18">
        <f>W11*Deflactor!S25</f>
        <v>866.92526908303819</v>
      </c>
      <c r="X31" s="18">
        <f>X11*Deflactor!T25</f>
        <v>421.93896630316868</v>
      </c>
      <c r="Y31" s="18">
        <f>Y11*Deflactor!U25</f>
        <v>242.36059823238892</v>
      </c>
      <c r="Z31" s="18">
        <f>Z11*Deflactor!V25</f>
        <v>389.16336141056445</v>
      </c>
      <c r="AA31" s="18">
        <f>AA11*Deflactor!W25</f>
        <v>714.07386875002226</v>
      </c>
      <c r="AB31" s="18">
        <f>AB11*Deflactor!X25</f>
        <v>386.16748191379759</v>
      </c>
      <c r="AC31" s="18">
        <f>AC11*Deflactor!Y25</f>
        <v>237.5300728063101</v>
      </c>
      <c r="AD31" s="18">
        <f>AD11*Deflactor!Z25</f>
        <v>362.57100783458975</v>
      </c>
      <c r="AE31" s="18">
        <f>AE11*Deflactor!AA25</f>
        <v>806.32467680594607</v>
      </c>
      <c r="AF31" s="18">
        <f>AF11*Deflactor!AB25</f>
        <v>405.31392074579122</v>
      </c>
      <c r="AG31" s="18">
        <f>AG11*Deflactor!AC25</f>
        <v>239.37505545025721</v>
      </c>
      <c r="AH31" s="18">
        <f>AH11*Deflactor!AD25</f>
        <v>383.16963402520599</v>
      </c>
      <c r="AI31" s="18">
        <f>AI11*Deflactor!AE25</f>
        <v>920.41295955567182</v>
      </c>
      <c r="AJ31" s="18">
        <f>AJ11*Deflactor!AF25</f>
        <v>436.47852501746087</v>
      </c>
      <c r="AK31" s="18">
        <f>AK11*Deflactor!AG25</f>
        <v>275.99195828578098</v>
      </c>
      <c r="AL31" s="18">
        <f>AL11*Deflactor!AH25</f>
        <v>485.02876488485913</v>
      </c>
      <c r="AM31" s="18">
        <f>AM11*Deflactor!AI25</f>
        <v>1018.1121866759249</v>
      </c>
      <c r="AN31" s="18">
        <f>AN11*Deflactor!AJ25</f>
        <v>510.29910803283565</v>
      </c>
      <c r="AO31" s="18">
        <f>AO11*Deflactor!AK25</f>
        <v>314.89828042891867</v>
      </c>
      <c r="AP31" s="18">
        <f>AP11*Deflactor!AL25</f>
        <v>478.55099124686569</v>
      </c>
      <c r="AQ31" s="18">
        <f>AQ11*Deflactor!AM25</f>
        <v>1130.1475836155612</v>
      </c>
      <c r="AR31" s="18">
        <f>AR11*Deflactor!AN25</f>
        <v>563.48044001096616</v>
      </c>
      <c r="AS31" s="18">
        <f>AS11*Deflactor!AO25</f>
        <v>355.88128016500485</v>
      </c>
      <c r="AT31" s="18">
        <f>AT11*Deflactor!AP25</f>
        <v>558.81407490518768</v>
      </c>
      <c r="AU31" s="18">
        <f>AU11*Deflactor!AQ25</f>
        <v>1119.997499711063</v>
      </c>
      <c r="AV31" s="18">
        <f>AV11*Deflactor!AR25</f>
        <v>564.48548253268268</v>
      </c>
      <c r="AW31" s="18">
        <f>AW11*Deflactor!AS25</f>
        <v>358.1578459205607</v>
      </c>
      <c r="AX31" s="18">
        <f>AX11*Deflactor!AT25</f>
        <v>546.08839759265004</v>
      </c>
      <c r="AY31" s="18">
        <f>AY11*Deflactor!AU25</f>
        <v>1288.6756959318755</v>
      </c>
      <c r="AZ31" s="18">
        <f>AZ11*Deflactor!AV25</f>
        <v>642.94945505052999</v>
      </c>
      <c r="BA31" s="18">
        <f>BA11*Deflactor!AW25</f>
        <v>385.6504375806561</v>
      </c>
      <c r="BB31" s="18">
        <f>BB11*Deflactor!AX25</f>
        <v>599.08257206409144</v>
      </c>
      <c r="BC31" s="18">
        <f>BC11*Deflactor!AY25</f>
        <v>1302.6498286158935</v>
      </c>
      <c r="BD31" s="18">
        <f>BD11*Deflactor!AZ25</f>
        <v>630.33722771269083</v>
      </c>
      <c r="BE31" s="18">
        <f>BE11*Deflactor!BA25</f>
        <v>385.07589900956765</v>
      </c>
      <c r="BF31" s="18">
        <f>BF11*Deflactor!BB25</f>
        <v>579.31568043116806</v>
      </c>
      <c r="BG31" s="18">
        <f>BG11*Deflactor!BC25</f>
        <v>1369.6131830199502</v>
      </c>
      <c r="BH31" s="18">
        <f>BH11*Deflactor!BD25</f>
        <v>692.893407888924</v>
      </c>
      <c r="BI31" s="18">
        <f>BI11*Deflactor!BE25</f>
        <v>439.36420231115477</v>
      </c>
      <c r="BJ31" s="18">
        <f>BJ11*Deflactor!BF25</f>
        <v>668.28862653790009</v>
      </c>
      <c r="BK31" s="18">
        <f>BK11*Deflactor!BG25</f>
        <v>1702.2972787797187</v>
      </c>
      <c r="BL31" s="18">
        <f>BL11*Deflactor!BH25</f>
        <v>823.49309886210074</v>
      </c>
      <c r="BM31" s="18">
        <f>BM11*Deflactor!BI25</f>
        <v>498.73882746966893</v>
      </c>
      <c r="BN31" s="18">
        <f>BN11*Deflactor!BJ25</f>
        <v>769.73013735023835</v>
      </c>
      <c r="BO31" s="18">
        <f>BO11*Deflactor!BK25</f>
        <v>1461.835539748</v>
      </c>
      <c r="BP31" s="18">
        <f>BP11*Deflactor!BL25</f>
        <v>788.49635944045997</v>
      </c>
      <c r="BQ31" s="18">
        <f>BQ11*Deflactor!BM25</f>
        <v>489.49399299477261</v>
      </c>
      <c r="BR31" s="18">
        <f>BR11*Deflactor!BN25</f>
        <v>745.78382388604109</v>
      </c>
      <c r="BS31" s="18">
        <f>BS11*Deflactor!BO25</f>
        <v>1685.497936616852</v>
      </c>
      <c r="BT31" s="18">
        <f>BT11*Deflactor!BP25</f>
        <v>893.1294348290611</v>
      </c>
      <c r="BU31" s="18">
        <f>BU11*Deflactor!BQ25</f>
        <v>502.8342843018616</v>
      </c>
      <c r="BV31" s="18">
        <f>BV11*Deflactor!BR25</f>
        <v>765.44343071216917</v>
      </c>
      <c r="BW31" s="18">
        <f>BW11*Deflactor!BS25</f>
        <v>1710.4940399721099</v>
      </c>
      <c r="BX31" s="18">
        <f>BX11*Deflactor!BT25</f>
        <v>813.32177973504599</v>
      </c>
      <c r="BY31" s="18">
        <f>BY11*Deflactor!BU25</f>
        <v>489.986719808354</v>
      </c>
      <c r="BZ31" s="18">
        <f>BZ11*Deflactor!BV25</f>
        <v>864.25361069219105</v>
      </c>
      <c r="CA31" s="18">
        <f>CA11*Deflactor!BW25</f>
        <v>2221.6080431096379</v>
      </c>
      <c r="CB31" s="18">
        <f>CB11*Deflactor!BX25</f>
        <v>1073.7195561553629</v>
      </c>
      <c r="CC31" s="18">
        <f>CC11*Deflactor!BY25</f>
        <v>648.54771527685273</v>
      </c>
      <c r="CD31" s="18">
        <f>CD11*Deflactor!BZ25</f>
        <v>1027.998444981183</v>
      </c>
      <c r="CE31" s="18">
        <f>CE11*Deflactor!CA25</f>
        <v>2483.4357548263151</v>
      </c>
      <c r="CF31" s="18">
        <f>CF11*Deflactor!CB25</f>
        <v>1113.2763864585386</v>
      </c>
      <c r="CG31" s="18">
        <f>CG11*Deflactor!CC25</f>
        <v>695.93715898232085</v>
      </c>
      <c r="CH31" s="18">
        <f>CH11*Deflactor!CD25</f>
        <v>1171.6752886738866</v>
      </c>
      <c r="CI31" s="18">
        <f>CI11*Deflactor!CE25</f>
        <v>2398.0801863782713</v>
      </c>
      <c r="CJ31" s="18">
        <f>CJ11*Deflactor!CF25</f>
        <v>1099.8807370603479</v>
      </c>
      <c r="CK31" s="18">
        <f>CK11*Deflactor!CG25</f>
        <v>676.61023501873751</v>
      </c>
    </row>
    <row r="32" spans="1:89" s="55" customFormat="1" ht="13.9" x14ac:dyDescent="0.3">
      <c r="A32" s="5"/>
      <c r="B32" s="19" t="s">
        <v>1</v>
      </c>
      <c r="C32" s="22" t="s">
        <v>19</v>
      </c>
      <c r="D32" s="22" t="s">
        <v>19</v>
      </c>
      <c r="E32" s="22" t="s">
        <v>19</v>
      </c>
      <c r="F32" s="22" t="s">
        <v>19</v>
      </c>
      <c r="G32" s="19">
        <f>G12*Deflactor!C26</f>
        <v>91.65544251220723</v>
      </c>
      <c r="H32" s="19">
        <f>H12*Deflactor!D26</f>
        <v>103.18181167791214</v>
      </c>
      <c r="I32" s="19">
        <f>I12*Deflactor!E26</f>
        <v>67.75575408459791</v>
      </c>
      <c r="J32" s="19">
        <f>J12*Deflactor!F26</f>
        <v>73.736855900754236</v>
      </c>
      <c r="K32" s="19">
        <f>K12*Deflactor!G26</f>
        <v>106.09515479673001</v>
      </c>
      <c r="L32" s="19">
        <f>L12*Deflactor!H26</f>
        <v>106.80019558440421</v>
      </c>
      <c r="M32" s="19">
        <f>M12*Deflactor!I26</f>
        <v>67.922623298307528</v>
      </c>
      <c r="N32" s="19">
        <f>N12*Deflactor!J26</f>
        <v>77.8446488074879</v>
      </c>
      <c r="O32" s="19">
        <f>O12*Deflactor!K26</f>
        <v>121.18016685654206</v>
      </c>
      <c r="P32" s="19">
        <f>P12*Deflactor!L26</f>
        <v>136.10352203483367</v>
      </c>
      <c r="Q32" s="19">
        <f>Q12*Deflactor!M26</f>
        <v>76.095726811289424</v>
      </c>
      <c r="R32" s="19">
        <f>R12*Deflactor!N26</f>
        <v>94.988784194990089</v>
      </c>
      <c r="S32" s="19">
        <f>S12*Deflactor!O26</f>
        <v>150.20468419710559</v>
      </c>
      <c r="T32" s="19">
        <f>T12*Deflactor!P26</f>
        <v>162.63229390602433</v>
      </c>
      <c r="U32" s="19">
        <f>U12*Deflactor!Q26</f>
        <v>104.63290793073968</v>
      </c>
      <c r="V32" s="19">
        <f>V12*Deflactor!R26</f>
        <v>123.3761096659492</v>
      </c>
      <c r="W32" s="19">
        <f>W12*Deflactor!S26</f>
        <v>122.97144918520712</v>
      </c>
      <c r="X32" s="19">
        <f>X12*Deflactor!T26</f>
        <v>131.22864997627855</v>
      </c>
      <c r="Y32" s="19">
        <f>Y12*Deflactor!U26</f>
        <v>83.654944113294164</v>
      </c>
      <c r="Z32" s="19">
        <f>Z12*Deflactor!V26</f>
        <v>100.51695774379222</v>
      </c>
      <c r="AA32" s="19">
        <f>AA12*Deflactor!W26</f>
        <v>106.93569806526909</v>
      </c>
      <c r="AB32" s="19">
        <f>AB12*Deflactor!X26</f>
        <v>106.81604053554071</v>
      </c>
      <c r="AC32" s="19">
        <f>AC12*Deflactor!Y26</f>
        <v>69.06015654219361</v>
      </c>
      <c r="AD32" s="19">
        <f>AD12*Deflactor!Z26</f>
        <v>88.033322428779556</v>
      </c>
      <c r="AE32" s="19">
        <f>AE12*Deflactor!AA26</f>
        <v>91.545991992766119</v>
      </c>
      <c r="AF32" s="19">
        <f>AF12*Deflactor!AB26</f>
        <v>100.52247044859608</v>
      </c>
      <c r="AG32" s="19">
        <f>AG12*Deflactor!AC26</f>
        <v>67.26883686506666</v>
      </c>
      <c r="AH32" s="19">
        <f>AH12*Deflactor!AD26</f>
        <v>76.904521583738699</v>
      </c>
      <c r="AI32" s="19">
        <f>AI12*Deflactor!AE26</f>
        <v>145.73800500622718</v>
      </c>
      <c r="AJ32" s="19">
        <f>AJ12*Deflactor!AF26</f>
        <v>155.27351632218108</v>
      </c>
      <c r="AK32" s="19">
        <f>AK12*Deflactor!AG26</f>
        <v>106.09131551754501</v>
      </c>
      <c r="AL32" s="19">
        <f>AL12*Deflactor!AH26</f>
        <v>124.09024199221486</v>
      </c>
      <c r="AM32" s="19">
        <f>AM12*Deflactor!AI26</f>
        <v>122.21990062330354</v>
      </c>
      <c r="AN32" s="19">
        <f>AN12*Deflactor!AJ26</f>
        <v>131.78990690613429</v>
      </c>
      <c r="AO32" s="19">
        <f>AO12*Deflactor!AK26</f>
        <v>83.123237734044054</v>
      </c>
      <c r="AP32" s="19">
        <f>AP12*Deflactor!AL26</f>
        <v>104.2775791340966</v>
      </c>
      <c r="AQ32" s="19">
        <f>AQ12*Deflactor!AM26</f>
        <v>140.55653763757098</v>
      </c>
      <c r="AR32" s="19">
        <f>AR12*Deflactor!AN26</f>
        <v>139.50011157803874</v>
      </c>
      <c r="AS32" s="19">
        <f>AS12*Deflactor!AO26</f>
        <v>87.287367995759453</v>
      </c>
      <c r="AT32" s="19">
        <f>AT12*Deflactor!AP26</f>
        <v>109.38077158284166</v>
      </c>
      <c r="AU32" s="19">
        <f>AU12*Deflactor!AQ26</f>
        <v>202.84130135425326</v>
      </c>
      <c r="AV32" s="19">
        <f>AV12*Deflactor!AR26</f>
        <v>195.15586517070966</v>
      </c>
      <c r="AW32" s="19">
        <f>AW12*Deflactor!AS26</f>
        <v>114.14272728737113</v>
      </c>
      <c r="AX32" s="19">
        <f>AX12*Deflactor!AT26</f>
        <v>141.45126486303843</v>
      </c>
      <c r="AY32" s="19">
        <f>AY12*Deflactor!AU26</f>
        <v>199.90533573022165</v>
      </c>
      <c r="AZ32" s="19">
        <f>AZ12*Deflactor!AV26</f>
        <v>229.811181945784</v>
      </c>
      <c r="BA32" s="19">
        <f>BA12*Deflactor!AW26</f>
        <v>123.56118446320386</v>
      </c>
      <c r="BB32" s="19">
        <f>BB12*Deflactor!AX26</f>
        <v>140.79059127923878</v>
      </c>
      <c r="BC32" s="19">
        <f>BC12*Deflactor!AY26</f>
        <v>120.64985470259687</v>
      </c>
      <c r="BD32" s="19">
        <f>BD12*Deflactor!AZ26</f>
        <v>119.17713836373392</v>
      </c>
      <c r="BE32" s="19">
        <f>BE12*Deflactor!BA26</f>
        <v>79.461322410060831</v>
      </c>
      <c r="BF32" s="19">
        <f>BF12*Deflactor!BB26</f>
        <v>87.96838675760246</v>
      </c>
      <c r="BG32" s="19">
        <f>BG12*Deflactor!BC26</f>
        <v>123.40909612285256</v>
      </c>
      <c r="BH32" s="19">
        <f>BH12*Deflactor!BD26</f>
        <v>144.86210663884052</v>
      </c>
      <c r="BI32" s="19">
        <f>BI12*Deflactor!BE26</f>
        <v>97.664401251634501</v>
      </c>
      <c r="BJ32" s="19">
        <f>BJ12*Deflactor!BF26</f>
        <v>113.29635989073248</v>
      </c>
      <c r="BK32" s="19">
        <f>BK12*Deflactor!BG26</f>
        <v>171.5520783886349</v>
      </c>
      <c r="BL32" s="19">
        <f>BL12*Deflactor!BH26</f>
        <v>206.17737857479565</v>
      </c>
      <c r="BM32" s="19">
        <f>BM12*Deflactor!BI26</f>
        <v>153.41664459946855</v>
      </c>
      <c r="BN32" s="19">
        <f>BN12*Deflactor!BJ26</f>
        <v>164.43846904081923</v>
      </c>
      <c r="BO32" s="19">
        <f>BO12*Deflactor!BK26</f>
        <v>197.63806647548816</v>
      </c>
      <c r="BP32" s="19">
        <f>BP12*Deflactor!BL26</f>
        <v>248.78315210035586</v>
      </c>
      <c r="BQ32" s="19">
        <f>BQ12*Deflactor!BM26</f>
        <v>196.51042506257349</v>
      </c>
      <c r="BR32" s="19">
        <f>BR12*Deflactor!BN26</f>
        <v>211.407932777686</v>
      </c>
      <c r="BS32" s="19">
        <f>BS12*Deflactor!BO26</f>
        <v>101.05014161286371</v>
      </c>
      <c r="BT32" s="19">
        <f>BT12*Deflactor!BP26</f>
        <v>119.86572997743573</v>
      </c>
      <c r="BU32" s="19">
        <f>BU12*Deflactor!BQ26</f>
        <v>115.42244851430307</v>
      </c>
      <c r="BV32" s="19">
        <f>BV12*Deflactor!BR26</f>
        <v>130.45759653509677</v>
      </c>
      <c r="BW32" s="19">
        <f>BW12*Deflactor!BS26</f>
        <v>184.50135693711701</v>
      </c>
      <c r="BX32" s="19">
        <f>BX12*Deflactor!BT26</f>
        <v>232.98463467203101</v>
      </c>
      <c r="BY32" s="19">
        <f>BY12*Deflactor!BU26</f>
        <v>190.49065686573701</v>
      </c>
      <c r="BZ32" s="19">
        <f>BZ12*Deflactor!BV26</f>
        <v>179.64841455041201</v>
      </c>
      <c r="CA32" s="19">
        <f>CA12*Deflactor!BW26</f>
        <v>292.19225930097633</v>
      </c>
      <c r="CB32" s="19">
        <f>CB12*Deflactor!BX26</f>
        <v>350.76038139694447</v>
      </c>
      <c r="CC32" s="19">
        <f>CC12*Deflactor!BY26</f>
        <v>306.90640790840678</v>
      </c>
      <c r="CD32" s="19">
        <f>CD12*Deflactor!BZ26</f>
        <v>243.96844969223446</v>
      </c>
      <c r="CE32" s="19">
        <f>CE12*Deflactor!CA26</f>
        <v>231.71043904961732</v>
      </c>
      <c r="CF32" s="19">
        <f>CF12*Deflactor!CB26</f>
        <v>299.10424817286656</v>
      </c>
      <c r="CG32" s="19">
        <f>CG12*Deflactor!CC26</f>
        <v>263.56271340518208</v>
      </c>
      <c r="CH32" s="19">
        <f>CH12*Deflactor!CD26</f>
        <v>211.17779316841461</v>
      </c>
      <c r="CI32" s="19">
        <f>CI12*Deflactor!CE26</f>
        <v>378.86352891664586</v>
      </c>
      <c r="CJ32" s="19">
        <f>CJ12*Deflactor!CF26</f>
        <v>386.48781180915677</v>
      </c>
      <c r="CK32" s="19">
        <f>CK12*Deflactor!CG26</f>
        <v>356.51637059884956</v>
      </c>
    </row>
    <row r="33" spans="1:89" s="55" customFormat="1" ht="12.75" x14ac:dyDescent="0.2">
      <c r="A33" s="5"/>
      <c r="B33" s="19" t="s">
        <v>2</v>
      </c>
      <c r="C33" s="22" t="s">
        <v>19</v>
      </c>
      <c r="D33" s="22" t="s">
        <v>19</v>
      </c>
      <c r="E33" s="22" t="s">
        <v>19</v>
      </c>
      <c r="F33" s="22" t="s">
        <v>19</v>
      </c>
      <c r="G33" s="19">
        <f>G13*Deflactor!C27</f>
        <v>576.95637557958548</v>
      </c>
      <c r="H33" s="19">
        <f>H13*Deflactor!D27</f>
        <v>626.38289731758391</v>
      </c>
      <c r="I33" s="19">
        <f>I13*Deflactor!E27</f>
        <v>604.59530806532132</v>
      </c>
      <c r="J33" s="19">
        <f>J13*Deflactor!F27</f>
        <v>640.51337387666513</v>
      </c>
      <c r="K33" s="19">
        <f>K13*Deflactor!G27</f>
        <v>581.6312361937986</v>
      </c>
      <c r="L33" s="19">
        <f>L13*Deflactor!H27</f>
        <v>633.04778264085485</v>
      </c>
      <c r="M33" s="19">
        <f>M13*Deflactor!I27</f>
        <v>616.53346944217105</v>
      </c>
      <c r="N33" s="19">
        <f>N13*Deflactor!J27</f>
        <v>643.21755842026437</v>
      </c>
      <c r="O33" s="19">
        <f>O13*Deflactor!K27</f>
        <v>466.85969205473748</v>
      </c>
      <c r="P33" s="19">
        <f>P13*Deflactor!L27</f>
        <v>477.8686599950143</v>
      </c>
      <c r="Q33" s="19">
        <f>Q13*Deflactor!M27</f>
        <v>470.22380259865122</v>
      </c>
      <c r="R33" s="19">
        <f>R13*Deflactor!N27</f>
        <v>491.12496370338175</v>
      </c>
      <c r="S33" s="19">
        <f>S13*Deflactor!O27</f>
        <v>563.33365989575782</v>
      </c>
      <c r="T33" s="19">
        <f>T13*Deflactor!P27</f>
        <v>562.71623335886818</v>
      </c>
      <c r="U33" s="19">
        <f>U13*Deflactor!Q27</f>
        <v>570.30978952957128</v>
      </c>
      <c r="V33" s="19">
        <f>V13*Deflactor!R27</f>
        <v>607.30181074366612</v>
      </c>
      <c r="W33" s="19">
        <f>W13*Deflactor!S27</f>
        <v>724.86408808494832</v>
      </c>
      <c r="X33" s="19">
        <f>X13*Deflactor!T27</f>
        <v>734.91630744867894</v>
      </c>
      <c r="Y33" s="19">
        <f>Y13*Deflactor!U27</f>
        <v>739.0326329113791</v>
      </c>
      <c r="Z33" s="19">
        <f>Z13*Deflactor!V27</f>
        <v>769.28245390728307</v>
      </c>
      <c r="AA33" s="19">
        <f>AA13*Deflactor!W27</f>
        <v>699.41310635605919</v>
      </c>
      <c r="AB33" s="19">
        <f>AB13*Deflactor!X27</f>
        <v>698.89662159835439</v>
      </c>
      <c r="AC33" s="19">
        <f>AC13*Deflactor!Y27</f>
        <v>677.71960474877142</v>
      </c>
      <c r="AD33" s="19">
        <f>AD13*Deflactor!Z27</f>
        <v>760.03159943648438</v>
      </c>
      <c r="AE33" s="19">
        <f>AE13*Deflactor!AA27</f>
        <v>813.01798798922505</v>
      </c>
      <c r="AF33" s="19">
        <f>AF13*Deflactor!AB27</f>
        <v>828.31443875560979</v>
      </c>
      <c r="AG33" s="19">
        <f>AG13*Deflactor!AC27</f>
        <v>818.52611410038946</v>
      </c>
      <c r="AH33" s="19">
        <f>AH13*Deflactor!AD27</f>
        <v>841.69655935308651</v>
      </c>
      <c r="AI33" s="19">
        <f>AI13*Deflactor!AE27</f>
        <v>1020.1194299983812</v>
      </c>
      <c r="AJ33" s="19">
        <f>AJ13*Deflactor!AF27</f>
        <v>1091.1574591197195</v>
      </c>
      <c r="AK33" s="19">
        <f>AK13*Deflactor!AG27</f>
        <v>1100.0904104048905</v>
      </c>
      <c r="AL33" s="19">
        <f>AL13*Deflactor!AH27</f>
        <v>1151.4681207825611</v>
      </c>
      <c r="AM33" s="19">
        <f>AM13*Deflactor!AI27</f>
        <v>1746.8384052620347</v>
      </c>
      <c r="AN33" s="19">
        <f>AN13*Deflactor!AJ27</f>
        <v>1727.5773040108625</v>
      </c>
      <c r="AO33" s="19">
        <f>AO13*Deflactor!AK27</f>
        <v>1813.1572276141826</v>
      </c>
      <c r="AP33" s="19">
        <f>AP13*Deflactor!AL27</f>
        <v>1957.0438659822987</v>
      </c>
      <c r="AQ33" s="19">
        <f>AQ13*Deflactor!AM27</f>
        <v>2435.1243253506254</v>
      </c>
      <c r="AR33" s="19">
        <f>AR13*Deflactor!AN27</f>
        <v>2543.3310485865823</v>
      </c>
      <c r="AS33" s="19">
        <f>AS13*Deflactor!AO27</f>
        <v>2466.9809186388457</v>
      </c>
      <c r="AT33" s="19">
        <f>AT13*Deflactor!AP27</f>
        <v>2766.1533451172345</v>
      </c>
      <c r="AU33" s="19">
        <f>AU13*Deflactor!AQ27</f>
        <v>4311.5214299000891</v>
      </c>
      <c r="AV33" s="19">
        <f>AV13*Deflactor!AR27</f>
        <v>4396.9315331236285</v>
      </c>
      <c r="AW33" s="19">
        <f>AW13*Deflactor!AS27</f>
        <v>4204.1888443227999</v>
      </c>
      <c r="AX33" s="19">
        <f>AX13*Deflactor!AT27</f>
        <v>4524.4301773298948</v>
      </c>
      <c r="AY33" s="19">
        <f>AY13*Deflactor!AU27</f>
        <v>4416.9778314317628</v>
      </c>
      <c r="AZ33" s="19">
        <f>AZ13*Deflactor!AV27</f>
        <v>4579.7598100887017</v>
      </c>
      <c r="BA33" s="19">
        <f>BA13*Deflactor!AW27</f>
        <v>4288.0910343610331</v>
      </c>
      <c r="BB33" s="19">
        <f>BB13*Deflactor!AX27</f>
        <v>4683.5219694743228</v>
      </c>
      <c r="BC33" s="19">
        <f>BC13*Deflactor!AY27</f>
        <v>2970.8779440738549</v>
      </c>
      <c r="BD33" s="19">
        <f>BD13*Deflactor!AZ27</f>
        <v>3242.0084925684446</v>
      </c>
      <c r="BE33" s="19">
        <f>BE13*Deflactor!BA27</f>
        <v>3254.2128626377885</v>
      </c>
      <c r="BF33" s="19">
        <f>BF13*Deflactor!BB27</f>
        <v>3577.3265555773273</v>
      </c>
      <c r="BG33" s="19">
        <f>BG13*Deflactor!BC27</f>
        <v>3026.4793429554661</v>
      </c>
      <c r="BH33" s="19">
        <f>BH13*Deflactor!BD27</f>
        <v>3223.8527067022151</v>
      </c>
      <c r="BI33" s="19">
        <f>BI13*Deflactor!BE27</f>
        <v>3275.6613189611826</v>
      </c>
      <c r="BJ33" s="19">
        <f>BJ13*Deflactor!BF27</f>
        <v>3399.6823844587439</v>
      </c>
      <c r="BK33" s="19">
        <f>BK13*Deflactor!BG27</f>
        <v>3982.7759402414431</v>
      </c>
      <c r="BL33" s="19">
        <f>BL13*Deflactor!BH27</f>
        <v>4261.5607009248452</v>
      </c>
      <c r="BM33" s="19">
        <f>BM13*Deflactor!BI27</f>
        <v>4023.5360153700726</v>
      </c>
      <c r="BN33" s="19">
        <f>BN13*Deflactor!BJ27</f>
        <v>4618.6838159100171</v>
      </c>
      <c r="BO33" s="19">
        <f>BO13*Deflactor!BK27</f>
        <v>4450.7736702442789</v>
      </c>
      <c r="BP33" s="19">
        <f>BP13*Deflactor!BL27</f>
        <v>4688.6121219802435</v>
      </c>
      <c r="BQ33" s="19">
        <f>BQ13*Deflactor!BM27</f>
        <v>4619.9100656489809</v>
      </c>
      <c r="BR33" s="19">
        <f>BR13*Deflactor!BN27</f>
        <v>5100.1872858969446</v>
      </c>
      <c r="BS33" s="19">
        <f>BS13*Deflactor!BO27</f>
        <v>4044.9985453221893</v>
      </c>
      <c r="BT33" s="19">
        <f>BT13*Deflactor!BP27</f>
        <v>4197.2205404543902</v>
      </c>
      <c r="BU33" s="19">
        <f>BU13*Deflactor!BQ27</f>
        <v>4309.1397045538251</v>
      </c>
      <c r="BV33" s="19">
        <f>BV13*Deflactor!BR27</f>
        <v>4656.2018147971703</v>
      </c>
      <c r="BW33" s="19">
        <f>BW13*Deflactor!BS27</f>
        <v>3662.0680107963599</v>
      </c>
      <c r="BX33" s="19">
        <f>BX13*Deflactor!BT27</f>
        <v>3902.37865797532</v>
      </c>
      <c r="BY33" s="19">
        <f>BY13*Deflactor!BU27</f>
        <v>3824.6712920906998</v>
      </c>
      <c r="BZ33" s="19">
        <f>BZ13*Deflactor!BV27</f>
        <v>4101.9881700963497</v>
      </c>
      <c r="CA33" s="19">
        <f>CA13*Deflactor!BW27</f>
        <v>3982.7575668009449</v>
      </c>
      <c r="CB33" s="19">
        <f>CB13*Deflactor!BX27</f>
        <v>4129.381868110765</v>
      </c>
      <c r="CC33" s="19">
        <f>CC13*Deflactor!BY27</f>
        <v>3879.9419824823249</v>
      </c>
      <c r="CD33" s="19">
        <f>CD13*Deflactor!BZ27</f>
        <v>4216.2737692595083</v>
      </c>
      <c r="CE33" s="19">
        <f>CE13*Deflactor!CA27</f>
        <v>3383.1668591674215</v>
      </c>
      <c r="CF33" s="19">
        <f>CF13*Deflactor!CB27</f>
        <v>3338.2971429078189</v>
      </c>
      <c r="CG33" s="19">
        <f>CG13*Deflactor!CC27</f>
        <v>3314.5607464624582</v>
      </c>
      <c r="CH33" s="19">
        <f>CH13*Deflactor!CD27</f>
        <v>3513.1243135767772</v>
      </c>
      <c r="CI33" s="19">
        <f>CI13*Deflactor!CE27</f>
        <v>2899.3796426998369</v>
      </c>
      <c r="CJ33" s="19">
        <f>CJ13*Deflactor!CF27</f>
        <v>3234.292269013903</v>
      </c>
      <c r="CK33" s="19">
        <f>CK13*Deflactor!CG27</f>
        <v>3559.3557318334283</v>
      </c>
    </row>
    <row r="34" spans="1:89" s="55" customFormat="1" ht="13.9" x14ac:dyDescent="0.3">
      <c r="A34" s="5"/>
      <c r="B34" s="19" t="s">
        <v>3</v>
      </c>
      <c r="C34" s="22" t="s">
        <v>19</v>
      </c>
      <c r="D34" s="22" t="s">
        <v>19</v>
      </c>
      <c r="E34" s="22" t="s">
        <v>19</v>
      </c>
      <c r="F34" s="22" t="s">
        <v>19</v>
      </c>
      <c r="G34" s="19">
        <f>G14*Deflactor!C28</f>
        <v>1370.0342694302617</v>
      </c>
      <c r="H34" s="19">
        <f>H14*Deflactor!D28</f>
        <v>1475.6668705285069</v>
      </c>
      <c r="I34" s="19">
        <f>I14*Deflactor!E28</f>
        <v>1406.2698764605407</v>
      </c>
      <c r="J34" s="19">
        <f>J14*Deflactor!F28</f>
        <v>1466.0267699267442</v>
      </c>
      <c r="K34" s="19">
        <f>K14*Deflactor!G28</f>
        <v>1491.2864509628369</v>
      </c>
      <c r="L34" s="19">
        <f>L14*Deflactor!H28</f>
        <v>1533.3412515179471</v>
      </c>
      <c r="M34" s="19">
        <f>M14*Deflactor!I28</f>
        <v>1485.7289085542941</v>
      </c>
      <c r="N34" s="19">
        <f>N14*Deflactor!J28</f>
        <v>1451.1130882634593</v>
      </c>
      <c r="O34" s="19">
        <f>O14*Deflactor!K28</f>
        <v>1454.9121127392234</v>
      </c>
      <c r="P34" s="19">
        <f>P14*Deflactor!L28</f>
        <v>1504.8475122643747</v>
      </c>
      <c r="Q34" s="19">
        <f>Q14*Deflactor!M28</f>
        <v>1490.5485083659667</v>
      </c>
      <c r="R34" s="19">
        <f>R14*Deflactor!N28</f>
        <v>1570.4340226971897</v>
      </c>
      <c r="S34" s="19">
        <f>S14*Deflactor!O28</f>
        <v>1669.5171325172198</v>
      </c>
      <c r="T34" s="19">
        <f>T14*Deflactor!P28</f>
        <v>1688.0286577973936</v>
      </c>
      <c r="U34" s="19">
        <f>U14*Deflactor!Q28</f>
        <v>1603.0591225039122</v>
      </c>
      <c r="V34" s="19">
        <f>V14*Deflactor!R28</f>
        <v>1663.1424510699987</v>
      </c>
      <c r="W34" s="19">
        <f>W14*Deflactor!S28</f>
        <v>1772.4208254793914</v>
      </c>
      <c r="X34" s="19">
        <f>X14*Deflactor!T28</f>
        <v>1814.0753070176154</v>
      </c>
      <c r="Y34" s="19">
        <f>Y14*Deflactor!U28</f>
        <v>1678.3728778568652</v>
      </c>
      <c r="Z34" s="19">
        <f>Z14*Deflactor!V28</f>
        <v>1783.1295037886678</v>
      </c>
      <c r="AA34" s="19">
        <f>AA14*Deflactor!W28</f>
        <v>1998.3907094014899</v>
      </c>
      <c r="AB34" s="19">
        <f>AB14*Deflactor!X28</f>
        <v>2053.4164840590474</v>
      </c>
      <c r="AC34" s="19">
        <f>AC14*Deflactor!Y28</f>
        <v>1984.2459225694067</v>
      </c>
      <c r="AD34" s="19">
        <f>AD14*Deflactor!Z28</f>
        <v>2045.4193541819041</v>
      </c>
      <c r="AE34" s="19">
        <f>AE14*Deflactor!AA28</f>
        <v>2159.2131978615289</v>
      </c>
      <c r="AF34" s="19">
        <f>AF14*Deflactor!AB28</f>
        <v>2167.0226541467378</v>
      </c>
      <c r="AG34" s="19">
        <f>AG14*Deflactor!AC28</f>
        <v>2073.8157710419227</v>
      </c>
      <c r="AH34" s="19">
        <f>AH14*Deflactor!AD28</f>
        <v>2142.1598243440903</v>
      </c>
      <c r="AI34" s="19">
        <f>AI14*Deflactor!AE28</f>
        <v>2328.7501577273365</v>
      </c>
      <c r="AJ34" s="19">
        <f>AJ14*Deflactor!AF28</f>
        <v>2380.0597737231769</v>
      </c>
      <c r="AK34" s="19">
        <f>AK14*Deflactor!AG28</f>
        <v>2384.9721115615635</v>
      </c>
      <c r="AL34" s="19">
        <f>AL14*Deflactor!AH28</f>
        <v>2401.7078274003093</v>
      </c>
      <c r="AM34" s="19">
        <f>AM14*Deflactor!AI28</f>
        <v>2375.1881574693584</v>
      </c>
      <c r="AN34" s="19">
        <f>AN14*Deflactor!AJ28</f>
        <v>2576.6128917409342</v>
      </c>
      <c r="AO34" s="19">
        <f>AO14*Deflactor!AK28</f>
        <v>2444.477083202758</v>
      </c>
      <c r="AP34" s="19">
        <f>AP14*Deflactor!AL28</f>
        <v>2564.5417305277442</v>
      </c>
      <c r="AQ34" s="19">
        <f>AQ14*Deflactor!AM28</f>
        <v>2548.7728190899611</v>
      </c>
      <c r="AR34" s="19">
        <f>AR14*Deflactor!AN28</f>
        <v>2639.3839741011611</v>
      </c>
      <c r="AS34" s="19">
        <f>AS14*Deflactor!AO28</f>
        <v>2535.3654735559453</v>
      </c>
      <c r="AT34" s="19">
        <f>AT14*Deflactor!AP28</f>
        <v>2619.0963501166639</v>
      </c>
      <c r="AU34" s="19">
        <f>AU14*Deflactor!AQ28</f>
        <v>2711.2156950130784</v>
      </c>
      <c r="AV34" s="19">
        <f>AV14*Deflactor!AR28</f>
        <v>2850.3524457876047</v>
      </c>
      <c r="AW34" s="19">
        <f>AW14*Deflactor!AS28</f>
        <v>2613.8264882245953</v>
      </c>
      <c r="AX34" s="19">
        <f>AX14*Deflactor!AT28</f>
        <v>2678.1087961741869</v>
      </c>
      <c r="AY34" s="19">
        <f>AY14*Deflactor!AU28</f>
        <v>2866.5528929929355</v>
      </c>
      <c r="AZ34" s="19">
        <f>AZ14*Deflactor!AV28</f>
        <v>2816.3306172482967</v>
      </c>
      <c r="BA34" s="19">
        <f>BA14*Deflactor!AW28</f>
        <v>2663.1214972014673</v>
      </c>
      <c r="BB34" s="19">
        <f>BB14*Deflactor!AX28</f>
        <v>2635.2652785456476</v>
      </c>
      <c r="BC34" s="19">
        <f>BC14*Deflactor!AY28</f>
        <v>2436.6199607719668</v>
      </c>
      <c r="BD34" s="19">
        <f>BD14*Deflactor!AZ28</f>
        <v>2442.3283406533151</v>
      </c>
      <c r="BE34" s="19">
        <f>BE14*Deflactor!BA28</f>
        <v>2405.5219678559247</v>
      </c>
      <c r="BF34" s="19">
        <f>BF14*Deflactor!BB28</f>
        <v>2546.1349273598785</v>
      </c>
      <c r="BG34" s="19">
        <f>BG14*Deflactor!BC28</f>
        <v>2588.5156191000151</v>
      </c>
      <c r="BH34" s="19">
        <f>BH14*Deflactor!BD28</f>
        <v>2811.9968836392673</v>
      </c>
      <c r="BI34" s="19">
        <f>BI14*Deflactor!BE28</f>
        <v>2830.0712786078261</v>
      </c>
      <c r="BJ34" s="19">
        <f>BJ14*Deflactor!BF28</f>
        <v>2987.7805653594369</v>
      </c>
      <c r="BK34" s="19">
        <f>BK14*Deflactor!BG28</f>
        <v>3213.6111231370464</v>
      </c>
      <c r="BL34" s="19">
        <f>BL14*Deflactor!BH28</f>
        <v>3286.2352774455303</v>
      </c>
      <c r="BM34" s="19">
        <f>BM14*Deflactor!BI28</f>
        <v>3201.4147932131987</v>
      </c>
      <c r="BN34" s="19">
        <f>BN14*Deflactor!BJ28</f>
        <v>3258.3769620761177</v>
      </c>
      <c r="BO34" s="19">
        <f>BO14*Deflactor!BK28</f>
        <v>3458.1749377069041</v>
      </c>
      <c r="BP34" s="19">
        <f>BP14*Deflactor!BL28</f>
        <v>3488.7480643068284</v>
      </c>
      <c r="BQ34" s="19">
        <f>BQ14*Deflactor!BM28</f>
        <v>3336.3084342818815</v>
      </c>
      <c r="BR34" s="19">
        <f>BR14*Deflactor!BN28</f>
        <v>3599.0103713919848</v>
      </c>
      <c r="BS34" s="19">
        <f>BS14*Deflactor!BO28</f>
        <v>3581.5990713722099</v>
      </c>
      <c r="BT34" s="19">
        <f>BT14*Deflactor!BP28</f>
        <v>3603.7496178902206</v>
      </c>
      <c r="BU34" s="19">
        <f>BU14*Deflactor!BQ28</f>
        <v>3490.2528126047473</v>
      </c>
      <c r="BV34" s="19">
        <f>BV14*Deflactor!BR28</f>
        <v>3651.1606131743183</v>
      </c>
      <c r="BW34" s="19">
        <f>BW14*Deflactor!BS28</f>
        <v>3845.6851666002599</v>
      </c>
      <c r="BX34" s="19">
        <f>BX14*Deflactor!BT28</f>
        <v>3800.30850808889</v>
      </c>
      <c r="BY34" s="19">
        <f>BY14*Deflactor!BU28</f>
        <v>3703.38492925624</v>
      </c>
      <c r="BZ34" s="19">
        <f>BZ14*Deflactor!BV28</f>
        <v>3930.23500886801</v>
      </c>
      <c r="CA34" s="19">
        <f>CA14*Deflactor!BW28</f>
        <v>4153.8717485209081</v>
      </c>
      <c r="CB34" s="19">
        <f>CB14*Deflactor!BX28</f>
        <v>4168.949275988276</v>
      </c>
      <c r="CC34" s="19">
        <f>CC14*Deflactor!BY28</f>
        <v>4091.960060310354</v>
      </c>
      <c r="CD34" s="19">
        <f>CD14*Deflactor!BZ28</f>
        <v>4225.4019120252806</v>
      </c>
      <c r="CE34" s="19">
        <f>CE14*Deflactor!CA28</f>
        <v>4527.8802061447241</v>
      </c>
      <c r="CF34" s="19">
        <f>CF14*Deflactor!CB28</f>
        <v>4492.6108781783423</v>
      </c>
      <c r="CG34" s="19">
        <f>CG14*Deflactor!CC28</f>
        <v>4416.8320415213666</v>
      </c>
      <c r="CH34" s="19">
        <f>CH14*Deflactor!CD28</f>
        <v>4497.4570509826499</v>
      </c>
      <c r="CI34" s="19">
        <f>CI14*Deflactor!CE28</f>
        <v>4691.9006291295518</v>
      </c>
      <c r="CJ34" s="19">
        <f>CJ14*Deflactor!CF28</f>
        <v>4616.6116338370421</v>
      </c>
      <c r="CK34" s="19">
        <f>CK14*Deflactor!CG28</f>
        <v>4567.8893768002081</v>
      </c>
    </row>
    <row r="35" spans="1:89" s="55" customFormat="1" ht="12.75" x14ac:dyDescent="0.2">
      <c r="A35" s="5"/>
      <c r="B35" s="19" t="s">
        <v>4</v>
      </c>
      <c r="C35" s="22" t="s">
        <v>19</v>
      </c>
      <c r="D35" s="22" t="s">
        <v>19</v>
      </c>
      <c r="E35" s="22" t="s">
        <v>19</v>
      </c>
      <c r="F35" s="22" t="s">
        <v>19</v>
      </c>
      <c r="G35" s="19">
        <f>G15*Deflactor!C29</f>
        <v>224.56682696423366</v>
      </c>
      <c r="H35" s="19">
        <f>H15*Deflactor!D29</f>
        <v>219.15058008800187</v>
      </c>
      <c r="I35" s="19">
        <f>I15*Deflactor!E29</f>
        <v>255.71353721098868</v>
      </c>
      <c r="J35" s="19">
        <f>J15*Deflactor!F29</f>
        <v>266.2690604326238</v>
      </c>
      <c r="K35" s="19">
        <f>K15*Deflactor!G29</f>
        <v>267.45791592145093</v>
      </c>
      <c r="L35" s="19">
        <f>L15*Deflactor!H29</f>
        <v>247.44183891409796</v>
      </c>
      <c r="M35" s="19">
        <f>M15*Deflactor!I29</f>
        <v>252.408975155116</v>
      </c>
      <c r="N35" s="19">
        <f>N15*Deflactor!J29</f>
        <v>240.93628026078505</v>
      </c>
      <c r="O35" s="19">
        <f>O15*Deflactor!K29</f>
        <v>231.91160129211133</v>
      </c>
      <c r="P35" s="19">
        <f>P15*Deflactor!L29</f>
        <v>199.57037111221842</v>
      </c>
      <c r="Q35" s="19">
        <f>Q15*Deflactor!M29</f>
        <v>239.0250728097069</v>
      </c>
      <c r="R35" s="19">
        <f>R15*Deflactor!N29</f>
        <v>271.20684850217856</v>
      </c>
      <c r="S35" s="19">
        <f>S15*Deflactor!O29</f>
        <v>264.38849606769037</v>
      </c>
      <c r="T35" s="19">
        <f>T15*Deflactor!P29</f>
        <v>239.87951482071477</v>
      </c>
      <c r="U35" s="19">
        <f>U15*Deflactor!Q29</f>
        <v>273.33767658839355</v>
      </c>
      <c r="V35" s="19">
        <f>V15*Deflactor!R29</f>
        <v>277.64708609480402</v>
      </c>
      <c r="W35" s="19">
        <f>W15*Deflactor!S29</f>
        <v>295.99658186351263</v>
      </c>
      <c r="X35" s="19">
        <f>X15*Deflactor!T29</f>
        <v>280.61222706933762</v>
      </c>
      <c r="Y35" s="19">
        <f>Y15*Deflactor!U29</f>
        <v>309.22408932478601</v>
      </c>
      <c r="Z35" s="19">
        <f>Z15*Deflactor!V29</f>
        <v>312.19223311512508</v>
      </c>
      <c r="AA35" s="19">
        <f>AA15*Deflactor!W29</f>
        <v>317.23926881505139</v>
      </c>
      <c r="AB35" s="19">
        <f>AB15*Deflactor!X29</f>
        <v>301.19504884245282</v>
      </c>
      <c r="AC35" s="19">
        <f>AC15*Deflactor!Y29</f>
        <v>333.06447482290019</v>
      </c>
      <c r="AD35" s="19">
        <f>AD15*Deflactor!Z29</f>
        <v>354.55147875595259</v>
      </c>
      <c r="AE35" s="19">
        <f>AE15*Deflactor!AA29</f>
        <v>357.44682132043675</v>
      </c>
      <c r="AF35" s="19">
        <f>AF15*Deflactor!AB29</f>
        <v>328.50014916634808</v>
      </c>
      <c r="AG35" s="19">
        <f>AG15*Deflactor!AC29</f>
        <v>358.06138276651376</v>
      </c>
      <c r="AH35" s="19">
        <f>AH15*Deflactor!AD29</f>
        <v>366.10203610458763</v>
      </c>
      <c r="AI35" s="19">
        <f>AI15*Deflactor!AE29</f>
        <v>370.96749463466017</v>
      </c>
      <c r="AJ35" s="19">
        <f>AJ15*Deflactor!AF29</f>
        <v>359.2983908608507</v>
      </c>
      <c r="AK35" s="19">
        <f>AK15*Deflactor!AG29</f>
        <v>390.12184970133808</v>
      </c>
      <c r="AL35" s="19">
        <f>AL15*Deflactor!AH29</f>
        <v>406.56809814620169</v>
      </c>
      <c r="AM35" s="19">
        <f>AM15*Deflactor!AI29</f>
        <v>390.75747091064608</v>
      </c>
      <c r="AN35" s="19">
        <f>AN15*Deflactor!AJ29</f>
        <v>362.91980246297817</v>
      </c>
      <c r="AO35" s="19">
        <f>AO15*Deflactor!AK29</f>
        <v>434.53856483822557</v>
      </c>
      <c r="AP35" s="19">
        <f>AP15*Deflactor!AL29</f>
        <v>452.2892841537157</v>
      </c>
      <c r="AQ35" s="19">
        <f>AQ15*Deflactor!AM29</f>
        <v>509.77986102865248</v>
      </c>
      <c r="AR35" s="19">
        <f>AR15*Deflactor!AN29</f>
        <v>489.08666356903581</v>
      </c>
      <c r="AS35" s="19">
        <f>AS15*Deflactor!AO29</f>
        <v>520.55465420666542</v>
      </c>
      <c r="AT35" s="19">
        <f>AT15*Deflactor!AP29</f>
        <v>497.62123857340771</v>
      </c>
      <c r="AU35" s="19">
        <f>AU15*Deflactor!AQ29</f>
        <v>453.59644559254525</v>
      </c>
      <c r="AV35" s="19">
        <f>AV15*Deflactor!AR29</f>
        <v>360.53168059291278</v>
      </c>
      <c r="AW35" s="19">
        <f>AW15*Deflactor!AS29</f>
        <v>341.47625637341798</v>
      </c>
      <c r="AX35" s="19">
        <f>AX15*Deflactor!AT29</f>
        <v>356.13356049335783</v>
      </c>
      <c r="AY35" s="19">
        <f>AY15*Deflactor!AU29</f>
        <v>448.08792150087714</v>
      </c>
      <c r="AZ35" s="19">
        <f>AZ15*Deflactor!AV29</f>
        <v>433.72033375067394</v>
      </c>
      <c r="BA35" s="19">
        <f>BA15*Deflactor!AW29</f>
        <v>542.98955116183492</v>
      </c>
      <c r="BB35" s="19">
        <f>BB15*Deflactor!AX29</f>
        <v>538.62230883122595</v>
      </c>
      <c r="BC35" s="19">
        <f>BC15*Deflactor!AY29</f>
        <v>687.01027410140534</v>
      </c>
      <c r="BD35" s="19">
        <f>BD15*Deflactor!AZ29</f>
        <v>672.48363239615298</v>
      </c>
      <c r="BE35" s="19">
        <f>BE15*Deflactor!BA29</f>
        <v>787.03313188515938</v>
      </c>
      <c r="BF35" s="19">
        <f>BF15*Deflactor!BB29</f>
        <v>845.54214041669638</v>
      </c>
      <c r="BG35" s="19">
        <f>BG15*Deflactor!BC29</f>
        <v>858.19400998269782</v>
      </c>
      <c r="BH35" s="19">
        <f>BH15*Deflactor!BD29</f>
        <v>827.50450360412549</v>
      </c>
      <c r="BI35" s="19">
        <f>BI15*Deflactor!BE29</f>
        <v>875.78666217636476</v>
      </c>
      <c r="BJ35" s="19">
        <f>BJ15*Deflactor!BF29</f>
        <v>934.36447763163176</v>
      </c>
      <c r="BK35" s="19">
        <f>BK15*Deflactor!BG29</f>
        <v>914.04240497753972</v>
      </c>
      <c r="BL35" s="19">
        <f>BL15*Deflactor!BH29</f>
        <v>857.49687853355294</v>
      </c>
      <c r="BM35" s="19">
        <f>BM15*Deflactor!BI29</f>
        <v>950.88843513030565</v>
      </c>
      <c r="BN35" s="19">
        <f>BN15*Deflactor!BJ29</f>
        <v>1049.0830993165052</v>
      </c>
      <c r="BO35" s="19">
        <f>BO15*Deflactor!BK29</f>
        <v>1014.0481132143327</v>
      </c>
      <c r="BP35" s="19">
        <f>BP15*Deflactor!BL29</f>
        <v>899.65736500549838</v>
      </c>
      <c r="BQ35" s="19">
        <f>BQ15*Deflactor!BM29</f>
        <v>994.8703902919948</v>
      </c>
      <c r="BR35" s="19">
        <f>BR15*Deflactor!BN29</f>
        <v>1021.139930294202</v>
      </c>
      <c r="BS35" s="19">
        <f>BS15*Deflactor!BO29</f>
        <v>964.89434461933888</v>
      </c>
      <c r="BT35" s="19">
        <f>BT15*Deflactor!BP29</f>
        <v>878.57233636884894</v>
      </c>
      <c r="BU35" s="19">
        <f>BU15*Deflactor!BQ29</f>
        <v>938.63359307640894</v>
      </c>
      <c r="BV35" s="19">
        <f>BV15*Deflactor!BR29</f>
        <v>985.93534359475166</v>
      </c>
      <c r="BW35" s="19">
        <f>BW15*Deflactor!BS29</f>
        <v>874.20681082813201</v>
      </c>
      <c r="BX35" s="19">
        <f>BX15*Deflactor!BT29</f>
        <v>873.17851600289498</v>
      </c>
      <c r="BY35" s="19">
        <f>BY15*Deflactor!BU29</f>
        <v>923.73216019576603</v>
      </c>
      <c r="BZ35" s="19">
        <f>BZ15*Deflactor!BV29</f>
        <v>1009.03998840129</v>
      </c>
      <c r="CA35" s="19">
        <f>CA15*Deflactor!BW29</f>
        <v>892.95059738433372</v>
      </c>
      <c r="CB35" s="19">
        <f>CB15*Deflactor!BX29</f>
        <v>840.0915498863535</v>
      </c>
      <c r="CC35" s="19">
        <f>CC15*Deflactor!BY29</f>
        <v>981.39261939627272</v>
      </c>
      <c r="CD35" s="19">
        <f>CD15*Deflactor!BZ29</f>
        <v>1086.6743837559204</v>
      </c>
      <c r="CE35" s="19">
        <f>CE15*Deflactor!CA29</f>
        <v>1152.6087756691156</v>
      </c>
      <c r="CF35" s="19">
        <f>CF15*Deflactor!CB29</f>
        <v>1088.0652091555339</v>
      </c>
      <c r="CG35" s="19">
        <f>CG15*Deflactor!CC29</f>
        <v>1123.1715892523409</v>
      </c>
      <c r="CH35" s="19">
        <f>CH15*Deflactor!CD29</f>
        <v>1182.2052830207654</v>
      </c>
      <c r="CI35" s="19">
        <f>CI15*Deflactor!CE29</f>
        <v>1253.9344639406941</v>
      </c>
      <c r="CJ35" s="19">
        <f>CJ15*Deflactor!CF29</f>
        <v>1193.88747949618</v>
      </c>
      <c r="CK35" s="19">
        <f>CK15*Deflactor!CG29</f>
        <v>1272.8426612502192</v>
      </c>
    </row>
    <row r="36" spans="1:89" s="55" customFormat="1" ht="12.75" x14ac:dyDescent="0.2">
      <c r="A36" s="5"/>
      <c r="B36" s="19" t="s">
        <v>5</v>
      </c>
      <c r="C36" s="22" t="s">
        <v>19</v>
      </c>
      <c r="D36" s="22" t="s">
        <v>19</v>
      </c>
      <c r="E36" s="22" t="s">
        <v>19</v>
      </c>
      <c r="F36" s="22" t="s">
        <v>19</v>
      </c>
      <c r="G36" s="19">
        <f>G16*Deflactor!C30</f>
        <v>565.01114503459883</v>
      </c>
      <c r="H36" s="19">
        <f>H16*Deflactor!D30</f>
        <v>640.96195131040508</v>
      </c>
      <c r="I36" s="19">
        <f>I16*Deflactor!E30</f>
        <v>640.72309255502921</v>
      </c>
      <c r="J36" s="19">
        <f>J16*Deflactor!F30</f>
        <v>800.51138824844702</v>
      </c>
      <c r="K36" s="19">
        <f>K16*Deflactor!G30</f>
        <v>651.51329212449184</v>
      </c>
      <c r="L36" s="19">
        <f>L16*Deflactor!H30</f>
        <v>773.76580831246883</v>
      </c>
      <c r="M36" s="19">
        <f>M16*Deflactor!I30</f>
        <v>695.12291038800356</v>
      </c>
      <c r="N36" s="19">
        <f>N16*Deflactor!J30</f>
        <v>786.1880500912381</v>
      </c>
      <c r="O36" s="19">
        <f>O16*Deflactor!K30</f>
        <v>554.21873956431978</v>
      </c>
      <c r="P36" s="19">
        <f>P16*Deflactor!L30</f>
        <v>600.66613785662673</v>
      </c>
      <c r="Q36" s="19">
        <f>Q16*Deflactor!M30</f>
        <v>592.31267055007856</v>
      </c>
      <c r="R36" s="19">
        <f>R16*Deflactor!N30</f>
        <v>766.90734150172727</v>
      </c>
      <c r="S36" s="19">
        <f>S16*Deflactor!O30</f>
        <v>496.69445020913997</v>
      </c>
      <c r="T36" s="19">
        <f>T16*Deflactor!P30</f>
        <v>542.57761473090682</v>
      </c>
      <c r="U36" s="19">
        <f>U16*Deflactor!Q30</f>
        <v>530.81935132784372</v>
      </c>
      <c r="V36" s="19">
        <f>V16*Deflactor!R30</f>
        <v>664.70158013795913</v>
      </c>
      <c r="W36" s="19">
        <f>W16*Deflactor!S30</f>
        <v>459.08933993634713</v>
      </c>
      <c r="X36" s="19">
        <f>X16*Deflactor!T30</f>
        <v>514.68765430266205</v>
      </c>
      <c r="Y36" s="19">
        <f>Y16*Deflactor!U30</f>
        <v>501.78723869539436</v>
      </c>
      <c r="Z36" s="19">
        <f>Z16*Deflactor!V30</f>
        <v>619.96663720641823</v>
      </c>
      <c r="AA36" s="19">
        <f>AA16*Deflactor!W30</f>
        <v>515.67449146318177</v>
      </c>
      <c r="AB36" s="19">
        <f>AB16*Deflactor!X30</f>
        <v>565.65743916278234</v>
      </c>
      <c r="AC36" s="19">
        <f>AC16*Deflactor!Y30</f>
        <v>552.26289544010831</v>
      </c>
      <c r="AD36" s="19">
        <f>AD16*Deflactor!Z30</f>
        <v>681.53395083678186</v>
      </c>
      <c r="AE36" s="19">
        <f>AE16*Deflactor!AA30</f>
        <v>541.71839623582423</v>
      </c>
      <c r="AF36" s="19">
        <f>AF16*Deflactor!AB30</f>
        <v>579.56335737018617</v>
      </c>
      <c r="AG36" s="19">
        <f>AG16*Deflactor!AC30</f>
        <v>549.26807627545884</v>
      </c>
      <c r="AH36" s="19">
        <f>AH16*Deflactor!AD30</f>
        <v>680.11941118716584</v>
      </c>
      <c r="AI36" s="19">
        <f>AI16*Deflactor!AE30</f>
        <v>611.81422558917438</v>
      </c>
      <c r="AJ36" s="19">
        <f>AJ16*Deflactor!AF30</f>
        <v>683.50055234213892</v>
      </c>
      <c r="AK36" s="19">
        <f>AK16*Deflactor!AG30</f>
        <v>700.85629569847788</v>
      </c>
      <c r="AL36" s="19">
        <f>AL16*Deflactor!AH30</f>
        <v>908.03042170503409</v>
      </c>
      <c r="AM36" s="19">
        <f>AM16*Deflactor!AI30</f>
        <v>720.50894937970031</v>
      </c>
      <c r="AN36" s="19">
        <f>AN16*Deflactor!AJ30</f>
        <v>810.26106739054444</v>
      </c>
      <c r="AO36" s="19">
        <f>AO16*Deflactor!AK30</f>
        <v>797.55915976375024</v>
      </c>
      <c r="AP36" s="19">
        <f>AP16*Deflactor!AL30</f>
        <v>982.49608550538881</v>
      </c>
      <c r="AQ36" s="19">
        <f>AQ16*Deflactor!AM30</f>
        <v>821.29756589696285</v>
      </c>
      <c r="AR36" s="19">
        <f>AR16*Deflactor!AN30</f>
        <v>927.18436912223513</v>
      </c>
      <c r="AS36" s="19">
        <f>AS16*Deflactor!AO30</f>
        <v>915.6863762720302</v>
      </c>
      <c r="AT36" s="19">
        <f>AT16*Deflactor!AP30</f>
        <v>1133.2405903984284</v>
      </c>
      <c r="AU36" s="19">
        <f>AU16*Deflactor!AQ30</f>
        <v>948.19642050179903</v>
      </c>
      <c r="AV36" s="19">
        <f>AV16*Deflactor!AR30</f>
        <v>1024.7457752893695</v>
      </c>
      <c r="AW36" s="19">
        <f>AW16*Deflactor!AS30</f>
        <v>999.68085533006047</v>
      </c>
      <c r="AX36" s="19">
        <f>AX16*Deflactor!AT30</f>
        <v>1293.4825296693705</v>
      </c>
      <c r="AY36" s="19">
        <f>AY16*Deflactor!AU30</f>
        <v>1208.0866996892405</v>
      </c>
      <c r="AZ36" s="19">
        <f>AZ16*Deflactor!AV30</f>
        <v>1331.225280621851</v>
      </c>
      <c r="BA36" s="19">
        <f>BA16*Deflactor!AW30</f>
        <v>1301.7007953156144</v>
      </c>
      <c r="BB36" s="19">
        <f>BB16*Deflactor!AX30</f>
        <v>1591.4595940244408</v>
      </c>
      <c r="BC36" s="19">
        <f>BC16*Deflactor!AY30</f>
        <v>1284.017123950214</v>
      </c>
      <c r="BD36" s="19">
        <f>BD16*Deflactor!AZ30</f>
        <v>1401.0745286853485</v>
      </c>
      <c r="BE36" s="19">
        <f>BE16*Deflactor!BA30</f>
        <v>1307.187180779473</v>
      </c>
      <c r="BF36" s="19">
        <f>BF16*Deflactor!BB30</f>
        <v>1596.5760861166095</v>
      </c>
      <c r="BG36" s="19">
        <f>BG16*Deflactor!BC30</f>
        <v>1441.4365481967925</v>
      </c>
      <c r="BH36" s="19">
        <f>BH16*Deflactor!BD30</f>
        <v>1620.2024628812453</v>
      </c>
      <c r="BI36" s="19">
        <f>BI16*Deflactor!BE30</f>
        <v>1624.3943257567687</v>
      </c>
      <c r="BJ36" s="19">
        <f>BJ16*Deflactor!BF30</f>
        <v>2044.0324461212915</v>
      </c>
      <c r="BK36" s="19">
        <f>BK16*Deflactor!BG30</f>
        <v>1547.1128532704749</v>
      </c>
      <c r="BL36" s="19">
        <f>BL16*Deflactor!BH30</f>
        <v>1720.177619350477</v>
      </c>
      <c r="BM36" s="19">
        <f>BM16*Deflactor!BI30</f>
        <v>1688.654035593449</v>
      </c>
      <c r="BN36" s="19">
        <f>BN16*Deflactor!BJ30</f>
        <v>2074.7435483689255</v>
      </c>
      <c r="BO36" s="19">
        <f>BO16*Deflactor!BK30</f>
        <v>1694.2927963604845</v>
      </c>
      <c r="BP36" s="19">
        <f>BP16*Deflactor!BL30</f>
        <v>1862.8961351524686</v>
      </c>
      <c r="BQ36" s="19">
        <f>BQ16*Deflactor!BM30</f>
        <v>1836.1623014881714</v>
      </c>
      <c r="BR36" s="19">
        <f>BR16*Deflactor!BN30</f>
        <v>2288.9280043358499</v>
      </c>
      <c r="BS36" s="19">
        <f>BS16*Deflactor!BO30</f>
        <v>1941.4914955701142</v>
      </c>
      <c r="BT36" s="19">
        <f>BT16*Deflactor!BP30</f>
        <v>2188.4388178579507</v>
      </c>
      <c r="BU36" s="19">
        <f>BU16*Deflactor!BQ30</f>
        <v>2141.9858122387536</v>
      </c>
      <c r="BV36" s="19">
        <f>BV16*Deflactor!BR30</f>
        <v>2589.5287955201652</v>
      </c>
      <c r="BW36" s="19">
        <f>BW16*Deflactor!BS30</f>
        <v>2005.3035834090299</v>
      </c>
      <c r="BX36" s="19">
        <f>BX16*Deflactor!BT30</f>
        <v>2173.8457176501202</v>
      </c>
      <c r="BY36" s="19">
        <f>BY16*Deflactor!BU30</f>
        <v>2101.2820188393998</v>
      </c>
      <c r="BZ36" s="19">
        <f>BZ16*Deflactor!BV30</f>
        <v>2547.56299376681</v>
      </c>
      <c r="CA36" s="19">
        <f>CA16*Deflactor!BW30</f>
        <v>2110.5921979089858</v>
      </c>
      <c r="CB36" s="19">
        <f>CB16*Deflactor!BX30</f>
        <v>2381.6337735369088</v>
      </c>
      <c r="CC36" s="19">
        <f>CC16*Deflactor!BY30</f>
        <v>2398.1949456343564</v>
      </c>
      <c r="CD36" s="19">
        <f>CD16*Deflactor!BZ30</f>
        <v>2891.5904333053218</v>
      </c>
      <c r="CE36" s="19">
        <f>CE16*Deflactor!CA30</f>
        <v>2372.0528443457511</v>
      </c>
      <c r="CF36" s="19">
        <f>CF16*Deflactor!CB30</f>
        <v>2616.8668252793191</v>
      </c>
      <c r="CG36" s="19">
        <f>CG16*Deflactor!CC30</f>
        <v>2606.6463503075001</v>
      </c>
      <c r="CH36" s="19">
        <f>CH16*Deflactor!CD30</f>
        <v>3068.0287229481792</v>
      </c>
      <c r="CI36" s="19">
        <f>CI16*Deflactor!CE30</f>
        <v>2411.4875136910009</v>
      </c>
      <c r="CJ36" s="19">
        <f>CJ16*Deflactor!CF30</f>
        <v>2601.2391111454358</v>
      </c>
      <c r="CK36" s="19">
        <f>CK16*Deflactor!CG30</f>
        <v>2530.4593638539682</v>
      </c>
    </row>
    <row r="37" spans="1:89" s="55" customFormat="1" ht="13.9" x14ac:dyDescent="0.3">
      <c r="A37" s="5"/>
      <c r="B37" s="19" t="s">
        <v>6</v>
      </c>
      <c r="C37" s="22" t="s">
        <v>19</v>
      </c>
      <c r="D37" s="22" t="s">
        <v>19</v>
      </c>
      <c r="E37" s="22" t="s">
        <v>19</v>
      </c>
      <c r="F37" s="22" t="s">
        <v>19</v>
      </c>
      <c r="G37" s="19">
        <f>G17*Deflactor!C31</f>
        <v>901.67873813659321</v>
      </c>
      <c r="H37" s="19">
        <f>H17*Deflactor!D31</f>
        <v>917.39036268148402</v>
      </c>
      <c r="I37" s="19">
        <f>I17*Deflactor!E31</f>
        <v>933.27300905125776</v>
      </c>
      <c r="J37" s="19">
        <f>J17*Deflactor!F31</f>
        <v>1066.3275111635508</v>
      </c>
      <c r="K37" s="19">
        <f>K17*Deflactor!G31</f>
        <v>949.22875527602378</v>
      </c>
      <c r="L37" s="19">
        <f>L17*Deflactor!H31</f>
        <v>963.24456325026824</v>
      </c>
      <c r="M37" s="19">
        <f>M17*Deflactor!I31</f>
        <v>954.51137443893833</v>
      </c>
      <c r="N37" s="19">
        <f>N17*Deflactor!J31</f>
        <v>996.76343832525299</v>
      </c>
      <c r="O37" s="19">
        <f>O17*Deflactor!K31</f>
        <v>944.61983241628877</v>
      </c>
      <c r="P37" s="19">
        <f>P17*Deflactor!L31</f>
        <v>940.05812277896166</v>
      </c>
      <c r="Q37" s="19">
        <f>Q17*Deflactor!M31</f>
        <v>964.08084878733371</v>
      </c>
      <c r="R37" s="19">
        <f>R17*Deflactor!N31</f>
        <v>1092.3672548291031</v>
      </c>
      <c r="S37" s="19">
        <f>S17*Deflactor!O31</f>
        <v>989.85756326461831</v>
      </c>
      <c r="T37" s="19">
        <f>T17*Deflactor!P31</f>
        <v>985.37616121441681</v>
      </c>
      <c r="U37" s="19">
        <f>U17*Deflactor!Q31</f>
        <v>995.71443952015329</v>
      </c>
      <c r="V37" s="19">
        <f>V17*Deflactor!R31</f>
        <v>1117.2478735181378</v>
      </c>
      <c r="W37" s="19">
        <f>W17*Deflactor!S31</f>
        <v>1026.7783975623415</v>
      </c>
      <c r="X37" s="19">
        <f>X17*Deflactor!T31</f>
        <v>1034.2554462549915</v>
      </c>
      <c r="Y37" s="19">
        <f>Y17*Deflactor!U31</f>
        <v>1000.7592397781268</v>
      </c>
      <c r="Z37" s="19">
        <f>Z17*Deflactor!V31</f>
        <v>1135.2992831283443</v>
      </c>
      <c r="AA37" s="19">
        <f>AA17*Deflactor!W31</f>
        <v>1088.9354262605816</v>
      </c>
      <c r="AB37" s="19">
        <f>AB17*Deflactor!X31</f>
        <v>1101.2328498585684</v>
      </c>
      <c r="AC37" s="19">
        <f>AC17*Deflactor!Y31</f>
        <v>1100.6902840129776</v>
      </c>
      <c r="AD37" s="19">
        <f>AD17*Deflactor!Z31</f>
        <v>1238.6160208523468</v>
      </c>
      <c r="AE37" s="19">
        <f>AE17*Deflactor!AA31</f>
        <v>1080.4641493498825</v>
      </c>
      <c r="AF37" s="19">
        <f>AF17*Deflactor!AB31</f>
        <v>1098.7160434389302</v>
      </c>
      <c r="AG37" s="19">
        <f>AG17*Deflactor!AC31</f>
        <v>1112.4860774810727</v>
      </c>
      <c r="AH37" s="19">
        <f>AH17*Deflactor!AD31</f>
        <v>1272.6217583748648</v>
      </c>
      <c r="AI37" s="19">
        <f>AI17*Deflactor!AE31</f>
        <v>1218.3916224579855</v>
      </c>
      <c r="AJ37" s="19">
        <f>AJ17*Deflactor!AF31</f>
        <v>1235.9925744575389</v>
      </c>
      <c r="AK37" s="19">
        <f>AK17*Deflactor!AG31</f>
        <v>1271.917876723784</v>
      </c>
      <c r="AL37" s="19">
        <f>AL17*Deflactor!AH31</f>
        <v>1458.9706915411141</v>
      </c>
      <c r="AM37" s="19">
        <f>AM17*Deflactor!AI31</f>
        <v>1387.446152336358</v>
      </c>
      <c r="AN37" s="19">
        <f>AN17*Deflactor!AJ31</f>
        <v>1419.0694612349209</v>
      </c>
      <c r="AO37" s="19">
        <f>AO17*Deflactor!AK31</f>
        <v>1448.7859462157967</v>
      </c>
      <c r="AP37" s="19">
        <f>AP17*Deflactor!AL31</f>
        <v>1662.6721498200034</v>
      </c>
      <c r="AQ37" s="19">
        <f>AQ17*Deflactor!AM31</f>
        <v>1637.6216971370552</v>
      </c>
      <c r="AR37" s="19">
        <f>AR17*Deflactor!AN31</f>
        <v>1690.6369208880158</v>
      </c>
      <c r="AS37" s="19">
        <f>AS17*Deflactor!AO31</f>
        <v>1715.1381998141196</v>
      </c>
      <c r="AT37" s="19">
        <f>AT17*Deflactor!AP31</f>
        <v>1940.9700314318247</v>
      </c>
      <c r="AU37" s="19">
        <f>AU17*Deflactor!AQ31</f>
        <v>1817.4342835995915</v>
      </c>
      <c r="AV37" s="19">
        <f>AV17*Deflactor!AR31</f>
        <v>1836.9340250715518</v>
      </c>
      <c r="AW37" s="19">
        <f>AW17*Deflactor!AS31</f>
        <v>1839.782330515975</v>
      </c>
      <c r="AX37" s="19">
        <f>AX17*Deflactor!AT31</f>
        <v>2211.2016248778946</v>
      </c>
      <c r="AY37" s="19">
        <f>AY17*Deflactor!AU31</f>
        <v>2128.4121452900376</v>
      </c>
      <c r="AZ37" s="19">
        <f>AZ17*Deflactor!AV31</f>
        <v>2151.6768690423628</v>
      </c>
      <c r="BA37" s="19">
        <f>BA17*Deflactor!AW31</f>
        <v>2140.5534413529476</v>
      </c>
      <c r="BB37" s="19">
        <f>BB17*Deflactor!AX31</f>
        <v>2266.2348861026271</v>
      </c>
      <c r="BC37" s="19">
        <f>BC17*Deflactor!AY31</f>
        <v>2179.0132372982498</v>
      </c>
      <c r="BD37" s="19">
        <f>BD17*Deflactor!AZ31</f>
        <v>2151.4756032487726</v>
      </c>
      <c r="BE37" s="19">
        <f>BE17*Deflactor!BA31</f>
        <v>2214.6380863829659</v>
      </c>
      <c r="BF37" s="19">
        <f>BF17*Deflactor!BB31</f>
        <v>2497.7559635317889</v>
      </c>
      <c r="BG37" s="19">
        <f>BG17*Deflactor!BC31</f>
        <v>2258.1085508741585</v>
      </c>
      <c r="BH37" s="19">
        <f>BH17*Deflactor!BD31</f>
        <v>2459.7274854806005</v>
      </c>
      <c r="BI37" s="19">
        <f>BI17*Deflactor!BE31</f>
        <v>2546.4519586561082</v>
      </c>
      <c r="BJ37" s="19">
        <f>BJ17*Deflactor!BF31</f>
        <v>2892.9234200052601</v>
      </c>
      <c r="BK37" s="19">
        <f>BK17*Deflactor!BG31</f>
        <v>2883.3742601479071</v>
      </c>
      <c r="BL37" s="19">
        <f>BL17*Deflactor!BH31</f>
        <v>2973.1881681329819</v>
      </c>
      <c r="BM37" s="19">
        <f>BM17*Deflactor!BI31</f>
        <v>2990.7940186656115</v>
      </c>
      <c r="BN37" s="19">
        <f>BN17*Deflactor!BJ31</f>
        <v>3403.3566549803986</v>
      </c>
      <c r="BO37" s="19">
        <f>BO17*Deflactor!BK31</f>
        <v>3099.7102802628447</v>
      </c>
      <c r="BP37" s="19">
        <f>BP17*Deflactor!BL31</f>
        <v>3162.6128226016763</v>
      </c>
      <c r="BQ37" s="19">
        <f>BQ17*Deflactor!BM31</f>
        <v>3157.2448740432651</v>
      </c>
      <c r="BR37" s="19">
        <f>BR17*Deflactor!BN31</f>
        <v>3610.9051416831699</v>
      </c>
      <c r="BS37" s="19">
        <f>BS17*Deflactor!BO31</f>
        <v>3489.4619737793168</v>
      </c>
      <c r="BT37" s="19">
        <f>BT17*Deflactor!BP31</f>
        <v>3695.468366262699</v>
      </c>
      <c r="BU37" s="19">
        <f>BU17*Deflactor!BQ31</f>
        <v>3690.0124884597403</v>
      </c>
      <c r="BV37" s="19">
        <f>BV17*Deflactor!BR31</f>
        <v>4181.8325219241051</v>
      </c>
      <c r="BW37" s="19">
        <f>BW17*Deflactor!BS31</f>
        <v>3694.6316032787599</v>
      </c>
      <c r="BX37" s="19">
        <f>BX17*Deflactor!BT31</f>
        <v>3763.2531824876901</v>
      </c>
      <c r="BY37" s="19">
        <f>BY17*Deflactor!BU31</f>
        <v>3796.39035012259</v>
      </c>
      <c r="BZ37" s="19">
        <f>BZ17*Deflactor!BV31</f>
        <v>4233.4798401932303</v>
      </c>
      <c r="CA37" s="19">
        <f>CA17*Deflactor!BW31</f>
        <v>4048.8053082812844</v>
      </c>
      <c r="CB37" s="19">
        <f>CB17*Deflactor!BX31</f>
        <v>4134.5542044816202</v>
      </c>
      <c r="CC37" s="19">
        <f>CC17*Deflactor!BY31</f>
        <v>4162.1613591966025</v>
      </c>
      <c r="CD37" s="19">
        <f>CD17*Deflactor!BZ31</f>
        <v>4662.0554915165894</v>
      </c>
      <c r="CE37" s="19">
        <f>CE17*Deflactor!CA31</f>
        <v>4238.6400381590056</v>
      </c>
      <c r="CF37" s="19">
        <f>CF17*Deflactor!CB31</f>
        <v>4354.5572010317592</v>
      </c>
      <c r="CG37" s="19">
        <f>CG17*Deflactor!CC31</f>
        <v>4350.2858631709732</v>
      </c>
      <c r="CH37" s="19">
        <f>CH17*Deflactor!CD31</f>
        <v>4869.1984567603286</v>
      </c>
      <c r="CI37" s="19">
        <f>CI17*Deflactor!CE31</f>
        <v>4668.27301463607</v>
      </c>
      <c r="CJ37" s="19">
        <f>CJ17*Deflactor!CF31</f>
        <v>4714.0841861455547</v>
      </c>
      <c r="CK37" s="19">
        <f>CK17*Deflactor!CG31</f>
        <v>4742.9716451062022</v>
      </c>
    </row>
    <row r="38" spans="1:89" s="55" customFormat="1" ht="13.9" x14ac:dyDescent="0.3">
      <c r="A38" s="5"/>
      <c r="B38" s="19" t="s">
        <v>7</v>
      </c>
      <c r="C38" s="22" t="s">
        <v>19</v>
      </c>
      <c r="D38" s="22" t="s">
        <v>19</v>
      </c>
      <c r="E38" s="22" t="s">
        <v>19</v>
      </c>
      <c r="F38" s="22" t="s">
        <v>19</v>
      </c>
      <c r="G38" s="19">
        <f>G18*Deflactor!C32</f>
        <v>358.94981088882207</v>
      </c>
      <c r="H38" s="19">
        <f>H18*Deflactor!D32</f>
        <v>363.63139799808079</v>
      </c>
      <c r="I38" s="19">
        <f>I18*Deflactor!E32</f>
        <v>383.28835204024097</v>
      </c>
      <c r="J38" s="19">
        <f>J18*Deflactor!F32</f>
        <v>412.66121460947801</v>
      </c>
      <c r="K38" s="19">
        <f>K18*Deflactor!G32</f>
        <v>425.36298037470789</v>
      </c>
      <c r="L38" s="19">
        <f>L18*Deflactor!H32</f>
        <v>429.90171345559077</v>
      </c>
      <c r="M38" s="19">
        <f>M18*Deflactor!I32</f>
        <v>426.38178785236499</v>
      </c>
      <c r="N38" s="19">
        <f>N18*Deflactor!J32</f>
        <v>441.34240989799656</v>
      </c>
      <c r="O38" s="19">
        <f>O18*Deflactor!K32</f>
        <v>503.68806053071455</v>
      </c>
      <c r="P38" s="19">
        <f>P18*Deflactor!L32</f>
        <v>499.63252719969472</v>
      </c>
      <c r="Q38" s="19">
        <f>Q18*Deflactor!M32</f>
        <v>510.51902681830336</v>
      </c>
      <c r="R38" s="19">
        <f>R18*Deflactor!N32</f>
        <v>552.92350118303034</v>
      </c>
      <c r="S38" s="19">
        <f>S18*Deflactor!O32</f>
        <v>577.39976717473814</v>
      </c>
      <c r="T38" s="19">
        <f>T18*Deflactor!P32</f>
        <v>574.83884785394048</v>
      </c>
      <c r="U38" s="19">
        <f>U18*Deflactor!Q32</f>
        <v>584.94020460293825</v>
      </c>
      <c r="V38" s="19">
        <f>V18*Deflactor!R32</f>
        <v>618.50174898669661</v>
      </c>
      <c r="W38" s="19">
        <f>W18*Deflactor!S32</f>
        <v>665.11352373954821</v>
      </c>
      <c r="X38" s="19">
        <f>X18*Deflactor!T32</f>
        <v>663.10886130406845</v>
      </c>
      <c r="Y38" s="19">
        <f>Y18*Deflactor!U32</f>
        <v>663.75427304493383</v>
      </c>
      <c r="Z38" s="19">
        <f>Z18*Deflactor!V32</f>
        <v>704.16060649652366</v>
      </c>
      <c r="AA38" s="19">
        <f>AA18*Deflactor!W32</f>
        <v>758.94170708418744</v>
      </c>
      <c r="AB38" s="19">
        <f>AB18*Deflactor!X32</f>
        <v>775.08405975765982</v>
      </c>
      <c r="AC38" s="19">
        <f>AC18*Deflactor!Y32</f>
        <v>798.44515510369195</v>
      </c>
      <c r="AD38" s="19">
        <f>AD18*Deflactor!Z32</f>
        <v>859.24853647966006</v>
      </c>
      <c r="AE38" s="19">
        <f>AE18*Deflactor!AA32</f>
        <v>882.20732358261841</v>
      </c>
      <c r="AF38" s="19">
        <f>AF18*Deflactor!AB32</f>
        <v>892.21642887302596</v>
      </c>
      <c r="AG38" s="19">
        <f>AG18*Deflactor!AC32</f>
        <v>900.59781259474585</v>
      </c>
      <c r="AH38" s="19">
        <f>AH18*Deflactor!AD32</f>
        <v>951.48691373637178</v>
      </c>
      <c r="AI38" s="19">
        <f>AI18*Deflactor!AE32</f>
        <v>990.74082429059968</v>
      </c>
      <c r="AJ38" s="19">
        <f>AJ18*Deflactor!AF32</f>
        <v>975.82617079477939</v>
      </c>
      <c r="AK38" s="19">
        <f>AK18*Deflactor!AG32</f>
        <v>986.83217058646733</v>
      </c>
      <c r="AL38" s="19">
        <f>AL18*Deflactor!AH32</f>
        <v>1037.9585517321948</v>
      </c>
      <c r="AM38" s="19">
        <f>AM18*Deflactor!AI32</f>
        <v>1109.7542565976025</v>
      </c>
      <c r="AN38" s="19">
        <f>AN18*Deflactor!AJ32</f>
        <v>1111.169473102372</v>
      </c>
      <c r="AO38" s="19">
        <f>AO18*Deflactor!AK32</f>
        <v>1127.6150422005735</v>
      </c>
      <c r="AP38" s="19">
        <f>AP18*Deflactor!AL32</f>
        <v>1192.0358573394553</v>
      </c>
      <c r="AQ38" s="19">
        <f>AQ18*Deflactor!AM32</f>
        <v>1167.0794551647982</v>
      </c>
      <c r="AR38" s="19">
        <f>AR18*Deflactor!AN32</f>
        <v>1162.8199683357964</v>
      </c>
      <c r="AS38" s="19">
        <f>AS18*Deflactor!AO32</f>
        <v>1168.5571009405066</v>
      </c>
      <c r="AT38" s="19">
        <f>AT18*Deflactor!AP32</f>
        <v>1268.501480468095</v>
      </c>
      <c r="AU38" s="19">
        <f>AU18*Deflactor!AQ32</f>
        <v>1184.7835787355941</v>
      </c>
      <c r="AV38" s="19">
        <f>AV18*Deflactor!AR32</f>
        <v>1191.6387505662628</v>
      </c>
      <c r="AW38" s="19">
        <f>AW18*Deflactor!AS32</f>
        <v>1166.9945097587902</v>
      </c>
      <c r="AX38" s="19">
        <f>AX18*Deflactor!AT32</f>
        <v>1250.333139758219</v>
      </c>
      <c r="AY38" s="19">
        <f>AY18*Deflactor!AU32</f>
        <v>1226.8481530301171</v>
      </c>
      <c r="AZ38" s="19">
        <f>AZ18*Deflactor!AV32</f>
        <v>1202.8458614374526</v>
      </c>
      <c r="BA38" s="19">
        <f>BA18*Deflactor!AW32</f>
        <v>1210.7356219536252</v>
      </c>
      <c r="BB38" s="19">
        <f>BB18*Deflactor!AX32</f>
        <v>1233.6309851603212</v>
      </c>
      <c r="BC38" s="19">
        <f>BC18*Deflactor!AY32</f>
        <v>1192.0771339017874</v>
      </c>
      <c r="BD38" s="19">
        <f>BD18*Deflactor!AZ32</f>
        <v>1121.0880139304898</v>
      </c>
      <c r="BE38" s="19">
        <f>BE18*Deflactor!BA32</f>
        <v>1086.916630369032</v>
      </c>
      <c r="BF38" s="19">
        <f>BF18*Deflactor!BB32</f>
        <v>1158.6434631486172</v>
      </c>
      <c r="BG38" s="19">
        <f>BG18*Deflactor!BC32</f>
        <v>1193.7677866396687</v>
      </c>
      <c r="BH38" s="19">
        <f>BH18*Deflactor!BD32</f>
        <v>1279.7565052479315</v>
      </c>
      <c r="BI38" s="19">
        <f>BI18*Deflactor!BE32</f>
        <v>1330.0557993400425</v>
      </c>
      <c r="BJ38" s="19">
        <f>BJ18*Deflactor!BF32</f>
        <v>1411.140122555378</v>
      </c>
      <c r="BK38" s="19">
        <f>BK18*Deflactor!BG32</f>
        <v>1496.6597262083221</v>
      </c>
      <c r="BL38" s="19">
        <f>BL18*Deflactor!BH32</f>
        <v>1503.0939259598185</v>
      </c>
      <c r="BM38" s="19">
        <f>BM18*Deflactor!BI32</f>
        <v>1505.6308602280515</v>
      </c>
      <c r="BN38" s="19">
        <f>BN18*Deflactor!BJ32</f>
        <v>1570.5805128343297</v>
      </c>
      <c r="BO38" s="19">
        <f>BO18*Deflactor!BK32</f>
        <v>1468.2050678634009</v>
      </c>
      <c r="BP38" s="19">
        <f>BP18*Deflactor!BL32</f>
        <v>1466.970254407049</v>
      </c>
      <c r="BQ38" s="19">
        <f>BQ18*Deflactor!BM32</f>
        <v>1462.9506183572735</v>
      </c>
      <c r="BR38" s="19">
        <f>BR18*Deflactor!BN32</f>
        <v>1535.5850052567916</v>
      </c>
      <c r="BS38" s="19">
        <f>BS18*Deflactor!BO32</f>
        <v>1573.3278218688554</v>
      </c>
      <c r="BT38" s="19">
        <f>BT18*Deflactor!BP32</f>
        <v>1577.7888348868203</v>
      </c>
      <c r="BU38" s="19">
        <f>BU18*Deflactor!BQ32</f>
        <v>1569.8615853396127</v>
      </c>
      <c r="BV38" s="19">
        <f>BV18*Deflactor!BR32</f>
        <v>1654.1091628005679</v>
      </c>
      <c r="BW38" s="19">
        <f>BW18*Deflactor!BS32</f>
        <v>1666.6454487978001</v>
      </c>
      <c r="BX38" s="19">
        <f>BX18*Deflactor!BT32</f>
        <v>1641.7288815023001</v>
      </c>
      <c r="BY38" s="19">
        <f>BY18*Deflactor!BU32</f>
        <v>1646.6831256077601</v>
      </c>
      <c r="BZ38" s="19">
        <f>BZ18*Deflactor!BV32</f>
        <v>1741.23661092771</v>
      </c>
      <c r="CA38" s="19">
        <f>CA18*Deflactor!BW32</f>
        <v>1789.3053118792873</v>
      </c>
      <c r="CB38" s="19">
        <f>CB18*Deflactor!BX32</f>
        <v>1757.1936835672043</v>
      </c>
      <c r="CC38" s="19">
        <f>CC18*Deflactor!BY32</f>
        <v>1786.1814369765584</v>
      </c>
      <c r="CD38" s="19">
        <f>CD18*Deflactor!BZ32</f>
        <v>1891.8001708976092</v>
      </c>
      <c r="CE38" s="19">
        <f>CE18*Deflactor!CA32</f>
        <v>2070.4945103932423</v>
      </c>
      <c r="CF38" s="19">
        <f>CF18*Deflactor!CB32</f>
        <v>2040.335317470526</v>
      </c>
      <c r="CG38" s="19">
        <f>CG18*Deflactor!CC32</f>
        <v>2084.5856355727519</v>
      </c>
      <c r="CH38" s="19">
        <f>CH18*Deflactor!CD32</f>
        <v>2160.1796934746044</v>
      </c>
      <c r="CI38" s="19">
        <f>CI18*Deflactor!CE32</f>
        <v>2186.848227611024</v>
      </c>
      <c r="CJ38" s="19">
        <f>CJ18*Deflactor!CF32</f>
        <v>2157.3629901242934</v>
      </c>
      <c r="CK38" s="19">
        <f>CK18*Deflactor!CG32</f>
        <v>2230.4208675568675</v>
      </c>
    </row>
    <row r="39" spans="1:89" s="55" customFormat="1" ht="13.9" x14ac:dyDescent="0.3">
      <c r="A39" s="5"/>
      <c r="B39" s="19" t="s">
        <v>8</v>
      </c>
      <c r="C39" s="22" t="s">
        <v>19</v>
      </c>
      <c r="D39" s="22" t="s">
        <v>19</v>
      </c>
      <c r="E39" s="22" t="s">
        <v>19</v>
      </c>
      <c r="F39" s="22" t="s">
        <v>19</v>
      </c>
      <c r="G39" s="19">
        <f>G19*Deflactor!C33</f>
        <v>215.01838180893148</v>
      </c>
      <c r="H39" s="19">
        <f>H19*Deflactor!D33</f>
        <v>227.31366643410834</v>
      </c>
      <c r="I39" s="19">
        <f>I19*Deflactor!E33</f>
        <v>236.3618236792822</v>
      </c>
      <c r="J39" s="19">
        <f>J19*Deflactor!F33</f>
        <v>273.13122995100412</v>
      </c>
      <c r="K39" s="19">
        <f>K19*Deflactor!G33</f>
        <v>246.614916780199</v>
      </c>
      <c r="L39" s="19">
        <f>L19*Deflactor!H33</f>
        <v>252.37483465493406</v>
      </c>
      <c r="M39" s="19">
        <f>M19*Deflactor!I33</f>
        <v>253.65611496509075</v>
      </c>
      <c r="N39" s="19">
        <f>N19*Deflactor!J33</f>
        <v>283.6442950045535</v>
      </c>
      <c r="O39" s="19">
        <f>O19*Deflactor!K33</f>
        <v>294.27618863512907</v>
      </c>
      <c r="P39" s="19">
        <f>P19*Deflactor!L33</f>
        <v>303.60250261559901</v>
      </c>
      <c r="Q39" s="19">
        <f>Q19*Deflactor!M33</f>
        <v>310.84358306804705</v>
      </c>
      <c r="R39" s="19">
        <f>R19*Deflactor!N33</f>
        <v>357.79847201607259</v>
      </c>
      <c r="S39" s="19">
        <f>S19*Deflactor!O33</f>
        <v>335.69983586652245</v>
      </c>
      <c r="T39" s="19">
        <f>T19*Deflactor!P33</f>
        <v>346.9786004791759</v>
      </c>
      <c r="U39" s="19">
        <f>U19*Deflactor!Q33</f>
        <v>354.70539381584217</v>
      </c>
      <c r="V39" s="19">
        <f>V19*Deflactor!R33</f>
        <v>406.79802212413392</v>
      </c>
      <c r="W39" s="19">
        <f>W19*Deflactor!S33</f>
        <v>347.62362341210689</v>
      </c>
      <c r="X39" s="19">
        <f>X19*Deflactor!T33</f>
        <v>360.35331739387482</v>
      </c>
      <c r="Y39" s="19">
        <f>Y19*Deflactor!U33</f>
        <v>362.54718937069822</v>
      </c>
      <c r="Z39" s="19">
        <f>Z19*Deflactor!V33</f>
        <v>413.1224207449344</v>
      </c>
      <c r="AA39" s="19">
        <f>AA19*Deflactor!W33</f>
        <v>364.68698187381563</v>
      </c>
      <c r="AB39" s="19">
        <f>AB19*Deflactor!X33</f>
        <v>375.20573095162547</v>
      </c>
      <c r="AC39" s="19">
        <f>AC19*Deflactor!Y33</f>
        <v>379.64653503934824</v>
      </c>
      <c r="AD39" s="19">
        <f>AD19*Deflactor!Z33</f>
        <v>436.48489599206999</v>
      </c>
      <c r="AE39" s="19">
        <f>AE19*Deflactor!AA33</f>
        <v>416.73737167769599</v>
      </c>
      <c r="AF39" s="19">
        <f>AF19*Deflactor!AB33</f>
        <v>426.63620510377808</v>
      </c>
      <c r="AG39" s="19">
        <f>AG19*Deflactor!AC33</f>
        <v>431.08745864516436</v>
      </c>
      <c r="AH39" s="19">
        <f>AH19*Deflactor!AD33</f>
        <v>490.62011458498932</v>
      </c>
      <c r="AI39" s="19">
        <f>AI19*Deflactor!AE33</f>
        <v>448.74522550665017</v>
      </c>
      <c r="AJ39" s="19">
        <f>AJ19*Deflactor!AF33</f>
        <v>459.08783768423905</v>
      </c>
      <c r="AK39" s="19">
        <f>AK19*Deflactor!AG33</f>
        <v>470.38868711952864</v>
      </c>
      <c r="AL39" s="19">
        <f>AL19*Deflactor!AH33</f>
        <v>530.57489345859926</v>
      </c>
      <c r="AM39" s="19">
        <f>AM19*Deflactor!AI33</f>
        <v>475.6099138384206</v>
      </c>
      <c r="AN39" s="19">
        <f>AN19*Deflactor!AJ33</f>
        <v>488.28035624747662</v>
      </c>
      <c r="AO39" s="19">
        <f>AO19*Deflactor!AK33</f>
        <v>487.35524995496348</v>
      </c>
      <c r="AP39" s="19">
        <f>AP19*Deflactor!AL33</f>
        <v>548.27215464147287</v>
      </c>
      <c r="AQ39" s="19">
        <f>AQ19*Deflactor!AM33</f>
        <v>511.70748857319325</v>
      </c>
      <c r="AR39" s="19">
        <f>AR19*Deflactor!AN33</f>
        <v>517.26948699467152</v>
      </c>
      <c r="AS39" s="19">
        <f>AS19*Deflactor!AO33</f>
        <v>520.49953087732695</v>
      </c>
      <c r="AT39" s="19">
        <f>AT19*Deflactor!AP33</f>
        <v>599.0851143734501</v>
      </c>
      <c r="AU39" s="19">
        <f>AU19*Deflactor!AQ33</f>
        <v>610.97504285156538</v>
      </c>
      <c r="AV39" s="19">
        <f>AV19*Deflactor!AR33</f>
        <v>626.60229050406974</v>
      </c>
      <c r="AW39" s="19">
        <f>AW19*Deflactor!AS33</f>
        <v>636.94254474529885</v>
      </c>
      <c r="AX39" s="19">
        <f>AX19*Deflactor!AT33</f>
        <v>749.73692390754854</v>
      </c>
      <c r="AY39" s="19">
        <f>AY19*Deflactor!AU33</f>
        <v>721.42973343820722</v>
      </c>
      <c r="AZ39" s="19">
        <f>AZ19*Deflactor!AV33</f>
        <v>739.582206101059</v>
      </c>
      <c r="BA39" s="19">
        <f>BA19*Deflactor!AW33</f>
        <v>738.6480951470071</v>
      </c>
      <c r="BB39" s="19">
        <f>BB19*Deflactor!AX33</f>
        <v>841.00247126343595</v>
      </c>
      <c r="BC39" s="19">
        <f>BC19*Deflactor!AY33</f>
        <v>756.34476354532683</v>
      </c>
      <c r="BD39" s="19">
        <f>BD19*Deflactor!AZ33</f>
        <v>743.13627432710769</v>
      </c>
      <c r="BE39" s="19">
        <f>BE19*Deflactor!BA33</f>
        <v>751.79858839664939</v>
      </c>
      <c r="BF39" s="19">
        <f>BF19*Deflactor!BB33</f>
        <v>853.28211809138293</v>
      </c>
      <c r="BG39" s="19">
        <f>BG19*Deflactor!BC33</f>
        <v>842.27147722831194</v>
      </c>
      <c r="BH39" s="19">
        <f>BH19*Deflactor!BD33</f>
        <v>878.0988986704956</v>
      </c>
      <c r="BI39" s="19">
        <f>BI19*Deflactor!BE33</f>
        <v>879.78264028256513</v>
      </c>
      <c r="BJ39" s="19">
        <f>BJ19*Deflactor!BF33</f>
        <v>989.61067283599311</v>
      </c>
      <c r="BK39" s="19">
        <f>BK19*Deflactor!BG33</f>
        <v>925.35883081456359</v>
      </c>
      <c r="BL39" s="19">
        <f>BL19*Deflactor!BH33</f>
        <v>936.71247075578526</v>
      </c>
      <c r="BM39" s="19">
        <f>BM19*Deflactor!BI33</f>
        <v>930.22248606595178</v>
      </c>
      <c r="BN39" s="19">
        <f>BN19*Deflactor!BJ33</f>
        <v>1034.1606438175954</v>
      </c>
      <c r="BO39" s="19">
        <f>BO19*Deflactor!BK33</f>
        <v>1006.9235463519954</v>
      </c>
      <c r="BP39" s="19">
        <f>BP19*Deflactor!BL33</f>
        <v>1024.8501884215862</v>
      </c>
      <c r="BQ39" s="19">
        <f>BQ19*Deflactor!BM33</f>
        <v>1011.3079918062214</v>
      </c>
      <c r="BR39" s="19">
        <f>BR19*Deflactor!BN33</f>
        <v>1128.3485294337963</v>
      </c>
      <c r="BS39" s="19">
        <f>BS19*Deflactor!BO33</f>
        <v>1035.3604631710562</v>
      </c>
      <c r="BT39" s="19">
        <f>BT19*Deflactor!BP33</f>
        <v>1051.5415171850454</v>
      </c>
      <c r="BU39" s="19">
        <f>BU19*Deflactor!BQ33</f>
        <v>1052.6490973884772</v>
      </c>
      <c r="BV39" s="19">
        <f>BV19*Deflactor!BR33</f>
        <v>1142.2848713052292</v>
      </c>
      <c r="BW39" s="19">
        <f>BW19*Deflactor!BS33</f>
        <v>1080.2233533583101</v>
      </c>
      <c r="BX39" s="19">
        <f>BX19*Deflactor!BT33</f>
        <v>1073.1552622404699</v>
      </c>
      <c r="BY39" s="19">
        <f>BY19*Deflactor!BU33</f>
        <v>1075.1978083384399</v>
      </c>
      <c r="BZ39" s="19">
        <f>BZ19*Deflactor!BV33</f>
        <v>1186.87222275869</v>
      </c>
      <c r="CA39" s="19">
        <f>CA19*Deflactor!BW33</f>
        <v>1137.1358731992848</v>
      </c>
      <c r="CB39" s="19">
        <f>CB19*Deflactor!BX33</f>
        <v>1145.0906088724546</v>
      </c>
      <c r="CC39" s="19">
        <f>CC19*Deflactor!BY33</f>
        <v>1152.1324673394852</v>
      </c>
      <c r="CD39" s="19">
        <f>CD19*Deflactor!BZ33</f>
        <v>1255.7618301968412</v>
      </c>
      <c r="CE39" s="19">
        <f>CE19*Deflactor!CA33</f>
        <v>1192.7097774516258</v>
      </c>
      <c r="CF39" s="19">
        <f>CF19*Deflactor!CB33</f>
        <v>1199.4879149702219</v>
      </c>
      <c r="CG39" s="19">
        <f>CG19*Deflactor!CC33</f>
        <v>1191.2969396097317</v>
      </c>
      <c r="CH39" s="19">
        <f>CH19*Deflactor!CD33</f>
        <v>1286.4043901694502</v>
      </c>
      <c r="CI39" s="19">
        <f>CI19*Deflactor!CE33</f>
        <v>1239.7140359783241</v>
      </c>
      <c r="CJ39" s="19">
        <f>CJ19*Deflactor!CF33</f>
        <v>1261.3921283008347</v>
      </c>
      <c r="CK39" s="19">
        <f>CK19*Deflactor!CG33</f>
        <v>1249.6275636843377</v>
      </c>
    </row>
    <row r="40" spans="1:89" s="55" customFormat="1" ht="13.9" x14ac:dyDescent="0.3">
      <c r="A40" s="5"/>
      <c r="B40" s="19" t="s">
        <v>9</v>
      </c>
      <c r="C40" s="22" t="s">
        <v>19</v>
      </c>
      <c r="D40" s="22" t="s">
        <v>19</v>
      </c>
      <c r="E40" s="22" t="s">
        <v>19</v>
      </c>
      <c r="F40" s="22" t="s">
        <v>19</v>
      </c>
      <c r="G40" s="19">
        <f>G20*Deflactor!C34</f>
        <v>746.03537949531267</v>
      </c>
      <c r="H40" s="19">
        <f>H20*Deflactor!D34</f>
        <v>773.48207384334205</v>
      </c>
      <c r="I40" s="19">
        <f>I20*Deflactor!E34</f>
        <v>790.94512648917896</v>
      </c>
      <c r="J40" s="19">
        <f>J20*Deflactor!F34</f>
        <v>862.19164301551962</v>
      </c>
      <c r="K40" s="19">
        <f>K20*Deflactor!G34</f>
        <v>893.61341453545162</v>
      </c>
      <c r="L40" s="19">
        <f>L20*Deflactor!H34</f>
        <v>941.69449261779721</v>
      </c>
      <c r="M40" s="19">
        <f>M20*Deflactor!I34</f>
        <v>943.8808004995733</v>
      </c>
      <c r="N40" s="19">
        <f>N20*Deflactor!J34</f>
        <v>955.38881650885014</v>
      </c>
      <c r="O40" s="19">
        <f>O20*Deflactor!K34</f>
        <v>905.56034665132847</v>
      </c>
      <c r="P40" s="19">
        <f>P20*Deflactor!L34</f>
        <v>937.15689301408918</v>
      </c>
      <c r="Q40" s="19">
        <f>Q20*Deflactor!M34</f>
        <v>955.77467069228987</v>
      </c>
      <c r="R40" s="19">
        <f>R20*Deflactor!N34</f>
        <v>1043.6814861564035</v>
      </c>
      <c r="S40" s="19">
        <f>S20*Deflactor!O34</f>
        <v>1014.2087077742551</v>
      </c>
      <c r="T40" s="19">
        <f>T20*Deflactor!P34</f>
        <v>1051.4440442888085</v>
      </c>
      <c r="U40" s="19">
        <f>U20*Deflactor!Q34</f>
        <v>1076.6172832870125</v>
      </c>
      <c r="V40" s="19">
        <f>V20*Deflactor!R34</f>
        <v>1161.0233598182606</v>
      </c>
      <c r="W40" s="19">
        <f>W20*Deflactor!S34</f>
        <v>1189.2270043070907</v>
      </c>
      <c r="X40" s="19">
        <f>X20*Deflactor!T34</f>
        <v>1241.0099272780501</v>
      </c>
      <c r="Y40" s="19">
        <f>Y20*Deflactor!U34</f>
        <v>1236.0653694195619</v>
      </c>
      <c r="Z40" s="19">
        <f>Z20*Deflactor!V34</f>
        <v>1318.730971067429</v>
      </c>
      <c r="AA40" s="19">
        <f>AA20*Deflactor!W34</f>
        <v>1303.5774182720465</v>
      </c>
      <c r="AB40" s="19">
        <f>AB20*Deflactor!X34</f>
        <v>1353.5560482211736</v>
      </c>
      <c r="AC40" s="19">
        <f>AC20*Deflactor!Y34</f>
        <v>1352.8205672252363</v>
      </c>
      <c r="AD40" s="19">
        <f>AD20*Deflactor!Z34</f>
        <v>1450.5314077724456</v>
      </c>
      <c r="AE40" s="19">
        <f>AE20*Deflactor!AA34</f>
        <v>1407.8233666475592</v>
      </c>
      <c r="AF40" s="19">
        <f>AF20*Deflactor!AB34</f>
        <v>1465.6418753549399</v>
      </c>
      <c r="AG40" s="19">
        <f>AG20*Deflactor!AC34</f>
        <v>1477.9287289401088</v>
      </c>
      <c r="AH40" s="19">
        <f>AH20*Deflactor!AD34</f>
        <v>1597.1640169432112</v>
      </c>
      <c r="AI40" s="19">
        <f>AI20*Deflactor!AE34</f>
        <v>1550.1283238307676</v>
      </c>
      <c r="AJ40" s="19">
        <f>AJ20*Deflactor!AF34</f>
        <v>1652.9366643841586</v>
      </c>
      <c r="AK40" s="19">
        <f>AK20*Deflactor!AG34</f>
        <v>1707.4771949990834</v>
      </c>
      <c r="AL40" s="19">
        <f>AL20*Deflactor!AH34</f>
        <v>1855.8847307950723</v>
      </c>
      <c r="AM40" s="19">
        <f>AM20*Deflactor!AI34</f>
        <v>1816.2393416441598</v>
      </c>
      <c r="AN40" s="19">
        <f>AN20*Deflactor!AJ34</f>
        <v>1909.9598230053475</v>
      </c>
      <c r="AO40" s="19">
        <f>AO20*Deflactor!AK34</f>
        <v>1936.1170174342321</v>
      </c>
      <c r="AP40" s="19">
        <f>AP20*Deflactor!AL34</f>
        <v>2105.9633433190756</v>
      </c>
      <c r="AQ40" s="19">
        <f>AQ20*Deflactor!AM34</f>
        <v>2080.3864634417623</v>
      </c>
      <c r="AR40" s="19">
        <f>AR20*Deflactor!AN34</f>
        <v>2203.9133886718982</v>
      </c>
      <c r="AS40" s="19">
        <f>AS20*Deflactor!AO34</f>
        <v>2258.1388803890122</v>
      </c>
      <c r="AT40" s="19">
        <f>AT20*Deflactor!AP34</f>
        <v>2463.5549374100074</v>
      </c>
      <c r="AU40" s="19">
        <f>AU20*Deflactor!AQ34</f>
        <v>2485.0757481867249</v>
      </c>
      <c r="AV40" s="19">
        <f>AV20*Deflactor!AR34</f>
        <v>2621.9170963244087</v>
      </c>
      <c r="AW40" s="19">
        <f>AW20*Deflactor!AS34</f>
        <v>2625.5886591900953</v>
      </c>
      <c r="AX40" s="19">
        <f>AX20*Deflactor!AT34</f>
        <v>2857.2886700999479</v>
      </c>
      <c r="AY40" s="19">
        <f>AY20*Deflactor!AU34</f>
        <v>2823.6429945934997</v>
      </c>
      <c r="AZ40" s="19">
        <f>AZ20*Deflactor!AV34</f>
        <v>3021.2448463063392</v>
      </c>
      <c r="BA40" s="19">
        <f>BA20*Deflactor!AW34</f>
        <v>3070.4072588582949</v>
      </c>
      <c r="BB40" s="19">
        <f>BB20*Deflactor!AX34</f>
        <v>3348.6855087582985</v>
      </c>
      <c r="BC40" s="19">
        <f>BC20*Deflactor!AY34</f>
        <v>3360.8339246774153</v>
      </c>
      <c r="BD40" s="19">
        <f>BD20*Deflactor!AZ34</f>
        <v>3418.8743592873338</v>
      </c>
      <c r="BE40" s="19">
        <f>BE20*Deflactor!BA34</f>
        <v>3437.5906202831325</v>
      </c>
      <c r="BF40" s="19">
        <f>BF20*Deflactor!BB34</f>
        <v>3585.1790532514865</v>
      </c>
      <c r="BG40" s="19">
        <f>BG20*Deflactor!BC34</f>
        <v>3650.7425261431754</v>
      </c>
      <c r="BH40" s="19">
        <f>BH20*Deflactor!BD34</f>
        <v>3794.3303230518891</v>
      </c>
      <c r="BI40" s="19">
        <f>BI20*Deflactor!BE34</f>
        <v>3778.8341707496679</v>
      </c>
      <c r="BJ40" s="19">
        <f>BJ20*Deflactor!BF34</f>
        <v>4068.9896595776922</v>
      </c>
      <c r="BK40" s="19">
        <f>BK20*Deflactor!BG34</f>
        <v>4037.8668332917168</v>
      </c>
      <c r="BL40" s="19">
        <f>BL20*Deflactor!BH34</f>
        <v>4223.068202476532</v>
      </c>
      <c r="BM40" s="19">
        <f>BM20*Deflactor!BI34</f>
        <v>4169.8866756232483</v>
      </c>
      <c r="BN40" s="19">
        <f>BN20*Deflactor!BJ34</f>
        <v>4507.1376970198062</v>
      </c>
      <c r="BO40" s="19">
        <f>BO20*Deflactor!BK34</f>
        <v>4615.4175963102653</v>
      </c>
      <c r="BP40" s="19">
        <f>BP20*Deflactor!BL34</f>
        <v>4816.2130336292994</v>
      </c>
      <c r="BQ40" s="19">
        <f>BQ20*Deflactor!BM34</f>
        <v>4734.4119526738223</v>
      </c>
      <c r="BR40" s="19">
        <f>BR20*Deflactor!BN34</f>
        <v>5041.9059930488102</v>
      </c>
      <c r="BS40" s="19">
        <f>BS20*Deflactor!BO34</f>
        <v>4958.0307931413336</v>
      </c>
      <c r="BT40" s="19">
        <f>BT20*Deflactor!BP34</f>
        <v>5160.3534209479258</v>
      </c>
      <c r="BU40" s="19">
        <f>BU20*Deflactor!BQ34</f>
        <v>5075.935538458597</v>
      </c>
      <c r="BV40" s="19">
        <f>BV20*Deflactor!BR34</f>
        <v>5338.62137534882</v>
      </c>
      <c r="BW40" s="19">
        <f>BW20*Deflactor!BS34</f>
        <v>5406.4173039460002</v>
      </c>
      <c r="BX40" s="19">
        <f>BX20*Deflactor!BT34</f>
        <v>5554.6471366779797</v>
      </c>
      <c r="BY40" s="19">
        <f>BY20*Deflactor!BU34</f>
        <v>5345.2732538773198</v>
      </c>
      <c r="BZ40" s="19">
        <f>BZ20*Deflactor!BV34</f>
        <v>5631.0369569906798</v>
      </c>
      <c r="CA40" s="19">
        <f>CA20*Deflactor!BW34</f>
        <v>5606.4630935129653</v>
      </c>
      <c r="CB40" s="19">
        <f>CB20*Deflactor!BX34</f>
        <v>5817.9197768683998</v>
      </c>
      <c r="CC40" s="19">
        <f>CC20*Deflactor!BY34</f>
        <v>5667.5426675405461</v>
      </c>
      <c r="CD40" s="19">
        <f>CD20*Deflactor!BZ34</f>
        <v>5961.3472052961324</v>
      </c>
      <c r="CE40" s="19">
        <f>CE20*Deflactor!CA34</f>
        <v>6008.3538347961185</v>
      </c>
      <c r="CF40" s="19">
        <f>CF20*Deflactor!CB34</f>
        <v>6136.1546633194421</v>
      </c>
      <c r="CG40" s="19">
        <f>CG20*Deflactor!CC34</f>
        <v>5931.4863987016242</v>
      </c>
      <c r="CH40" s="19">
        <f>CH20*Deflactor!CD34</f>
        <v>6184.1344181271816</v>
      </c>
      <c r="CI40" s="19">
        <f>CI20*Deflactor!CE34</f>
        <v>6212.6128821098073</v>
      </c>
      <c r="CJ40" s="19">
        <f>CJ20*Deflactor!CF34</f>
        <v>6420.6176511210997</v>
      </c>
      <c r="CK40" s="19">
        <f>CK20*Deflactor!CG34</f>
        <v>6249.7016148405319</v>
      </c>
    </row>
    <row r="41" spans="1:89" s="55" customFormat="1" ht="13.9" x14ac:dyDescent="0.3">
      <c r="A41" s="5"/>
      <c r="B41" s="19" t="s">
        <v>10</v>
      </c>
      <c r="C41" s="22" t="s">
        <v>19</v>
      </c>
      <c r="D41" s="22" t="s">
        <v>19</v>
      </c>
      <c r="E41" s="22" t="s">
        <v>19</v>
      </c>
      <c r="F41" s="22" t="s">
        <v>19</v>
      </c>
      <c r="G41" s="19">
        <f>G21*Deflactor!C35</f>
        <v>818.71179021834382</v>
      </c>
      <c r="H41" s="19">
        <f>H21*Deflactor!D35</f>
        <v>805.57614122748157</v>
      </c>
      <c r="I41" s="19">
        <f>I21*Deflactor!E35</f>
        <v>811.3004328969796</v>
      </c>
      <c r="J41" s="19">
        <f>J21*Deflactor!F35</f>
        <v>847.52692463051858</v>
      </c>
      <c r="K41" s="19">
        <f>K21*Deflactor!G35</f>
        <v>902.02018634723299</v>
      </c>
      <c r="L41" s="19">
        <f>L21*Deflactor!H35</f>
        <v>884.49607995953261</v>
      </c>
      <c r="M41" s="19">
        <f>M21*Deflactor!I35</f>
        <v>885.75411321579361</v>
      </c>
      <c r="N41" s="19">
        <f>N21*Deflactor!J35</f>
        <v>910.57095078988573</v>
      </c>
      <c r="O41" s="19">
        <f>O21*Deflactor!K35</f>
        <v>869.87423471853049</v>
      </c>
      <c r="P41" s="19">
        <f>P21*Deflactor!L35</f>
        <v>847.82789198280329</v>
      </c>
      <c r="Q41" s="19">
        <f>Q21*Deflactor!M35</f>
        <v>850.60320913025362</v>
      </c>
      <c r="R41" s="19">
        <f>R21*Deflactor!N35</f>
        <v>883.40370539217656</v>
      </c>
      <c r="S41" s="19">
        <f>S21*Deflactor!O35</f>
        <v>839.02504324632605</v>
      </c>
      <c r="T41" s="19">
        <f>T21*Deflactor!P35</f>
        <v>813.70700146924275</v>
      </c>
      <c r="U41" s="19">
        <f>U21*Deflactor!Q35</f>
        <v>817.61620123958971</v>
      </c>
      <c r="V41" s="19">
        <f>V21*Deflactor!R35</f>
        <v>855.86159007573497</v>
      </c>
      <c r="W41" s="19">
        <f>W21*Deflactor!S35</f>
        <v>874.59643350377326</v>
      </c>
      <c r="X41" s="19">
        <f>X21*Deflactor!T35</f>
        <v>859.88612991413754</v>
      </c>
      <c r="Y41" s="19">
        <f>Y21*Deflactor!U35</f>
        <v>860.62493565508203</v>
      </c>
      <c r="Z41" s="19">
        <f>Z21*Deflactor!V35</f>
        <v>893.10971183565744</v>
      </c>
      <c r="AA41" s="19">
        <f>AA21*Deflactor!W35</f>
        <v>925.84755821295028</v>
      </c>
      <c r="AB41" s="19">
        <f>AB21*Deflactor!X35</f>
        <v>904.07871783305086</v>
      </c>
      <c r="AC41" s="19">
        <f>AC21*Deflactor!Y35</f>
        <v>908.01485053405281</v>
      </c>
      <c r="AD41" s="19">
        <f>AD21*Deflactor!Z35</f>
        <v>954.36157646656181</v>
      </c>
      <c r="AE41" s="19">
        <f>AE21*Deflactor!AA35</f>
        <v>994.31330121668111</v>
      </c>
      <c r="AF41" s="19">
        <f>AF21*Deflactor!AB35</f>
        <v>978.08213993176264</v>
      </c>
      <c r="AG41" s="19">
        <f>AG21*Deflactor!AC35</f>
        <v>982.4315413498864</v>
      </c>
      <c r="AH41" s="19">
        <f>AH21*Deflactor!AD35</f>
        <v>1023.971430657608</v>
      </c>
      <c r="AI41" s="19">
        <f>AI21*Deflactor!AE35</f>
        <v>1032.091774278706</v>
      </c>
      <c r="AJ41" s="19">
        <f>AJ21*Deflactor!AF35</f>
        <v>1006.0796736820466</v>
      </c>
      <c r="AK41" s="19">
        <f>AK21*Deflactor!AG35</f>
        <v>1012.6615352109667</v>
      </c>
      <c r="AL41" s="19">
        <f>AL21*Deflactor!AH35</f>
        <v>1060.6247062624054</v>
      </c>
      <c r="AM41" s="19">
        <f>AM21*Deflactor!AI35</f>
        <v>1103.5033748916896</v>
      </c>
      <c r="AN41" s="19">
        <f>AN21*Deflactor!AJ35</f>
        <v>1080.6145003489098</v>
      </c>
      <c r="AO41" s="19">
        <f>AO21*Deflactor!AK35</f>
        <v>1084.6363974580545</v>
      </c>
      <c r="AP41" s="19">
        <f>AP21*Deflactor!AL35</f>
        <v>1128.4554518208972</v>
      </c>
      <c r="AQ41" s="19">
        <f>AQ21*Deflactor!AM35</f>
        <v>1195.9423037061326</v>
      </c>
      <c r="AR41" s="19">
        <f>AR21*Deflactor!AN35</f>
        <v>1164.336506087039</v>
      </c>
      <c r="AS41" s="19">
        <f>AS21*Deflactor!AO35</f>
        <v>1170.8727508062877</v>
      </c>
      <c r="AT41" s="19">
        <f>AT21*Deflactor!AP35</f>
        <v>1235.9259956125563</v>
      </c>
      <c r="AU41" s="19">
        <f>AU21*Deflactor!AQ35</f>
        <v>1338.4310016553761</v>
      </c>
      <c r="AV41" s="19">
        <f>AV21*Deflactor!AR35</f>
        <v>1314.9075346995214</v>
      </c>
      <c r="AW41" s="19">
        <f>AW21*Deflactor!AS35</f>
        <v>1321.9868882846599</v>
      </c>
      <c r="AX41" s="19">
        <f>AX21*Deflactor!AT35</f>
        <v>1402.8077136039101</v>
      </c>
      <c r="AY41" s="19">
        <f>AY21*Deflactor!AU35</f>
        <v>1486.7818931267057</v>
      </c>
      <c r="AZ41" s="19">
        <f>AZ21*Deflactor!AV35</f>
        <v>1448.6058370738017</v>
      </c>
      <c r="BA41" s="19">
        <f>BA21*Deflactor!AW35</f>
        <v>1419.2502318189706</v>
      </c>
      <c r="BB41" s="19">
        <f>BB21*Deflactor!AX35</f>
        <v>1449.9811401192769</v>
      </c>
      <c r="BC41" s="19">
        <f>BC21*Deflactor!AY35</f>
        <v>1563.0242103692287</v>
      </c>
      <c r="BD41" s="19">
        <f>BD21*Deflactor!AZ35</f>
        <v>1503.1426751587853</v>
      </c>
      <c r="BE41" s="19">
        <f>BE21*Deflactor!BA35</f>
        <v>1505.3628972594518</v>
      </c>
      <c r="BF41" s="19">
        <f>BF21*Deflactor!BB35</f>
        <v>1591.1444311609916</v>
      </c>
      <c r="BG41" s="19">
        <f>BG21*Deflactor!BC35</f>
        <v>1636.7387790460766</v>
      </c>
      <c r="BH41" s="19">
        <f>BH21*Deflactor!BD35</f>
        <v>1540.8471466949156</v>
      </c>
      <c r="BI41" s="19">
        <f>BI21*Deflactor!BE35</f>
        <v>1585.6068291442391</v>
      </c>
      <c r="BJ41" s="19">
        <f>BJ21*Deflactor!BF35</f>
        <v>1672.3059297089751</v>
      </c>
      <c r="BK41" s="19">
        <f>BK21*Deflactor!BG35</f>
        <v>1873.7835742399359</v>
      </c>
      <c r="BL41" s="19">
        <f>BL21*Deflactor!BH35</f>
        <v>1822.0829730235359</v>
      </c>
      <c r="BM41" s="19">
        <f>BM21*Deflactor!BI35</f>
        <v>1830.7973551660141</v>
      </c>
      <c r="BN41" s="19">
        <f>BN21*Deflactor!BJ35</f>
        <v>1885.1943905330274</v>
      </c>
      <c r="BO41" s="19">
        <f>BO21*Deflactor!BK35</f>
        <v>2075.5159381783551</v>
      </c>
      <c r="BP41" s="19">
        <f>BP21*Deflactor!BL35</f>
        <v>2031.8733642777916</v>
      </c>
      <c r="BQ41" s="19">
        <f>BQ21*Deflactor!BM35</f>
        <v>2037.3472179417579</v>
      </c>
      <c r="BR41" s="19">
        <f>BR21*Deflactor!BN35</f>
        <v>2107.7114816452058</v>
      </c>
      <c r="BS41" s="19">
        <f>BS21*Deflactor!BO35</f>
        <v>2260.6894832436674</v>
      </c>
      <c r="BT41" s="19">
        <f>BT21*Deflactor!BP35</f>
        <v>2267.6104454904103</v>
      </c>
      <c r="BU41" s="19">
        <f>BU21*Deflactor!BQ35</f>
        <v>2291.9631987423104</v>
      </c>
      <c r="BV41" s="19">
        <f>BV21*Deflactor!BR35</f>
        <v>2364.9511038258079</v>
      </c>
      <c r="BW41" s="19">
        <f>BW21*Deflactor!BS35</f>
        <v>2512.4204762549698</v>
      </c>
      <c r="BX41" s="19">
        <f>BX21*Deflactor!BT35</f>
        <v>2511.14832280682</v>
      </c>
      <c r="BY41" s="19">
        <f>BY21*Deflactor!BU35</f>
        <v>2539.6693319651199</v>
      </c>
      <c r="BZ41" s="19">
        <f>BZ21*Deflactor!BV35</f>
        <v>2654.0694065656498</v>
      </c>
      <c r="CA41" s="19">
        <f>CA21*Deflactor!BW35</f>
        <v>2742.8202410863064</v>
      </c>
      <c r="CB41" s="19">
        <f>CB21*Deflactor!BX35</f>
        <v>2687.6258161936316</v>
      </c>
      <c r="CC41" s="19">
        <f>CC21*Deflactor!BY35</f>
        <v>2698.5597427872503</v>
      </c>
      <c r="CD41" s="19">
        <f>CD21*Deflactor!BZ35</f>
        <v>2820.2877832868317</v>
      </c>
      <c r="CE41" s="19">
        <f>CE21*Deflactor!CA35</f>
        <v>3064.6345041463401</v>
      </c>
      <c r="CF41" s="19">
        <f>CF21*Deflactor!CB35</f>
        <v>3054.5941875726603</v>
      </c>
      <c r="CG41" s="19">
        <f>CG21*Deflactor!CC35</f>
        <v>3011.7568747615214</v>
      </c>
      <c r="CH41" s="19">
        <f>CH21*Deflactor!CD35</f>
        <v>3145.8515738192518</v>
      </c>
      <c r="CI41" s="19">
        <f>CI21*Deflactor!CE35</f>
        <v>3290.7298864479544</v>
      </c>
      <c r="CJ41" s="19">
        <f>CJ21*Deflactor!CF35</f>
        <v>3316.0638594841048</v>
      </c>
      <c r="CK41" s="19">
        <f>CK21*Deflactor!CG35</f>
        <v>3255.2902021634809</v>
      </c>
    </row>
    <row r="42" spans="1:89" s="55" customFormat="1" ht="13.9" x14ac:dyDescent="0.3">
      <c r="A42" s="5"/>
      <c r="B42" s="19" t="s">
        <v>11</v>
      </c>
      <c r="C42" s="22" t="s">
        <v>19</v>
      </c>
      <c r="D42" s="22" t="s">
        <v>19</v>
      </c>
      <c r="E42" s="22" t="s">
        <v>19</v>
      </c>
      <c r="F42" s="22" t="s">
        <v>19</v>
      </c>
      <c r="G42" s="19">
        <f>G22*Deflactor!C36</f>
        <v>705.95553003836903</v>
      </c>
      <c r="H42" s="19">
        <f>H22*Deflactor!D36</f>
        <v>944.41441534446642</v>
      </c>
      <c r="I42" s="19">
        <f>I22*Deflactor!E36</f>
        <v>950.02618876046847</v>
      </c>
      <c r="J42" s="19">
        <f>J22*Deflactor!F36</f>
        <v>951.57729492715418</v>
      </c>
      <c r="K42" s="19">
        <f>K22*Deflactor!G36</f>
        <v>777.47788042587649</v>
      </c>
      <c r="L42" s="19">
        <f>L22*Deflactor!H36</f>
        <v>1030.9425528996837</v>
      </c>
      <c r="M42" s="19">
        <f>M22*Deflactor!I36</f>
        <v>1035.547685792219</v>
      </c>
      <c r="N42" s="19">
        <f>N22*Deflactor!J36</f>
        <v>1026.9519923781118</v>
      </c>
      <c r="O42" s="19">
        <f>O22*Deflactor!K36</f>
        <v>833.03846410041501</v>
      </c>
      <c r="P42" s="19">
        <f>P22*Deflactor!L36</f>
        <v>1105.8277174241562</v>
      </c>
      <c r="Q42" s="19">
        <f>Q22*Deflactor!M36</f>
        <v>1122.9867829114482</v>
      </c>
      <c r="R42" s="19">
        <f>R22*Deflactor!N36</f>
        <v>1134.7883734983291</v>
      </c>
      <c r="S42" s="19">
        <f>S22*Deflactor!O36</f>
        <v>917.28815148702404</v>
      </c>
      <c r="T42" s="19">
        <f>T22*Deflactor!P36</f>
        <v>1215.1253579309055</v>
      </c>
      <c r="U42" s="19">
        <f>U22*Deflactor!Q36</f>
        <v>1222.6899258496364</v>
      </c>
      <c r="V42" s="19">
        <f>V22*Deflactor!R36</f>
        <v>1227.8896216199867</v>
      </c>
      <c r="W42" s="19">
        <f>W22*Deflactor!S36</f>
        <v>978.65575402780951</v>
      </c>
      <c r="X42" s="19">
        <f>X22*Deflactor!T36</f>
        <v>1302.0553863153782</v>
      </c>
      <c r="Y42" s="19">
        <f>Y22*Deflactor!U36</f>
        <v>1301.9137215597386</v>
      </c>
      <c r="Z42" s="19">
        <f>Z22*Deflactor!V36</f>
        <v>1302.1523836841066</v>
      </c>
      <c r="AA42" s="19">
        <f>AA22*Deflactor!W36</f>
        <v>1032.5189058611481</v>
      </c>
      <c r="AB42" s="19">
        <f>AB22*Deflactor!X36</f>
        <v>1371.9561271895436</v>
      </c>
      <c r="AC42" s="19">
        <f>AC22*Deflactor!Y36</f>
        <v>1371.8044337923072</v>
      </c>
      <c r="AD42" s="19">
        <f>AD22*Deflactor!Z36</f>
        <v>1374.28967085666</v>
      </c>
      <c r="AE42" s="19">
        <f>AE22*Deflactor!AA36</f>
        <v>1103.6634572529556</v>
      </c>
      <c r="AF42" s="19">
        <f>AF22*Deflactor!AB36</f>
        <v>1475.1033867510928</v>
      </c>
      <c r="AG42" s="19">
        <f>AG22*Deflactor!AC36</f>
        <v>1465.603884661555</v>
      </c>
      <c r="AH42" s="19">
        <f>AH22*Deflactor!AD36</f>
        <v>1474.3956685760611</v>
      </c>
      <c r="AI42" s="19">
        <f>AI22*Deflactor!AE36</f>
        <v>1181.6400839321977</v>
      </c>
      <c r="AJ42" s="19">
        <f>AJ22*Deflactor!AF36</f>
        <v>1598.3889186565229</v>
      </c>
      <c r="AK42" s="19">
        <f>AK22*Deflactor!AG36</f>
        <v>1598.3560753647048</v>
      </c>
      <c r="AL42" s="19">
        <f>AL22*Deflactor!AH36</f>
        <v>1597.1514683230794</v>
      </c>
      <c r="AM42" s="19">
        <f>AM22*Deflactor!AI36</f>
        <v>1276.8022606421466</v>
      </c>
      <c r="AN42" s="19">
        <f>AN22*Deflactor!AJ36</f>
        <v>1709.5811489571809</v>
      </c>
      <c r="AO42" s="19">
        <f>AO22*Deflactor!AK36</f>
        <v>1698.9879690066207</v>
      </c>
      <c r="AP42" s="19">
        <f>AP22*Deflactor!AL36</f>
        <v>1711.3261383762942</v>
      </c>
      <c r="AQ42" s="19">
        <f>AQ22*Deflactor!AM36</f>
        <v>1386.7730649928603</v>
      </c>
      <c r="AR42" s="19">
        <f>AR22*Deflactor!AN36</f>
        <v>1844.4080021286302</v>
      </c>
      <c r="AS42" s="19">
        <f>AS22*Deflactor!AO36</f>
        <v>1836.3182895598611</v>
      </c>
      <c r="AT42" s="19">
        <f>AT22*Deflactor!AP36</f>
        <v>1842.1261666710902</v>
      </c>
      <c r="AU42" s="19">
        <f>AU22*Deflactor!AQ36</f>
        <v>1526.4896593041703</v>
      </c>
      <c r="AV42" s="19">
        <f>AV22*Deflactor!AR36</f>
        <v>2031.5230533606189</v>
      </c>
      <c r="AW42" s="19">
        <f>AW22*Deflactor!AS36</f>
        <v>2013.0985888176181</v>
      </c>
      <c r="AX42" s="19">
        <f>AX22*Deflactor!AT36</f>
        <v>2009.778859805411</v>
      </c>
      <c r="AY42" s="19">
        <f>AY22*Deflactor!AU36</f>
        <v>1625.9210792223269</v>
      </c>
      <c r="AZ42" s="19">
        <f>AZ22*Deflactor!AV36</f>
        <v>2219.7930185465079</v>
      </c>
      <c r="BA42" s="19">
        <f>BA22*Deflactor!AW36</f>
        <v>2241.1388530250588</v>
      </c>
      <c r="BB42" s="19">
        <f>BB22*Deflactor!AX36</f>
        <v>2228.1870314596104</v>
      </c>
      <c r="BC42" s="19">
        <f>BC22*Deflactor!AY36</f>
        <v>1789.2325226076609</v>
      </c>
      <c r="BD42" s="19">
        <f>BD22*Deflactor!AZ36</f>
        <v>2470.6775938949495</v>
      </c>
      <c r="BE42" s="19">
        <f>BE22*Deflactor!BA36</f>
        <v>2521.9228762740318</v>
      </c>
      <c r="BF42" s="19">
        <f>BF22*Deflactor!BB36</f>
        <v>2494.1536508770105</v>
      </c>
      <c r="BG42" s="19">
        <f>BG22*Deflactor!BC36</f>
        <v>1964.31778659458</v>
      </c>
      <c r="BH42" s="19">
        <f>BH22*Deflactor!BD36</f>
        <v>2767.0994485651781</v>
      </c>
      <c r="BI42" s="19">
        <f>BI22*Deflactor!BE36</f>
        <v>2888.6204368016347</v>
      </c>
      <c r="BJ42" s="19">
        <f>BJ22*Deflactor!BF36</f>
        <v>2861.7779024904457</v>
      </c>
      <c r="BK42" s="19">
        <f>BK22*Deflactor!BG36</f>
        <v>2318.6786283351785</v>
      </c>
      <c r="BL42" s="19">
        <f>BL22*Deflactor!BH36</f>
        <v>3212.9494310079604</v>
      </c>
      <c r="BM42" s="19">
        <f>BM22*Deflactor!BI36</f>
        <v>3299.5144549934944</v>
      </c>
      <c r="BN42" s="19">
        <f>BN22*Deflactor!BJ36</f>
        <v>3312.2249428693158</v>
      </c>
      <c r="BO42" s="19">
        <f>BO22*Deflactor!BK36</f>
        <v>2558.2276376776063</v>
      </c>
      <c r="BP42" s="19">
        <f>BP22*Deflactor!BL36</f>
        <v>3520.1999539756366</v>
      </c>
      <c r="BQ42" s="19">
        <f>BQ22*Deflactor!BM36</f>
        <v>3581.6278456218947</v>
      </c>
      <c r="BR42" s="19">
        <f>BR22*Deflactor!BN36</f>
        <v>3553.5472729221287</v>
      </c>
      <c r="BS42" s="19">
        <f>BS22*Deflactor!BO36</f>
        <v>2718.2077984860134</v>
      </c>
      <c r="BT42" s="19">
        <f>BT22*Deflactor!BP36</f>
        <v>3695.1086755974802</v>
      </c>
      <c r="BU42" s="19">
        <f>BU22*Deflactor!BQ36</f>
        <v>3725.1928181391559</v>
      </c>
      <c r="BV42" s="19">
        <f>BV22*Deflactor!BR36</f>
        <v>3751.4931922446076</v>
      </c>
      <c r="BW42" s="19">
        <f>BW22*Deflactor!BS36</f>
        <v>3036.82784564239</v>
      </c>
      <c r="BX42" s="19">
        <f>BX22*Deflactor!BT36</f>
        <v>4103.9766194233398</v>
      </c>
      <c r="BY42" s="19">
        <f>BY22*Deflactor!BU36</f>
        <v>4209.1275405085798</v>
      </c>
      <c r="BZ42" s="19">
        <f>BZ22*Deflactor!BV36</f>
        <v>4191.7782183880699</v>
      </c>
      <c r="CA42" s="19">
        <f>CA22*Deflactor!BW36</f>
        <v>3280.5960119922174</v>
      </c>
      <c r="CB42" s="19">
        <f>CB22*Deflactor!BX36</f>
        <v>4411.6773396196249</v>
      </c>
      <c r="CC42" s="19">
        <f>CC22*Deflactor!BY36</f>
        <v>4513.9542597306572</v>
      </c>
      <c r="CD42" s="19">
        <f>CD22*Deflactor!BZ36</f>
        <v>4487.6267466326954</v>
      </c>
      <c r="CE42" s="19">
        <f>CE22*Deflactor!CA36</f>
        <v>3666.0467151236876</v>
      </c>
      <c r="CF42" s="19">
        <f>CF22*Deflactor!CB36</f>
        <v>4985.6828164352246</v>
      </c>
      <c r="CG42" s="19">
        <f>CG22*Deflactor!CC36</f>
        <v>5113.5010240950087</v>
      </c>
      <c r="CH42" s="19">
        <f>CH22*Deflactor!CD36</f>
        <v>4920.7532145508048</v>
      </c>
      <c r="CI42" s="19">
        <f>CI22*Deflactor!CE36</f>
        <v>4009.7444331780553</v>
      </c>
      <c r="CJ42" s="19">
        <f>CJ22*Deflactor!CF36</f>
        <v>5400.6619211211864</v>
      </c>
      <c r="CK42" s="19">
        <f>CK22*Deflactor!CG36</f>
        <v>5555.3919303878092</v>
      </c>
    </row>
    <row r="43" spans="1:89" s="55" customFormat="1" ht="12.75" x14ac:dyDescent="0.2">
      <c r="A43" s="5"/>
      <c r="B43" s="19" t="s">
        <v>12</v>
      </c>
      <c r="C43" s="22" t="s">
        <v>19</v>
      </c>
      <c r="D43" s="22" t="s">
        <v>19</v>
      </c>
      <c r="E43" s="22" t="s">
        <v>19</v>
      </c>
      <c r="F43" s="22" t="s">
        <v>19</v>
      </c>
      <c r="G43" s="19">
        <f>G23*Deflactor!C37</f>
        <v>340.4705277484386</v>
      </c>
      <c r="H43" s="19">
        <f>H23*Deflactor!D37</f>
        <v>343.01823833704691</v>
      </c>
      <c r="I43" s="19">
        <f>I23*Deflactor!E37</f>
        <v>344.26142512364277</v>
      </c>
      <c r="J43" s="19">
        <f>J23*Deflactor!F37</f>
        <v>346.46993759398714</v>
      </c>
      <c r="K43" s="19">
        <f>K23*Deflactor!G37</f>
        <v>390.47454081054912</v>
      </c>
      <c r="L43" s="19">
        <f>L23*Deflactor!H37</f>
        <v>392.86772960605896</v>
      </c>
      <c r="M43" s="19">
        <f>M23*Deflactor!I37</f>
        <v>395.64323208958371</v>
      </c>
      <c r="N43" s="19">
        <f>N23*Deflactor!J37</f>
        <v>398.55053305458108</v>
      </c>
      <c r="O43" s="19">
        <f>O23*Deflactor!K37</f>
        <v>428.23463160449535</v>
      </c>
      <c r="P43" s="19">
        <f>P23*Deflactor!L37</f>
        <v>431.42087085086814</v>
      </c>
      <c r="Q43" s="19">
        <f>Q23*Deflactor!M37</f>
        <v>435.1369520295209</v>
      </c>
      <c r="R43" s="19">
        <f>R23*Deflactor!N37</f>
        <v>438.65305836415911</v>
      </c>
      <c r="S43" s="19">
        <f>S23*Deflactor!O37</f>
        <v>475.63283009805821</v>
      </c>
      <c r="T43" s="19">
        <f>T23*Deflactor!P37</f>
        <v>479.41488319102194</v>
      </c>
      <c r="U43" s="19">
        <f>U23*Deflactor!Q37</f>
        <v>483.81025133292405</v>
      </c>
      <c r="V43" s="19">
        <f>V23*Deflactor!R37</f>
        <v>489.31938949508043</v>
      </c>
      <c r="W43" s="19">
        <f>W23*Deflactor!S37</f>
        <v>507.29983627861225</v>
      </c>
      <c r="X43" s="19">
        <f>X23*Deflactor!T37</f>
        <v>511.17152083013173</v>
      </c>
      <c r="Y43" s="19">
        <f>Y23*Deflactor!U37</f>
        <v>515.01362867985188</v>
      </c>
      <c r="Z43" s="19">
        <f>Z23*Deflactor!V37</f>
        <v>523.01443199319158</v>
      </c>
      <c r="AA43" s="19">
        <f>AA23*Deflactor!W37</f>
        <v>532.17794631741185</v>
      </c>
      <c r="AB43" s="19">
        <f>AB23*Deflactor!X37</f>
        <v>538.14859746935633</v>
      </c>
      <c r="AC43" s="19">
        <f>AC23*Deflactor!Y37</f>
        <v>542.00368057451738</v>
      </c>
      <c r="AD43" s="19">
        <f>AD23*Deflactor!Z37</f>
        <v>549.52032633029478</v>
      </c>
      <c r="AE43" s="19">
        <f>AE23*Deflactor!AA37</f>
        <v>547.38861448993714</v>
      </c>
      <c r="AF43" s="19">
        <f>AF23*Deflactor!AB37</f>
        <v>554.63890171625121</v>
      </c>
      <c r="AG43" s="19">
        <f>AG23*Deflactor!AC37</f>
        <v>558.42082845320897</v>
      </c>
      <c r="AH43" s="19">
        <f>AH23*Deflactor!AD37</f>
        <v>568.88937739067046</v>
      </c>
      <c r="AI43" s="19">
        <f>AI23*Deflactor!AE37</f>
        <v>564.46320013248123</v>
      </c>
      <c r="AJ43" s="19">
        <f>AJ23*Deflactor!AF37</f>
        <v>575.30019091839358</v>
      </c>
      <c r="AK43" s="19">
        <f>AK23*Deflactor!AG37</f>
        <v>578.12635032646415</v>
      </c>
      <c r="AL43" s="19">
        <f>AL23*Deflactor!AH37</f>
        <v>586.29678794583492</v>
      </c>
      <c r="AM43" s="19">
        <f>AM23*Deflactor!AI37</f>
        <v>612.36571069710601</v>
      </c>
      <c r="AN43" s="19">
        <f>AN23*Deflactor!AJ37</f>
        <v>628.82955398913771</v>
      </c>
      <c r="AO43" s="19">
        <f>AO23*Deflactor!AK37</f>
        <v>631.60723998138656</v>
      </c>
      <c r="AP43" s="19">
        <f>AP23*Deflactor!AL37</f>
        <v>640.93315325688013</v>
      </c>
      <c r="AQ43" s="19">
        <f>AQ23*Deflactor!AM37</f>
        <v>687.16788121344689</v>
      </c>
      <c r="AR43" s="19">
        <f>AR23*Deflactor!AN37</f>
        <v>704.43792378717296</v>
      </c>
      <c r="AS43" s="19">
        <f>AS23*Deflactor!AO37</f>
        <v>707.74844754399692</v>
      </c>
      <c r="AT43" s="19">
        <f>AT23*Deflactor!AP37</f>
        <v>721.28460707937029</v>
      </c>
      <c r="AU43" s="19">
        <f>AU23*Deflactor!AQ37</f>
        <v>760.82797111202524</v>
      </c>
      <c r="AV43" s="19">
        <f>AV23*Deflactor!AR37</f>
        <v>776.70612839365742</v>
      </c>
      <c r="AW43" s="19">
        <f>AW23*Deflactor!AS37</f>
        <v>780.61795852121065</v>
      </c>
      <c r="AX43" s="19">
        <f>AX23*Deflactor!AT37</f>
        <v>798.35328504923882</v>
      </c>
      <c r="AY43" s="19">
        <f>AY23*Deflactor!AU37</f>
        <v>826.91819301944565</v>
      </c>
      <c r="AZ43" s="19">
        <f>AZ23*Deflactor!AV37</f>
        <v>847.2904321907871</v>
      </c>
      <c r="BA43" s="19">
        <f>BA23*Deflactor!AW37</f>
        <v>865.19632825306132</v>
      </c>
      <c r="BB43" s="19">
        <f>BB23*Deflactor!AX37</f>
        <v>866.31543740568668</v>
      </c>
      <c r="BC43" s="19">
        <f>BC23*Deflactor!AY37</f>
        <v>973.57106662656668</v>
      </c>
      <c r="BD43" s="19">
        <f>BD23*Deflactor!AZ37</f>
        <v>989.11848479104879</v>
      </c>
      <c r="BE43" s="19">
        <f>BE23*Deflactor!BA37</f>
        <v>1018.6501002384134</v>
      </c>
      <c r="BF43" s="19">
        <f>BF23*Deflactor!BB37</f>
        <v>1040.4913574116958</v>
      </c>
      <c r="BG43" s="19">
        <f>BG23*Deflactor!BC37</f>
        <v>1120.740905232982</v>
      </c>
      <c r="BH43" s="19">
        <f>BH23*Deflactor!BD37</f>
        <v>1125.8096430234027</v>
      </c>
      <c r="BI43" s="19">
        <f>BI23*Deflactor!BE37</f>
        <v>1131.8195019421414</v>
      </c>
      <c r="BJ43" s="19">
        <f>BJ23*Deflactor!BF37</f>
        <v>1151.658164562806</v>
      </c>
      <c r="BK43" s="19">
        <f>BK23*Deflactor!BG37</f>
        <v>1188.0200282379808</v>
      </c>
      <c r="BL43" s="19">
        <f>BL23*Deflactor!BH37</f>
        <v>1211.9175365366577</v>
      </c>
      <c r="BM43" s="19">
        <f>BM23*Deflactor!BI37</f>
        <v>1249.3463177469259</v>
      </c>
      <c r="BN43" s="19">
        <f>BN23*Deflactor!BJ37</f>
        <v>1256.4467723342816</v>
      </c>
      <c r="BO43" s="19">
        <f>BO23*Deflactor!BK37</f>
        <v>1310.0031533356446</v>
      </c>
      <c r="BP43" s="19">
        <f>BP23*Deflactor!BL37</f>
        <v>1329.4556622104328</v>
      </c>
      <c r="BQ43" s="19">
        <f>BQ23*Deflactor!BM37</f>
        <v>1340.2434941410502</v>
      </c>
      <c r="BR43" s="19">
        <f>BR23*Deflactor!BN37</f>
        <v>1352.2803947256643</v>
      </c>
      <c r="BS43" s="19">
        <f>BS23*Deflactor!BO37</f>
        <v>1445.1640568942614</v>
      </c>
      <c r="BT43" s="19">
        <f>BT23*Deflactor!BP37</f>
        <v>1453.6419512966982</v>
      </c>
      <c r="BU43" s="19">
        <f>BU23*Deflactor!BQ37</f>
        <v>1465.4775108553276</v>
      </c>
      <c r="BV43" s="19">
        <f>BV23*Deflactor!BR37</f>
        <v>1480.0854259335658</v>
      </c>
      <c r="BW43" s="19">
        <f>BW23*Deflactor!BS37</f>
        <v>1568.6028111414601</v>
      </c>
      <c r="BX43" s="19">
        <f>BX23*Deflactor!BT37</f>
        <v>1571.0647046398999</v>
      </c>
      <c r="BY43" s="19">
        <f>BY23*Deflactor!BU37</f>
        <v>1587.26566601175</v>
      </c>
      <c r="BZ43" s="19">
        <f>BZ23*Deflactor!BV37</f>
        <v>1628.8811536553401</v>
      </c>
      <c r="CA43" s="19">
        <f>CA23*Deflactor!BW37</f>
        <v>1749.414415778409</v>
      </c>
      <c r="CB43" s="19">
        <f>CB23*Deflactor!BX37</f>
        <v>1748.8376075722329</v>
      </c>
      <c r="CC43" s="19">
        <f>CC23*Deflactor!BY37</f>
        <v>1786.9984169972363</v>
      </c>
      <c r="CD43" s="19">
        <f>CD23*Deflactor!BZ37</f>
        <v>1818.8567693670034</v>
      </c>
      <c r="CE43" s="19">
        <f>CE23*Deflactor!CA37</f>
        <v>1901.7044709466415</v>
      </c>
      <c r="CF43" s="19">
        <f>CF23*Deflactor!CB37</f>
        <v>1906.3709386712358</v>
      </c>
      <c r="CG43" s="19">
        <f>CG23*Deflactor!CC37</f>
        <v>1937.5915064866094</v>
      </c>
      <c r="CH43" s="19">
        <f>CH23*Deflactor!CD37</f>
        <v>1965.4060539305888</v>
      </c>
      <c r="CI43" s="19">
        <f>CI23*Deflactor!CE37</f>
        <v>1984.6961999454513</v>
      </c>
      <c r="CJ43" s="19">
        <f>CJ23*Deflactor!CF37</f>
        <v>2011.5529818455902</v>
      </c>
      <c r="CK43" s="19">
        <f>CK23*Deflactor!CG37</f>
        <v>2034.2909240007984</v>
      </c>
    </row>
    <row r="44" spans="1:89" s="55" customFormat="1" ht="13.9" x14ac:dyDescent="0.3">
      <c r="A44" s="5"/>
      <c r="B44" s="19" t="s">
        <v>13</v>
      </c>
      <c r="C44" s="22" t="s">
        <v>19</v>
      </c>
      <c r="D44" s="22" t="s">
        <v>19</v>
      </c>
      <c r="E44" s="22" t="s">
        <v>19</v>
      </c>
      <c r="F44" s="22" t="s">
        <v>19</v>
      </c>
      <c r="G44" s="19">
        <f>G24*Deflactor!C38</f>
        <v>594.88817961654524</v>
      </c>
      <c r="H44" s="19">
        <f>H24*Deflactor!D38</f>
        <v>604.81503363648244</v>
      </c>
      <c r="I44" s="19">
        <f>I24*Deflactor!E38</f>
        <v>616.35576459846698</v>
      </c>
      <c r="J44" s="19">
        <f>J24*Deflactor!F38</f>
        <v>696.94475149598327</v>
      </c>
      <c r="K44" s="19">
        <f>K24*Deflactor!G38</f>
        <v>645.92605628414992</v>
      </c>
      <c r="L44" s="19">
        <f>L24*Deflactor!H38</f>
        <v>653.79407937738188</v>
      </c>
      <c r="M44" s="19">
        <f>M24*Deflactor!I38</f>
        <v>627.36703234026515</v>
      </c>
      <c r="N44" s="19">
        <f>N24*Deflactor!J38</f>
        <v>660.94032716341553</v>
      </c>
      <c r="O44" s="19">
        <f>O24*Deflactor!K38</f>
        <v>653.70943382678536</v>
      </c>
      <c r="P44" s="19">
        <f>P24*Deflactor!L38</f>
        <v>644.13218282590935</v>
      </c>
      <c r="Q44" s="19">
        <f>Q24*Deflactor!M38</f>
        <v>650.48540980738039</v>
      </c>
      <c r="R44" s="19">
        <f>R24*Deflactor!N38</f>
        <v>737.0591153566927</v>
      </c>
      <c r="S44" s="19">
        <f>S24*Deflactor!O38</f>
        <v>735.81164156596799</v>
      </c>
      <c r="T44" s="19">
        <f>T24*Deflactor!P38</f>
        <v>733.58076803847337</v>
      </c>
      <c r="U44" s="19">
        <f>U24*Deflactor!Q38</f>
        <v>731.04270665462502</v>
      </c>
      <c r="V44" s="19">
        <f>V24*Deflactor!R38</f>
        <v>810.91190703279472</v>
      </c>
      <c r="W44" s="19">
        <f>W24*Deflactor!S38</f>
        <v>790.95722254987618</v>
      </c>
      <c r="X44" s="19">
        <f>X24*Deflactor!T38</f>
        <v>791.8218207884571</v>
      </c>
      <c r="Y44" s="19">
        <f>Y24*Deflactor!U38</f>
        <v>771.77103065555434</v>
      </c>
      <c r="Z44" s="19">
        <f>Z24*Deflactor!V38</f>
        <v>856.70141193275856</v>
      </c>
      <c r="AA44" s="19">
        <f>AA24*Deflactor!W38</f>
        <v>840.66010115035112</v>
      </c>
      <c r="AB44" s="19">
        <f>AB24*Deflactor!X38</f>
        <v>841.83792058488518</v>
      </c>
      <c r="AC44" s="19">
        <f>AC24*Deflactor!Y38</f>
        <v>830.09631470463285</v>
      </c>
      <c r="AD44" s="19">
        <f>AD24*Deflactor!Z38</f>
        <v>930.81277450748803</v>
      </c>
      <c r="AE44" s="19">
        <f>AE24*Deflactor!AA38</f>
        <v>934.54942523267846</v>
      </c>
      <c r="AF44" s="19">
        <f>AF24*Deflactor!AB38</f>
        <v>956.62561808665248</v>
      </c>
      <c r="AG44" s="19">
        <f>AG24*Deflactor!AC38</f>
        <v>948.21212676228186</v>
      </c>
      <c r="AH44" s="19">
        <f>AH24*Deflactor!AD38</f>
        <v>1050.49417523074</v>
      </c>
      <c r="AI44" s="19">
        <f>AI24*Deflactor!AE38</f>
        <v>1003.1498334800806</v>
      </c>
      <c r="AJ44" s="19">
        <f>AJ24*Deflactor!AF38</f>
        <v>1045.5490382919186</v>
      </c>
      <c r="AK44" s="19">
        <f>AK24*Deflactor!AG38</f>
        <v>1051.1192464183948</v>
      </c>
      <c r="AL44" s="19">
        <f>AL24*Deflactor!AH38</f>
        <v>1165.7824867286588</v>
      </c>
      <c r="AM44" s="19">
        <f>AM24*Deflactor!AI38</f>
        <v>1166.9212680200567</v>
      </c>
      <c r="AN44" s="19">
        <f>AN24*Deflactor!AJ38</f>
        <v>1213.7943526792963</v>
      </c>
      <c r="AO44" s="19">
        <f>AO24*Deflactor!AK38</f>
        <v>1214.0343351044764</v>
      </c>
      <c r="AP44" s="19">
        <f>AP24*Deflactor!AL38</f>
        <v>1336.4373821448296</v>
      </c>
      <c r="AQ44" s="19">
        <f>AQ24*Deflactor!AM38</f>
        <v>1356.2616488551462</v>
      </c>
      <c r="AR44" s="19">
        <f>AR24*Deflactor!AN38</f>
        <v>1415.2582029117132</v>
      </c>
      <c r="AS44" s="19">
        <f>AS24*Deflactor!AO38</f>
        <v>1401.9394983317193</v>
      </c>
      <c r="AT44" s="19">
        <f>AT24*Deflactor!AP38</f>
        <v>1546.3021108936084</v>
      </c>
      <c r="AU44" s="19">
        <f>AU24*Deflactor!AQ38</f>
        <v>1501.3845130307918</v>
      </c>
      <c r="AV44" s="19">
        <f>AV24*Deflactor!AR38</f>
        <v>1570.0481302874643</v>
      </c>
      <c r="AW44" s="19">
        <f>AW24*Deflactor!AS38</f>
        <v>1540.3635799898598</v>
      </c>
      <c r="AX44" s="19">
        <f>AX24*Deflactor!AT38</f>
        <v>1700.9352767788855</v>
      </c>
      <c r="AY44" s="19">
        <f>AY24*Deflactor!AU38</f>
        <v>1613.4615952834104</v>
      </c>
      <c r="AZ44" s="19">
        <f>AZ24*Deflactor!AV38</f>
        <v>1676.1730499619107</v>
      </c>
      <c r="BA44" s="19">
        <f>BA24*Deflactor!AW38</f>
        <v>1664.2057890328481</v>
      </c>
      <c r="BB44" s="19">
        <f>BB24*Deflactor!AX38</f>
        <v>1810.0417794905738</v>
      </c>
      <c r="BC44" s="19">
        <f>BC24*Deflactor!AY38</f>
        <v>1713.8169512833567</v>
      </c>
      <c r="BD44" s="19">
        <f>BD24*Deflactor!AZ38</f>
        <v>1716.9277878642697</v>
      </c>
      <c r="BE44" s="19">
        <f>BE24*Deflactor!BA38</f>
        <v>1752.7711752040964</v>
      </c>
      <c r="BF44" s="19">
        <f>BF24*Deflactor!BB38</f>
        <v>1997.0865504715571</v>
      </c>
      <c r="BG44" s="19">
        <f>BG24*Deflactor!BC38</f>
        <v>1804.9949763981544</v>
      </c>
      <c r="BH44" s="19">
        <f>BH24*Deflactor!BD38</f>
        <v>1941.9583094744044</v>
      </c>
      <c r="BI44" s="19">
        <f>BI24*Deflactor!BE38</f>
        <v>1999.5943090012026</v>
      </c>
      <c r="BJ44" s="19">
        <f>BJ24*Deflactor!BF38</f>
        <v>2292.1186295244042</v>
      </c>
      <c r="BK44" s="19">
        <f>BK24*Deflactor!BG38</f>
        <v>2091.3917515476064</v>
      </c>
      <c r="BL44" s="19">
        <f>BL24*Deflactor!BH38</f>
        <v>2160.0855220448448</v>
      </c>
      <c r="BM44" s="19">
        <f>BM24*Deflactor!BI38</f>
        <v>2181.6638677577166</v>
      </c>
      <c r="BN44" s="19">
        <f>BN24*Deflactor!BJ38</f>
        <v>2489.0243476799319</v>
      </c>
      <c r="BO44" s="19">
        <f>BO24*Deflactor!BK38</f>
        <v>2320.3108110435128</v>
      </c>
      <c r="BP44" s="19">
        <f>BP24*Deflactor!BL38</f>
        <v>2424.1082335154279</v>
      </c>
      <c r="BQ44" s="19">
        <f>BQ24*Deflactor!BM38</f>
        <v>2476.9184217318607</v>
      </c>
      <c r="BR44" s="19">
        <f>BR24*Deflactor!BN38</f>
        <v>2813.9602240963777</v>
      </c>
      <c r="BS44" s="19">
        <f>BS24*Deflactor!BO38</f>
        <v>2552.0340408345755</v>
      </c>
      <c r="BT44" s="19">
        <f>BT24*Deflactor!BP38</f>
        <v>2652.4969032744552</v>
      </c>
      <c r="BU44" s="19">
        <f>BU24*Deflactor!BQ38</f>
        <v>2665.9190551883585</v>
      </c>
      <c r="BV44" s="19">
        <f>BV24*Deflactor!BR38</f>
        <v>2970.8670605107363</v>
      </c>
      <c r="BW44" s="19">
        <f>BW24*Deflactor!BS38</f>
        <v>2718.9836363004101</v>
      </c>
      <c r="BX44" s="19">
        <f>BX24*Deflactor!BT38</f>
        <v>2759.2374865281499</v>
      </c>
      <c r="BY44" s="19">
        <f>BY24*Deflactor!BU38</f>
        <v>2748.51352240082</v>
      </c>
      <c r="BZ44" s="19">
        <f>BZ24*Deflactor!BV38</f>
        <v>3069.7600666787698</v>
      </c>
      <c r="CA44" s="19">
        <f>CA24*Deflactor!BW38</f>
        <v>2902.4790116630629</v>
      </c>
      <c r="CB44" s="19">
        <f>CB24*Deflactor!BX38</f>
        <v>2955.0881642839495</v>
      </c>
      <c r="CC44" s="19">
        <f>CC24*Deflactor!BY38</f>
        <v>2995.5304254084572</v>
      </c>
      <c r="CD44" s="19">
        <f>CD24*Deflactor!BZ38</f>
        <v>3319.9195663254759</v>
      </c>
      <c r="CE44" s="19">
        <f>CE24*Deflactor!CA38</f>
        <v>3187.6699798157138</v>
      </c>
      <c r="CF44" s="19">
        <f>CF24*Deflactor!CB38</f>
        <v>3246.845131210162</v>
      </c>
      <c r="CG44" s="19">
        <f>CG24*Deflactor!CC38</f>
        <v>3268.0778137186562</v>
      </c>
      <c r="CH44" s="19">
        <f>CH24*Deflactor!CD38</f>
        <v>3611.6064214954117</v>
      </c>
      <c r="CI44" s="19">
        <f>CI24*Deflactor!CE38</f>
        <v>3364.0396314199875</v>
      </c>
      <c r="CJ44" s="19">
        <f>CJ24*Deflactor!CF38</f>
        <v>3405.2754532139434</v>
      </c>
      <c r="CK44" s="19">
        <f>CK24*Deflactor!CG38</f>
        <v>3442.2978220713367</v>
      </c>
    </row>
    <row r="45" spans="1:89" s="55" customFormat="1" ht="12.75" x14ac:dyDescent="0.2">
      <c r="A45" s="5"/>
      <c r="B45" s="19" t="s">
        <v>14</v>
      </c>
      <c r="C45" s="23" t="s">
        <v>19</v>
      </c>
      <c r="D45" s="23" t="s">
        <v>19</v>
      </c>
      <c r="E45" s="23" t="s">
        <v>19</v>
      </c>
      <c r="F45" s="23" t="s">
        <v>19</v>
      </c>
      <c r="G45" s="20">
        <f>G25*Deflactor!C39</f>
        <v>169.75332606754372</v>
      </c>
      <c r="H45" s="20">
        <f>H25*Deflactor!D39</f>
        <v>179.79643362348222</v>
      </c>
      <c r="I45" s="20">
        <f>I25*Deflactor!E39</f>
        <v>196.1025116859895</v>
      </c>
      <c r="J45" s="20">
        <f>J25*Deflactor!F39</f>
        <v>219.32932118342131</v>
      </c>
      <c r="K45" s="20">
        <f>K25*Deflactor!G39</f>
        <v>206.62756023234337</v>
      </c>
      <c r="L45" s="20">
        <f>L25*Deflactor!H39</f>
        <v>206.03220467967884</v>
      </c>
      <c r="M45" s="20">
        <f>M25*Deflactor!I39</f>
        <v>212.5260048436181</v>
      </c>
      <c r="N45" s="20">
        <f>N25*Deflactor!J39</f>
        <v>177.58014703305699</v>
      </c>
      <c r="O45" s="20">
        <f>O25*Deflactor!K39</f>
        <v>173.74521807063334</v>
      </c>
      <c r="P45" s="20">
        <f>P25*Deflactor!L39</f>
        <v>177.53640594126804</v>
      </c>
      <c r="Q45" s="20">
        <f>Q25*Deflactor!M39</f>
        <v>188.5794672303482</v>
      </c>
      <c r="R45" s="20">
        <f>R25*Deflactor!N39</f>
        <v>181.76984357880613</v>
      </c>
      <c r="S45" s="20">
        <f>S25*Deflactor!O39</f>
        <v>170.49766448881581</v>
      </c>
      <c r="T45" s="20">
        <f>T25*Deflactor!P39</f>
        <v>182.0559266350856</v>
      </c>
      <c r="U45" s="20">
        <f>U25*Deflactor!Q39</f>
        <v>184.01092230514388</v>
      </c>
      <c r="V45" s="20">
        <f>V25*Deflactor!R39</f>
        <v>180.51848703673869</v>
      </c>
      <c r="W45" s="20">
        <f>W25*Deflactor!S39</f>
        <v>185.14287981394909</v>
      </c>
      <c r="X45" s="20">
        <f>X25*Deflactor!T39</f>
        <v>179.06360416682824</v>
      </c>
      <c r="Y45" s="20">
        <f>Y25*Deflactor!U39</f>
        <v>185.11523580379475</v>
      </c>
      <c r="Z45" s="20">
        <f>Z25*Deflactor!V39</f>
        <v>172.25899930026301</v>
      </c>
      <c r="AA45" s="20">
        <f>AA25*Deflactor!W39</f>
        <v>157.29809430849065</v>
      </c>
      <c r="AB45" s="20">
        <f>AB25*Deflactor!X39</f>
        <v>170.72550186416308</v>
      </c>
      <c r="AC45" s="20">
        <f>AC25*Deflactor!Y39</f>
        <v>176.58244076164991</v>
      </c>
      <c r="AD45" s="20">
        <f>AD25*Deflactor!Z39</f>
        <v>167.90291542093416</v>
      </c>
      <c r="AE45" s="20">
        <f>AE25*Deflactor!AA39</f>
        <v>159.19574416710319</v>
      </c>
      <c r="AF45" s="20">
        <f>AF25*Deflactor!AB39</f>
        <v>176.26478627733442</v>
      </c>
      <c r="AG45" s="20">
        <f>AG25*Deflactor!AC39</f>
        <v>188.97840297131938</v>
      </c>
      <c r="AH45" s="20">
        <f>AH25*Deflactor!AD39</f>
        <v>189.37166810301628</v>
      </c>
      <c r="AI45" s="20">
        <f>AI25*Deflactor!AE39</f>
        <v>134.7697608963241</v>
      </c>
      <c r="AJ45" s="20">
        <f>AJ25*Deflactor!AF39</f>
        <v>145.67717770293635</v>
      </c>
      <c r="AK45" s="20">
        <f>AK25*Deflactor!AG39</f>
        <v>168.17380504478052</v>
      </c>
      <c r="AL45" s="20">
        <f>AL25*Deflactor!AH39</f>
        <v>174.62527608147943</v>
      </c>
      <c r="AM45" s="20">
        <f>AM25*Deflactor!AI39</f>
        <v>133.54489050478438</v>
      </c>
      <c r="AN45" s="20">
        <f>AN25*Deflactor!AJ39</f>
        <v>148.64703812386179</v>
      </c>
      <c r="AO45" s="20">
        <f>AO25*Deflactor!AK39</f>
        <v>132.10395682386087</v>
      </c>
      <c r="AP45" s="20">
        <f>AP25*Deflactor!AL39</f>
        <v>144.98869870131099</v>
      </c>
      <c r="AQ45" s="20">
        <f>AQ25*Deflactor!AM39</f>
        <v>137.29173368825286</v>
      </c>
      <c r="AR45" s="20">
        <f>AR25*Deflactor!AN39</f>
        <v>152.05920873942407</v>
      </c>
      <c r="AS45" s="20">
        <f>AS25*Deflactor!AO39</f>
        <v>147.6174792519665</v>
      </c>
      <c r="AT45" s="20">
        <f>AT25*Deflactor!AP39</f>
        <v>166.26593098698822</v>
      </c>
      <c r="AU45" s="20">
        <f>AU25*Deflactor!AQ39</f>
        <v>145.87850849110728</v>
      </c>
      <c r="AV45" s="20">
        <f>AV25*Deflactor!AR39</f>
        <v>160.64875204468177</v>
      </c>
      <c r="AW45" s="20">
        <f>AW25*Deflactor!AS39</f>
        <v>183.40752777175919</v>
      </c>
      <c r="AX45" s="20">
        <f>AX25*Deflactor!AT39</f>
        <v>204.3575231667954</v>
      </c>
      <c r="AY45" s="20">
        <f>AY25*Deflactor!AU39</f>
        <v>186.18452727273385</v>
      </c>
      <c r="AZ45" s="20">
        <f>AZ25*Deflactor!AV39</f>
        <v>225.84658706878037</v>
      </c>
      <c r="BA45" s="20">
        <f>BA25*Deflactor!AW39</f>
        <v>198.22715262063832</v>
      </c>
      <c r="BB45" s="20">
        <f>BB25*Deflactor!AX39</f>
        <v>183.24905983440951</v>
      </c>
      <c r="BC45" s="20">
        <f>BC25*Deflactor!AY39</f>
        <v>115.16799949299003</v>
      </c>
      <c r="BD45" s="20">
        <f>BD25*Deflactor!AZ39</f>
        <v>121.26995045302766</v>
      </c>
      <c r="BE45" s="20">
        <f>BE25*Deflactor!BA39</f>
        <v>112.42828194838521</v>
      </c>
      <c r="BF45" s="20">
        <f>BF25*Deflactor!BB39</f>
        <v>126.80653671751627</v>
      </c>
      <c r="BG45" s="20">
        <f>BG25*Deflactor!BC39</f>
        <v>119.80099907188381</v>
      </c>
      <c r="BH45" s="20">
        <f>BH25*Deflactor!BD39</f>
        <v>174.5457642713283</v>
      </c>
      <c r="BI45" s="20">
        <f>BI25*Deflactor!BE39</f>
        <v>147.72799200185696</v>
      </c>
      <c r="BJ45" s="20">
        <f>BJ25*Deflactor!BF39</f>
        <v>134.85660371341064</v>
      </c>
      <c r="BK45" s="20">
        <f>BK25*Deflactor!BG39</f>
        <v>148.81915823848863</v>
      </c>
      <c r="BL45" s="20">
        <f>BL25*Deflactor!BH39</f>
        <v>187.3045059946293</v>
      </c>
      <c r="BM45" s="20">
        <f>BM25*Deflactor!BI39</f>
        <v>193.26845863599058</v>
      </c>
      <c r="BN45" s="20">
        <f>BN25*Deflactor!BJ39</f>
        <v>180.96796630992944</v>
      </c>
      <c r="BO45" s="20">
        <f>BO25*Deflactor!BK39</f>
        <v>151.6897205365818</v>
      </c>
      <c r="BP45" s="20">
        <f>BP25*Deflactor!BL39</f>
        <v>166.15586106507698</v>
      </c>
      <c r="BQ45" s="20">
        <f>BQ25*Deflactor!BM39</f>
        <v>153.0885302458673</v>
      </c>
      <c r="BR45" s="20">
        <f>BR25*Deflactor!BN39</f>
        <v>153.64304366634019</v>
      </c>
      <c r="BS45" s="20">
        <f>BS25*Deflactor!BO39</f>
        <v>187.01898417369333</v>
      </c>
      <c r="BT45" s="20">
        <f>BT25*Deflactor!BP39</f>
        <v>165.59825245767445</v>
      </c>
      <c r="BU45" s="20">
        <f>BU25*Deflactor!BQ39</f>
        <v>188.18126764895771</v>
      </c>
      <c r="BV45" s="20">
        <f>BV25*Deflactor!BR39</f>
        <v>177.87255905592073</v>
      </c>
      <c r="BW45" s="20">
        <f>BW25*Deflactor!BS39</f>
        <v>170.277329309046</v>
      </c>
      <c r="BX45" s="20">
        <f>BX25*Deflactor!BT39</f>
        <v>138.310821733735</v>
      </c>
      <c r="BY45" s="20">
        <f>BY25*Deflactor!BU39</f>
        <v>148.94114266888801</v>
      </c>
      <c r="BZ45" s="20">
        <f>BZ25*Deflactor!BV39</f>
        <v>158.947513619913</v>
      </c>
      <c r="CA45" s="20">
        <f>CA25*Deflactor!BW39</f>
        <v>200.31960675880066</v>
      </c>
      <c r="CB45" s="20">
        <f>CB25*Deflactor!BX39</f>
        <v>163.62643846673839</v>
      </c>
      <c r="CC45" s="20">
        <f>CC25*Deflactor!BY39</f>
        <v>166.42930476808189</v>
      </c>
      <c r="CD45" s="20">
        <f>CD25*Deflactor!BZ39</f>
        <v>184.910586719805</v>
      </c>
      <c r="CE45" s="20">
        <f>CE25*Deflactor!CA39</f>
        <v>178.29178348206614</v>
      </c>
      <c r="CF45" s="20">
        <f>CF25*Deflactor!CB39</f>
        <v>153.01547966839462</v>
      </c>
      <c r="CG45" s="20">
        <f>CG25*Deflactor!CC39</f>
        <v>182.07816410047801</v>
      </c>
      <c r="CH45" s="20">
        <f>CH25*Deflactor!CD39</f>
        <v>194.3427674961404</v>
      </c>
      <c r="CI45" s="20">
        <f>CI25*Deflactor!CE39</f>
        <v>205.76984179288556</v>
      </c>
      <c r="CJ45" s="20">
        <f>CJ25*Deflactor!CF39</f>
        <v>147.23604885741074</v>
      </c>
      <c r="CK45" s="20">
        <f>CK25*Deflactor!CG39</f>
        <v>144.12134016926444</v>
      </c>
    </row>
    <row r="46" spans="1:89" s="116" customFormat="1" ht="12.75" x14ac:dyDescent="0.2">
      <c r="B46" s="117" t="s">
        <v>35</v>
      </c>
      <c r="C46" s="118" t="s">
        <v>19</v>
      </c>
      <c r="D46" s="119" t="s">
        <v>19</v>
      </c>
      <c r="E46" s="119" t="s">
        <v>19</v>
      </c>
      <c r="F46" s="119" t="s">
        <v>19</v>
      </c>
      <c r="G46" s="86">
        <f t="shared" ref="G46:AL46" si="5">SUMPRODUCT($A$11:$A$25,G31:G45)</f>
        <v>8308.2205451401733</v>
      </c>
      <c r="H46" s="86">
        <f t="shared" si="5"/>
        <v>8569.7315219541215</v>
      </c>
      <c r="I46" s="86">
        <f t="shared" si="5"/>
        <v>8448.0241985298089</v>
      </c>
      <c r="J46" s="86">
        <f>SUMPRODUCT($A$11:$A$25,J31:J45)</f>
        <v>9237.2009750603411</v>
      </c>
      <c r="K46" s="86">
        <f t="shared" si="5"/>
        <v>9265.6433807233188</v>
      </c>
      <c r="L46" s="86">
        <f t="shared" si="5"/>
        <v>9422.141310341638</v>
      </c>
      <c r="M46" s="86">
        <f t="shared" si="5"/>
        <v>9073.4589801128659</v>
      </c>
      <c r="N46" s="86">
        <f t="shared" si="5"/>
        <v>9400.6054435731803</v>
      </c>
      <c r="O46" s="86">
        <f t="shared" si="5"/>
        <v>9177.3262762624709</v>
      </c>
      <c r="P46" s="86">
        <f t="shared" si="5"/>
        <v>9172.5082052078196</v>
      </c>
      <c r="Q46" s="86">
        <f t="shared" si="5"/>
        <v>9078.9207207057407</v>
      </c>
      <c r="R46" s="86">
        <f t="shared" si="5"/>
        <v>9965.7810115988868</v>
      </c>
      <c r="S46" s="86">
        <f t="shared" si="5"/>
        <v>9976.1665877658652</v>
      </c>
      <c r="T46" s="86">
        <f t="shared" si="5"/>
        <v>9964.9372164163615</v>
      </c>
      <c r="U46" s="86">
        <f t="shared" si="5"/>
        <v>9764.2593004203482</v>
      </c>
      <c r="V46" s="86">
        <f t="shared" si="5"/>
        <v>10578.950103801755</v>
      </c>
      <c r="W46" s="86">
        <f t="shared" si="5"/>
        <v>10807.662228827554</v>
      </c>
      <c r="X46" s="86">
        <f t="shared" si="5"/>
        <v>10840.185126363658</v>
      </c>
      <c r="Y46" s="86">
        <f t="shared" si="5"/>
        <v>10451.99700510145</v>
      </c>
      <c r="Z46" s="86">
        <f t="shared" si="5"/>
        <v>11292.801367355058</v>
      </c>
      <c r="AA46" s="86">
        <f t="shared" si="5"/>
        <v>11356.371282192058</v>
      </c>
      <c r="AB46" s="86">
        <f t="shared" si="5"/>
        <v>11543.974669842002</v>
      </c>
      <c r="AC46" s="86">
        <f t="shared" si="5"/>
        <v>11313.987388678104</v>
      </c>
      <c r="AD46" s="86">
        <f t="shared" si="5"/>
        <v>12253.908838152955</v>
      </c>
      <c r="AE46" s="86">
        <f t="shared" si="5"/>
        <v>12295.609825822838</v>
      </c>
      <c r="AF46" s="86">
        <f t="shared" si="5"/>
        <v>12433.162376167036</v>
      </c>
      <c r="AG46" s="86">
        <f t="shared" si="5"/>
        <v>12172.062098358952</v>
      </c>
      <c r="AH46" s="86">
        <f t="shared" si="5"/>
        <v>13109.167110195409</v>
      </c>
      <c r="AI46" s="86">
        <f t="shared" si="5"/>
        <v>13521.922921317242</v>
      </c>
      <c r="AJ46" s="86">
        <f t="shared" si="5"/>
        <v>13800.60646395806</v>
      </c>
      <c r="AK46" s="86">
        <f t="shared" si="5"/>
        <v>13803.176882963769</v>
      </c>
      <c r="AL46" s="86">
        <f t="shared" si="5"/>
        <v>14944.763067779621</v>
      </c>
      <c r="AM46" s="86">
        <f t="shared" ref="AM46:BR46" si="6">SUMPRODUCT($A$11:$A$25,AM31:AM45)</f>
        <v>15455.812239493291</v>
      </c>
      <c r="AN46" s="86">
        <f t="shared" si="6"/>
        <v>15829.405788232791</v>
      </c>
      <c r="AO46" s="86">
        <f t="shared" si="6"/>
        <v>15648.996707761844</v>
      </c>
      <c r="AP46" s="86">
        <f t="shared" si="6"/>
        <v>17010.28386597033</v>
      </c>
      <c r="AQ46" s="86">
        <f t="shared" si="6"/>
        <v>17745.910429391981</v>
      </c>
      <c r="AR46" s="86">
        <f t="shared" si="6"/>
        <v>18157.106215512384</v>
      </c>
      <c r="AS46" s="86">
        <f t="shared" si="6"/>
        <v>17808.586248349045</v>
      </c>
      <c r="AT46" s="86">
        <f t="shared" si="6"/>
        <v>19468.322745620757</v>
      </c>
      <c r="AU46" s="86">
        <f t="shared" si="6"/>
        <v>21118.649099039776</v>
      </c>
      <c r="AV46" s="86">
        <f t="shared" si="6"/>
        <v>21523.128543749146</v>
      </c>
      <c r="AW46" s="86">
        <f t="shared" si="6"/>
        <v>20740.255605054073</v>
      </c>
      <c r="AX46" s="86">
        <f t="shared" si="6"/>
        <v>22724.48774317035</v>
      </c>
      <c r="AY46" s="86">
        <f t="shared" si="6"/>
        <v>23067.886691553402</v>
      </c>
      <c r="AZ46" s="86">
        <f t="shared" si="6"/>
        <v>23566.855386434843</v>
      </c>
      <c r="BA46" s="86">
        <f t="shared" si="6"/>
        <v>22853.477272146258</v>
      </c>
      <c r="BB46" s="86">
        <f t="shared" si="6"/>
        <v>24416.070613813205</v>
      </c>
      <c r="BC46" s="86">
        <f t="shared" si="6"/>
        <v>22444.906796018513</v>
      </c>
      <c r="BD46" s="86">
        <f t="shared" si="6"/>
        <v>22743.12010333547</v>
      </c>
      <c r="BE46" s="86">
        <f t="shared" si="6"/>
        <v>22620.571620934134</v>
      </c>
      <c r="BF46" s="86">
        <f t="shared" si="6"/>
        <v>24577.40690132133</v>
      </c>
      <c r="BG46" s="86">
        <f t="shared" si="6"/>
        <v>23999.131586606767</v>
      </c>
      <c r="BH46" s="86">
        <f t="shared" si="6"/>
        <v>25283.485595834769</v>
      </c>
      <c r="BI46" s="86">
        <f t="shared" si="6"/>
        <v>25431.435826984387</v>
      </c>
      <c r="BJ46" s="86">
        <f t="shared" si="6"/>
        <v>27622.825964974101</v>
      </c>
      <c r="BK46" s="86">
        <f t="shared" si="6"/>
        <v>28495.344469856558</v>
      </c>
      <c r="BL46" s="86">
        <f t="shared" si="6"/>
        <v>29385.54368962405</v>
      </c>
      <c r="BM46" s="86">
        <f t="shared" si="6"/>
        <v>28867.77324625917</v>
      </c>
      <c r="BN46" s="86">
        <f t="shared" si="6"/>
        <v>31574.149960441242</v>
      </c>
      <c r="BO46" s="86">
        <f t="shared" si="6"/>
        <v>30882.766875309695</v>
      </c>
      <c r="BP46" s="86">
        <f t="shared" si="6"/>
        <v>31919.632572089831</v>
      </c>
      <c r="BQ46" s="86">
        <f t="shared" si="6"/>
        <v>31428.396556331387</v>
      </c>
      <c r="BR46" s="86">
        <f t="shared" si="6"/>
        <v>34264.344435060993</v>
      </c>
      <c r="BS46" s="86">
        <f t="shared" ref="BS46:CK46" si="7">SUMPRODUCT($A$11:$A$25,BS31:BS45)</f>
        <v>32538.826950706341</v>
      </c>
      <c r="BT46" s="86">
        <f t="shared" si="7"/>
        <v>33600.584844777113</v>
      </c>
      <c r="BU46" s="86">
        <f t="shared" si="7"/>
        <v>33223.461215510433</v>
      </c>
      <c r="BV46" s="86">
        <f t="shared" si="7"/>
        <v>35840.844867283027</v>
      </c>
      <c r="BW46" s="86">
        <f t="shared" si="7"/>
        <v>34137.288776572153</v>
      </c>
      <c r="BX46" s="86">
        <f t="shared" si="7"/>
        <v>34912.540232164691</v>
      </c>
      <c r="BY46" s="86">
        <f t="shared" si="7"/>
        <v>34330.609518557467</v>
      </c>
      <c r="BZ46" s="86">
        <f t="shared" si="7"/>
        <v>37128.79017615311</v>
      </c>
      <c r="CA46" s="86">
        <f t="shared" si="7"/>
        <v>37111.311287177399</v>
      </c>
      <c r="CB46" s="86">
        <f t="shared" si="7"/>
        <v>37766.150045000468</v>
      </c>
      <c r="CC46" s="86">
        <f t="shared" si="7"/>
        <v>37236.433811753443</v>
      </c>
      <c r="CD46" s="86">
        <f t="shared" si="7"/>
        <v>40094.473543258442</v>
      </c>
      <c r="CE46" s="86">
        <f t="shared" si="7"/>
        <v>39659.400493517387</v>
      </c>
      <c r="CF46" s="86">
        <f t="shared" si="7"/>
        <v>40025.264340502043</v>
      </c>
      <c r="CG46" s="86">
        <f t="shared" si="7"/>
        <v>39491.370820148535</v>
      </c>
      <c r="CH46" s="86">
        <f t="shared" si="7"/>
        <v>41981.545442194431</v>
      </c>
      <c r="CI46" s="86">
        <f t="shared" si="7"/>
        <v>41196.074117875556</v>
      </c>
      <c r="CJ46" s="86">
        <f t="shared" si="7"/>
        <v>41966.646262576083</v>
      </c>
      <c r="CK46" s="86">
        <f t="shared" si="7"/>
        <v>41867.787649336038</v>
      </c>
    </row>
    <row r="47" spans="1:89" s="55" customFormat="1" ht="13.9" x14ac:dyDescent="0.3">
      <c r="A47" s="5"/>
      <c r="B47" s="6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</row>
    <row r="48" spans="1:89" s="55" customFormat="1" ht="13.9" x14ac:dyDescent="0.3">
      <c r="A48" s="5"/>
      <c r="B48" s="6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59"/>
      <c r="AE48" s="59"/>
      <c r="AF48" s="59"/>
      <c r="AG48" s="59"/>
      <c r="AH48" s="59"/>
      <c r="AI48" s="59"/>
      <c r="AJ48" s="59"/>
      <c r="AK48" s="59"/>
      <c r="AL48" s="59"/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/>
      <c r="CC48" s="59"/>
      <c r="CD48" s="59"/>
      <c r="CE48" s="59"/>
      <c r="CF48" s="59"/>
      <c r="CG48" s="59"/>
      <c r="CH48" s="59"/>
      <c r="CI48" s="59"/>
    </row>
    <row r="49" spans="1:89" s="55" customFormat="1" ht="15.75" x14ac:dyDescent="0.25">
      <c r="B49" s="39" t="s">
        <v>56</v>
      </c>
    </row>
    <row r="50" spans="1:89" s="126" customFormat="1" ht="25.5" x14ac:dyDescent="0.25">
      <c r="A50" s="15" t="s">
        <v>20</v>
      </c>
      <c r="B50" s="15" t="str">
        <f>+B30</f>
        <v>Sector económico</v>
      </c>
      <c r="C50" s="15">
        <f t="shared" ref="C50:AH50" si="8">C4</f>
        <v>35125</v>
      </c>
      <c r="D50" s="15">
        <f t="shared" si="8"/>
        <v>35217</v>
      </c>
      <c r="E50" s="15">
        <f t="shared" si="8"/>
        <v>35309</v>
      </c>
      <c r="F50" s="15">
        <f t="shared" si="8"/>
        <v>35400</v>
      </c>
      <c r="G50" s="15">
        <f t="shared" si="8"/>
        <v>35490</v>
      </c>
      <c r="H50" s="15">
        <f t="shared" si="8"/>
        <v>35582</v>
      </c>
      <c r="I50" s="15">
        <f t="shared" si="8"/>
        <v>35674</v>
      </c>
      <c r="J50" s="15">
        <f t="shared" si="8"/>
        <v>35765</v>
      </c>
      <c r="K50" s="15">
        <f t="shared" si="8"/>
        <v>35855</v>
      </c>
      <c r="L50" s="15">
        <f t="shared" si="8"/>
        <v>35947</v>
      </c>
      <c r="M50" s="15">
        <f t="shared" si="8"/>
        <v>36039</v>
      </c>
      <c r="N50" s="15">
        <f t="shared" si="8"/>
        <v>36130</v>
      </c>
      <c r="O50" s="15">
        <f t="shared" si="8"/>
        <v>36220</v>
      </c>
      <c r="P50" s="15">
        <f t="shared" si="8"/>
        <v>36312</v>
      </c>
      <c r="Q50" s="15">
        <f t="shared" si="8"/>
        <v>36404</v>
      </c>
      <c r="R50" s="15">
        <f t="shared" si="8"/>
        <v>36495</v>
      </c>
      <c r="S50" s="15">
        <f t="shared" si="8"/>
        <v>36586</v>
      </c>
      <c r="T50" s="15">
        <f t="shared" si="8"/>
        <v>36678</v>
      </c>
      <c r="U50" s="15">
        <f t="shared" si="8"/>
        <v>36770</v>
      </c>
      <c r="V50" s="15">
        <f t="shared" si="8"/>
        <v>36861</v>
      </c>
      <c r="W50" s="15">
        <f t="shared" si="8"/>
        <v>36951</v>
      </c>
      <c r="X50" s="15">
        <f t="shared" si="8"/>
        <v>37043</v>
      </c>
      <c r="Y50" s="15">
        <f t="shared" si="8"/>
        <v>37135</v>
      </c>
      <c r="Z50" s="15">
        <f t="shared" si="8"/>
        <v>37226</v>
      </c>
      <c r="AA50" s="15">
        <f t="shared" si="8"/>
        <v>37316</v>
      </c>
      <c r="AB50" s="15">
        <f t="shared" si="8"/>
        <v>37408</v>
      </c>
      <c r="AC50" s="15">
        <f t="shared" si="8"/>
        <v>37500</v>
      </c>
      <c r="AD50" s="15">
        <f t="shared" si="8"/>
        <v>37591</v>
      </c>
      <c r="AE50" s="15">
        <f t="shared" si="8"/>
        <v>37681</v>
      </c>
      <c r="AF50" s="15">
        <f t="shared" si="8"/>
        <v>37773</v>
      </c>
      <c r="AG50" s="15">
        <f t="shared" si="8"/>
        <v>37865</v>
      </c>
      <c r="AH50" s="15">
        <f t="shared" si="8"/>
        <v>37956</v>
      </c>
      <c r="AI50" s="15">
        <f t="shared" ref="AI50:BN50" si="9">AI4</f>
        <v>38047</v>
      </c>
      <c r="AJ50" s="15">
        <f t="shared" si="9"/>
        <v>38139</v>
      </c>
      <c r="AK50" s="15">
        <f t="shared" si="9"/>
        <v>38231</v>
      </c>
      <c r="AL50" s="15">
        <f t="shared" si="9"/>
        <v>38322</v>
      </c>
      <c r="AM50" s="15">
        <f t="shared" si="9"/>
        <v>38412</v>
      </c>
      <c r="AN50" s="15">
        <f t="shared" si="9"/>
        <v>38504</v>
      </c>
      <c r="AO50" s="15">
        <f t="shared" si="9"/>
        <v>38596</v>
      </c>
      <c r="AP50" s="15">
        <f t="shared" si="9"/>
        <v>38687</v>
      </c>
      <c r="AQ50" s="15">
        <f t="shared" si="9"/>
        <v>38777</v>
      </c>
      <c r="AR50" s="15">
        <f t="shared" si="9"/>
        <v>38869</v>
      </c>
      <c r="AS50" s="15">
        <f t="shared" si="9"/>
        <v>38961</v>
      </c>
      <c r="AT50" s="15">
        <f t="shared" si="9"/>
        <v>39052</v>
      </c>
      <c r="AU50" s="15">
        <f t="shared" si="9"/>
        <v>39142</v>
      </c>
      <c r="AV50" s="15">
        <f t="shared" si="9"/>
        <v>39234</v>
      </c>
      <c r="AW50" s="15">
        <f t="shared" si="9"/>
        <v>39326</v>
      </c>
      <c r="AX50" s="15">
        <f t="shared" si="9"/>
        <v>39417</v>
      </c>
      <c r="AY50" s="15">
        <f t="shared" si="9"/>
        <v>39508</v>
      </c>
      <c r="AZ50" s="15">
        <f t="shared" si="9"/>
        <v>39600</v>
      </c>
      <c r="BA50" s="15">
        <f t="shared" si="9"/>
        <v>39692</v>
      </c>
      <c r="BB50" s="15">
        <f t="shared" si="9"/>
        <v>39783</v>
      </c>
      <c r="BC50" s="15">
        <f t="shared" si="9"/>
        <v>39873</v>
      </c>
      <c r="BD50" s="15">
        <f t="shared" si="9"/>
        <v>39965</v>
      </c>
      <c r="BE50" s="15">
        <f t="shared" si="9"/>
        <v>40057</v>
      </c>
      <c r="BF50" s="15">
        <f t="shared" si="9"/>
        <v>40148</v>
      </c>
      <c r="BG50" s="15">
        <f t="shared" si="9"/>
        <v>40238</v>
      </c>
      <c r="BH50" s="15">
        <f t="shared" si="9"/>
        <v>40330</v>
      </c>
      <c r="BI50" s="15">
        <f t="shared" si="9"/>
        <v>40422</v>
      </c>
      <c r="BJ50" s="15">
        <f t="shared" si="9"/>
        <v>40513</v>
      </c>
      <c r="BK50" s="15">
        <f t="shared" si="9"/>
        <v>40603</v>
      </c>
      <c r="BL50" s="15">
        <f t="shared" si="9"/>
        <v>40695</v>
      </c>
      <c r="BM50" s="15">
        <f t="shared" si="9"/>
        <v>40787</v>
      </c>
      <c r="BN50" s="15">
        <f t="shared" si="9"/>
        <v>40878</v>
      </c>
      <c r="BO50" s="15">
        <f t="shared" ref="BO50:CK50" si="10">BO4</f>
        <v>40969</v>
      </c>
      <c r="BP50" s="15">
        <f t="shared" si="10"/>
        <v>41061</v>
      </c>
      <c r="BQ50" s="15">
        <f t="shared" si="10"/>
        <v>41153</v>
      </c>
      <c r="BR50" s="15">
        <f t="shared" si="10"/>
        <v>41244</v>
      </c>
      <c r="BS50" s="15">
        <f t="shared" si="10"/>
        <v>41334</v>
      </c>
      <c r="BT50" s="15">
        <f t="shared" si="10"/>
        <v>41426</v>
      </c>
      <c r="BU50" s="15">
        <f t="shared" si="10"/>
        <v>41518</v>
      </c>
      <c r="BV50" s="15">
        <f t="shared" si="10"/>
        <v>41609</v>
      </c>
      <c r="BW50" s="15">
        <f t="shared" si="10"/>
        <v>41699</v>
      </c>
      <c r="BX50" s="15">
        <f t="shared" si="10"/>
        <v>41791</v>
      </c>
      <c r="BY50" s="15">
        <f t="shared" si="10"/>
        <v>41883</v>
      </c>
      <c r="BZ50" s="15">
        <f t="shared" si="10"/>
        <v>41974</v>
      </c>
      <c r="CA50" s="15">
        <f t="shared" si="10"/>
        <v>42064</v>
      </c>
      <c r="CB50" s="15">
        <f t="shared" si="10"/>
        <v>42156</v>
      </c>
      <c r="CC50" s="15">
        <f t="shared" si="10"/>
        <v>42248</v>
      </c>
      <c r="CD50" s="15">
        <f t="shared" si="10"/>
        <v>42339</v>
      </c>
      <c r="CE50" s="15">
        <f t="shared" si="10"/>
        <v>42430</v>
      </c>
      <c r="CF50" s="15">
        <f t="shared" si="10"/>
        <v>42522</v>
      </c>
      <c r="CG50" s="15">
        <f t="shared" si="10"/>
        <v>42614</v>
      </c>
      <c r="CH50" s="15">
        <f t="shared" si="10"/>
        <v>42705</v>
      </c>
      <c r="CI50" s="15">
        <f t="shared" si="10"/>
        <v>42795</v>
      </c>
      <c r="CJ50" s="15">
        <f t="shared" si="10"/>
        <v>42887</v>
      </c>
      <c r="CK50" s="15">
        <f t="shared" si="10"/>
        <v>42979</v>
      </c>
    </row>
    <row r="51" spans="1:89" s="55" customFormat="1" ht="12.75" x14ac:dyDescent="0.2">
      <c r="A51" s="136">
        <f t="shared" ref="A51:A65" si="11">A11</f>
        <v>1</v>
      </c>
      <c r="B51" s="18" t="s">
        <v>0</v>
      </c>
      <c r="C51" s="21" t="s">
        <v>19</v>
      </c>
      <c r="D51" s="21" t="s">
        <v>19</v>
      </c>
      <c r="E51" s="21" t="s">
        <v>19</v>
      </c>
      <c r="F51" s="21" t="s">
        <v>19</v>
      </c>
      <c r="G51" s="21" t="s">
        <v>19</v>
      </c>
      <c r="H51" s="21" t="s">
        <v>19</v>
      </c>
      <c r="I51" s="21" t="s">
        <v>19</v>
      </c>
      <c r="J51" s="21" t="s">
        <v>19</v>
      </c>
      <c r="K51" s="28">
        <f>(100/G$5)*(((K11-G11)*(Deflactor!C25/Deflactor!C$40))+(((Deflactor!G25/Deflactor!G$40)-(Deflactor!C25/Deflactor!C$40))*(K11-'Calculo deflactor ajustado'!G96)))</f>
        <v>0.93293873014182238</v>
      </c>
      <c r="L51" s="28">
        <f>(100/H$5)*(((L11-H11)*(Deflactor!D25/Deflactor!D$40))+(((Deflactor!H25/Deflactor!H$40)-(Deflactor!D25/Deflactor!D$40))*(L11-'Calculo deflactor ajustado'!H96)))</f>
        <v>0.16116596328559146</v>
      </c>
      <c r="M51" s="28">
        <f>(100/I$5)*(((M11-I11)*(Deflactor!E25/Deflactor!E$40))+(((Deflactor!I25/Deflactor!I$40)-(Deflactor!E25/Deflactor!E$40))*(M11-'Calculo deflactor ajustado'!I96)))</f>
        <v>3.5514931594274718E-3</v>
      </c>
      <c r="N51" s="28">
        <f>(100/J$5)*(((N11-J11)*(Deflactor!F25/Deflactor!F$40))+(((Deflactor!J25/Deflactor!J$40)-(Deflactor!F25/Deflactor!F$40))*(N11-'Calculo deflactor ajustado'!J96)))</f>
        <v>0.24501114036735841</v>
      </c>
      <c r="O51" s="28">
        <f>(100/K$5)*(((O11-K11)*(Deflactor!G25/Deflactor!G$40))+(((Deflactor!K25/Deflactor!K$40)-(Deflactor!G25/Deflactor!G$40))*(O11-'Calculo deflactor ajustado'!K96)))</f>
        <v>-6.599452395416236E-2</v>
      </c>
      <c r="P51" s="28">
        <f>(100/L$5)*(((P11-L11)*(Deflactor!H25/Deflactor!H$40))+(((Deflactor!L25/Deflactor!L$40)-(Deflactor!H25/Deflactor!H$40))*(P11-'Calculo deflactor ajustado'!L96)))</f>
        <v>-0.20767004500219496</v>
      </c>
      <c r="Q51" s="28">
        <f>(100/M$5)*(((Q11-M11)*(Deflactor!I25/Deflactor!I$40))+(((Deflactor!M25/Deflactor!M$40)-(Deflactor!I25/Deflactor!I$40))*(Q11-'Calculo deflactor ajustado'!M96)))</f>
        <v>-0.11798332846800429</v>
      </c>
      <c r="R51" s="28">
        <f>(100/N$5)*(((R11-N11)*(Deflactor!J25/Deflactor!J$40))+(((Deflactor!N25/Deflactor!N$40)-(Deflactor!J25/Deflactor!J$40))*(R11-'Calculo deflactor ajustado'!N96)))</f>
        <v>-0.15046820331938357</v>
      </c>
      <c r="S51" s="28">
        <f>(100/O$5)*(((S11-O11)*(Deflactor!K25/Deflactor!K$40))+(((Deflactor!O25/Deflactor!O$40)-(Deflactor!K25/Deflactor!K$40))*(S11-'Calculo deflactor ajustado'!O96)))</f>
        <v>0.36409766016566686</v>
      </c>
      <c r="T51" s="28">
        <f>(100/P$5)*(((T11-P11)*(Deflactor!L25/Deflactor!L$40))+(((Deflactor!P25/Deflactor!P$40)-(Deflactor!L25/Deflactor!L$40))*(T11-'Calculo deflactor ajustado'!P96)))</f>
        <v>0.29786533079581634</v>
      </c>
      <c r="U51" s="28">
        <f>(100/Q$5)*(((U11-Q11)*(Deflactor!M25/Deflactor!M$40))+(((Deflactor!Q25/Deflactor!Q$40)-(Deflactor!M25/Deflactor!M$40))*(U11-'Calculo deflactor ajustado'!Q96)))</f>
        <v>0.2171384564383802</v>
      </c>
      <c r="V51" s="28">
        <f>(100/R$5)*(((V11-R11)*(Deflactor!N25/Deflactor!N$40))+(((Deflactor!R25/Deflactor!R$40)-(Deflactor!N25/Deflactor!N$40))*(V11-'Calculo deflactor ajustado'!R96)))</f>
        <v>0.33411043295129983</v>
      </c>
      <c r="W51" s="28">
        <f>(100/S$5)*(((W11-S11)*(Deflactor!O25/Deflactor!O$40))+(((Deflactor!S25/Deflactor!S$40)-(Deflactor!O25/Deflactor!O$40))*(W11-'Calculo deflactor ajustado'!S96)))</f>
        <v>0.53373031928332504</v>
      </c>
      <c r="X51" s="28">
        <f>(100/T$5)*(((X11-T11)*(Deflactor!P25/Deflactor!P$40))+(((Deflactor!T25/Deflactor!T$40)-(Deflactor!P25/Deflactor!P$40))*(X11-'Calculo deflactor ajustado'!T96)))</f>
        <v>0.16573612840516488</v>
      </c>
      <c r="Y51" s="28">
        <f>(100/U$5)*(((Y11-U11)*(Deflactor!Q25/Deflactor!Q$40))+(((Deflactor!U25/Deflactor!U$40)-(Deflactor!Q25/Deflactor!Q$40))*(Y11-'Calculo deflactor ajustado'!U96)))</f>
        <v>-7.9536073493085776E-4</v>
      </c>
      <c r="Z51" s="28">
        <f>(100/V$5)*(((Z11-V11)*(Deflactor!R25/Deflactor!R$40))+(((Deflactor!V25/Deflactor!V$40)-(Deflactor!R25/Deflactor!R$40))*(Z11-'Calculo deflactor ajustado'!V96)))</f>
        <v>-2.8784509243877262E-2</v>
      </c>
      <c r="AA51" s="28">
        <f>(100/W$5)*(((AA11-W11)*(Deflactor!S25/Deflactor!S$40))+(((Deflactor!W25/Deflactor!W$40)-(Deflactor!S25/Deflactor!S$40))*(AA11-'Calculo deflactor ajustado'!W96)))</f>
        <v>-0.89292455587379405</v>
      </c>
      <c r="AB51" s="28">
        <f>(100/X$5)*(((AB11-X11)*(Deflactor!T25/Deflactor!T$40))+(((Deflactor!X25/Deflactor!X$40)-(Deflactor!T25/Deflactor!T$40))*(AB11-'Calculo deflactor ajustado'!X96)))</f>
        <v>0.30225648480479073</v>
      </c>
      <c r="AC51" s="28">
        <f>(100/Y$5)*(((AC11-Y11)*(Deflactor!U25/Deflactor!U$40))+(((Deflactor!Y25/Deflactor!Y$40)-(Deflactor!U25/Deflactor!U$40))*(AC11-'Calculo deflactor ajustado'!Y96)))</f>
        <v>0.66237613980076915</v>
      </c>
      <c r="AD51" s="28">
        <f>(100/Z$5)*(((AD11-Z11)*(Deflactor!V25/Deflactor!V$40))+(((Deflactor!Z25/Deflactor!Z$40)-(Deflactor!V25/Deflactor!V$40))*(AD11-'Calculo deflactor ajustado'!Z96)))</f>
        <v>0.37919256545782593</v>
      </c>
      <c r="AE51" s="28">
        <f>(100/AA$5)*(((AE11-AA11)*(Deflactor!W25/Deflactor!W$40))+(((Deflactor!AA25/Deflactor!AA$40)-(Deflactor!W25/Deflactor!W$40))*(AE11-'Calculo deflactor ajustado'!AA96)))</f>
        <v>0.57640349270983882</v>
      </c>
      <c r="AF51" s="28">
        <f>(100/AB$5)*(((AF11-AB11)*(Deflactor!X25/Deflactor!X$40))+(((Deflactor!AB25/Deflactor!AB$40)-(Deflactor!X25/Deflactor!X$40))*(AF11-'Calculo deflactor ajustado'!AB96)))</f>
        <v>4.773449079676266E-2</v>
      </c>
      <c r="AG51" s="28">
        <f>(100/AC$5)*(((AG11-AC11)*(Deflactor!Y25/Deflactor!Y$40))+(((Deflactor!AC25/Deflactor!AC$40)-(Deflactor!Y25/Deflactor!Y$40))*(AG11-'Calculo deflactor ajustado'!AC96)))</f>
        <v>-5.6097809270293918E-2</v>
      </c>
      <c r="AH51" s="28">
        <f>(100/AD$5)*(((AH11-AD11)*(Deflactor!Z25/Deflactor!Z$40))+(((Deflactor!AD25/Deflactor!AD$40)-(Deflactor!Z25/Deflactor!Z$40))*(AH11-'Calculo deflactor ajustado'!AD96)))</f>
        <v>6.2748562245505665E-2</v>
      </c>
      <c r="AI51" s="28">
        <f>(100/AE$5)*(((AI11-AE11)*(Deflactor!AA25/Deflactor!AA$40))+(((Deflactor!AE25/Deflactor!AE$40)-(Deflactor!AA25/Deflactor!AA$40))*(AI11-'Calculo deflactor ajustado'!AE96)))</f>
        <v>0.6410433491097195</v>
      </c>
      <c r="AJ51" s="28">
        <f>(100/AF$5)*(((AJ11-AF11)*(Deflactor!AB25/Deflactor!AB$40))+(((Deflactor!AF25/Deflactor!AF$40)-(Deflactor!AB25/Deflactor!AB$40))*(AJ11-'Calculo deflactor ajustado'!AF96)))</f>
        <v>0.13741466701679744</v>
      </c>
      <c r="AK51" s="28">
        <f>(100/AG$5)*(((AK11-AG11)*(Deflactor!AC25/Deflactor!AC$40))+(((Deflactor!AG25/Deflactor!AG$40)-(Deflactor!AC25/Deflactor!AC$40))*(AK11-'Calculo deflactor ajustado'!AG96)))</f>
        <v>0.24288403484119336</v>
      </c>
      <c r="AL51" s="28">
        <f>(100/AH$5)*(((AL11-AH11)*(Deflactor!AD25/Deflactor!AD$40))+(((Deflactor!AH25/Deflactor!AH$40)-(Deflactor!AD25/Deflactor!AD$40))*(AL11-'Calculo deflactor ajustado'!AH96)))</f>
        <v>0.65338859131011129</v>
      </c>
      <c r="AM51" s="28">
        <f>(100/AI$5)*(((AM11-AI11)*(Deflactor!AE25/Deflactor!AE$40))+(((Deflactor!AI25/Deflactor!AI$40)-(Deflactor!AE25/Deflactor!AE$40))*(AM11-'Calculo deflactor ajustado'!AI96)))</f>
        <v>0.62529267281311007</v>
      </c>
      <c r="AN51" s="28">
        <f>(100/AJ$5)*(((AN11-AJ11)*(Deflactor!AF25/Deflactor!AF$40))+(((Deflactor!AJ25/Deflactor!AJ$40)-(Deflactor!AF25/Deflactor!AF$40))*(AN11-'Calculo deflactor ajustado'!AJ96)))</f>
        <v>0.7074508763446915</v>
      </c>
      <c r="AO51" s="28">
        <f>(100/AK$5)*(((AO11-AK11)*(Deflactor!AG25/Deflactor!AG$40))+(((Deflactor!AK25/Deflactor!AK$40)-(Deflactor!AG25/Deflactor!AG$40))*(AO11-'Calculo deflactor ajustado'!AK96)))</f>
        <v>0.55740703634167044</v>
      </c>
      <c r="AP51" s="28">
        <f>(100/AL$5)*(((AP11-AL11)*(Deflactor!AH25/Deflactor!AH$40))+(((Deflactor!AL25/Deflactor!AL$40)-(Deflactor!AH25/Deflactor!AH$40))*(AP11-'Calculo deflactor ajustado'!AL96)))</f>
        <v>0.13144966221818172</v>
      </c>
      <c r="AQ51" s="28">
        <f>(100/AM$5)*(((AQ11-AM11)*(Deflactor!AI25/Deflactor!AI$40))+(((Deflactor!AM25/Deflactor!AM$40)-(Deflactor!AI25/Deflactor!AI$40))*(AQ11-'Calculo deflactor ajustado'!AM96)))</f>
        <v>0.43567418863220253</v>
      </c>
      <c r="AR51" s="28">
        <f>(100/AN$5)*(((AR11-AN11)*(Deflactor!AJ25/Deflactor!AJ$40))+(((Deflactor!AN25/Deflactor!AN$40)-(Deflactor!AJ25/Deflactor!AJ$40))*(AR11-'Calculo deflactor ajustado'!AN96)))</f>
        <v>0.30776625232622729</v>
      </c>
      <c r="AS51" s="28">
        <f>(100/AO$5)*(((AS11-AO11)*(Deflactor!AK25/Deflactor!AK$40))+(((Deflactor!AO25/Deflactor!AO$40)-(Deflactor!AK25/Deflactor!AK$40))*(AS11-'Calculo deflactor ajustado'!AO96)))</f>
        <v>0.3275561222424182</v>
      </c>
      <c r="AT51" s="28">
        <f>(100/AP$5)*(((AT11-AP11)*(Deflactor!AL25/Deflactor!AL$40))+(((Deflactor!AP25/Deflactor!AP$40)-(Deflactor!AL25/Deflactor!AL$40))*(AT11-'Calculo deflactor ajustado'!AP96)))</f>
        <v>0.44755657060601944</v>
      </c>
      <c r="AU51" s="28">
        <f>(100/AQ$5)*(((AU11-AQ11)*(Deflactor!AM25/Deflactor!AM$40))+(((Deflactor!AQ25/Deflactor!AQ$40)-(Deflactor!AM25/Deflactor!AM$40))*(AU11-'Calculo deflactor ajustado'!AQ96)))</f>
        <v>-0.2290773665674059</v>
      </c>
      <c r="AV51" s="28">
        <f>(100/AR$5)*(((AV11-AR11)*(Deflactor!AN25/Deflactor!AN$40))+(((Deflactor!AR25/Deflactor!AR$40)-(Deflactor!AN25/Deflactor!AN$40))*(AV11-'Calculo deflactor ajustado'!AR96)))</f>
        <v>0.16929847552919838</v>
      </c>
      <c r="AW51" s="28">
        <f>(100/AS$5)*(((AW11-AS11)*(Deflactor!AO25/Deflactor!AO$40))+(((Deflactor!AS25/Deflactor!AS$40)-(Deflactor!AO25/Deflactor!AO$40))*(AW11-'Calculo deflactor ajustado'!AS96)))</f>
        <v>0.30538177871372912</v>
      </c>
      <c r="AX51" s="28">
        <f>(100/AT$5)*(((AX11-AT11)*(Deflactor!AP25/Deflactor!AP$40))+(((Deflactor!AT25/Deflactor!AT$40)-(Deflactor!AP25/Deflactor!AP$40))*(AX11-'Calculo deflactor ajustado'!AT96)))</f>
        <v>9.7614240637846711E-2</v>
      </c>
      <c r="AY51" s="28">
        <f>(100/AU$5)*(((AY11-AU11)*(Deflactor!AQ25/Deflactor!AQ$40))+(((Deflactor!AU25/Deflactor!AU$40)-(Deflactor!AQ25/Deflactor!AQ$40))*(AY11-'Calculo deflactor ajustado'!AU96)))</f>
        <v>0.46195573871444634</v>
      </c>
      <c r="AZ51" s="28">
        <f>(100/AV$5)*(((AZ11-AV11)*(Deflactor!AR25/Deflactor!AR$40))+(((Deflactor!AV25/Deflactor!AV$40)-(Deflactor!AR25/Deflactor!AR$40))*(AZ11-'Calculo deflactor ajustado'!AV96)))</f>
        <v>0.18615720800100927</v>
      </c>
      <c r="BA51" s="28">
        <f>(100/AW$5)*(((BA11-AW11)*(Deflactor!AS25/Deflactor!AS$40))+(((Deflactor!AW25/Deflactor!AW$40)-(Deflactor!AS25/Deflactor!AS$40))*(BA11-'Calculo deflactor ajustado'!AW96)))</f>
        <v>1.0289834380893901E-2</v>
      </c>
      <c r="BB51" s="28">
        <f>(100/AX$5)*(((BB11-AX11)*(Deflactor!AT25/Deflactor!AT$40))+(((Deflactor!AX25/Deflactor!AX$40)-(Deflactor!AT25/Deflactor!AT$40))*(BB11-'Calculo deflactor ajustado'!AX96)))</f>
        <v>7.4017147210901024E-2</v>
      </c>
      <c r="BC51" s="28">
        <f>(100/AY$5)*(((BC11-AY11)*(Deflactor!AU25/Deflactor!AU$40))+(((Deflactor!AY25/Deflactor!AY$40)-(Deflactor!AU25/Deflactor!AU$40))*(BC11-'Calculo deflactor ajustado'!AY96)))</f>
        <v>-5.5520628899923173E-2</v>
      </c>
      <c r="BD51" s="28">
        <f>(100/AZ$5)*(((BD11-AZ11)*(Deflactor!AV25/Deflactor!AV$40))+(((Deflactor!AZ25/Deflactor!AZ$40)-(Deflactor!AV25/Deflactor!AV$40))*(BD11-'Calculo deflactor ajustado'!AZ96)))</f>
        <v>-0.16868294345719337</v>
      </c>
      <c r="BE51" s="28">
        <f>(100/BA$5)*(((BE11-BA11)*(Deflactor!AW25/Deflactor!AW$40))+(((Deflactor!BA25/Deflactor!BA$40)-(Deflactor!AW25/Deflactor!AW$40))*(BE11-'Calculo deflactor ajustado'!BA96)))</f>
        <v>-0.12184890573804247</v>
      </c>
      <c r="BF51" s="28">
        <f>(100/BB$5)*(((BF11-BB11)*(Deflactor!AX25/Deflactor!AX$40))+(((Deflactor!BB25/Deflactor!BB$40)-(Deflactor!AX25/Deflactor!AX$40))*(BF11-'Calculo deflactor ajustado'!BB96)))</f>
        <v>-0.19223080728903233</v>
      </c>
      <c r="BG51" s="28">
        <f>(100/BC$5)*(((BG11-BC11)*(Deflactor!AY25/Deflactor!AY$40))+(((Deflactor!BC25/Deflactor!BC$40)-(Deflactor!AY25/Deflactor!AY$40))*(BG11-'Calculo deflactor ajustado'!BC96)))</f>
        <v>-7.418685307791624E-2</v>
      </c>
      <c r="BH51" s="28">
        <f>(100/BD$5)*(((BH11-BD11)*(Deflactor!AZ25/Deflactor!AZ$40))+(((Deflactor!BD25/Deflactor!BD$40)-(Deflactor!AZ25/Deflactor!AZ$40))*(BH11-'Calculo deflactor ajustado'!BD96)))</f>
        <v>3.9749812316225555E-2</v>
      </c>
      <c r="BI51" s="28">
        <f>(100/BE$5)*(((BI11-BE11)*(Deflactor!BA25/Deflactor!BA$40))+(((Deflactor!BE25/Deflactor!BE$40)-(Deflactor!BA25/Deflactor!BA$40))*(BI11-'Calculo deflactor ajustado'!BE96)))</f>
        <v>5.3264675045400167E-2</v>
      </c>
      <c r="BJ51" s="28">
        <f>(100/BF$5)*(((BJ11-BF11)*(Deflactor!BB25/Deflactor!BB$40))+(((Deflactor!BF25/Deflactor!BF$40)-(Deflactor!BB25/Deflactor!BB$40))*(BJ11-'Calculo deflactor ajustado'!BF96)))</f>
        <v>0.14871979262914875</v>
      </c>
      <c r="BK51" s="28">
        <f>(100/BG$5)*(((BK11-BG11)*(Deflactor!BC25/Deflactor!BC$40))+(((Deflactor!BG25/Deflactor!BG$40)-(Deflactor!BC25/Deflactor!BC$40))*(BK11-'Calculo deflactor ajustado'!BG96)))</f>
        <v>0.79220992199453799</v>
      </c>
      <c r="BL51" s="28">
        <f>(100/BH$5)*(((BL11-BH11)*(Deflactor!BD25/Deflactor!BD$40))+(((Deflactor!BH25/Deflactor!BH$40)-(Deflactor!BD25/Deflactor!BD$40))*(BL11-'Calculo deflactor ajustado'!BH96)))</f>
        <v>0.23858225781331474</v>
      </c>
      <c r="BM51" s="28">
        <f>(100/BI$5)*(((BM11-BI11)*(Deflactor!BE25/Deflactor!BE$40))+(((Deflactor!BI25/Deflactor!BI$40)-(Deflactor!BE25/Deflactor!BE$40))*(BM11-'Calculo deflactor ajustado'!BI96)))</f>
        <v>6.2160533615979112E-2</v>
      </c>
      <c r="BN51" s="28">
        <f>(100/BJ$5)*(((BN11-BJ11)*(Deflactor!BF25/Deflactor!BF$40))+(((Deflactor!BJ25/Deflactor!BJ$40)-(Deflactor!BF25/Deflactor!BF$40))*(BN11-'Calculo deflactor ajustado'!BJ96)))</f>
        <v>0.12882753503983646</v>
      </c>
      <c r="BO51" s="28">
        <f>(100/BK$5)*(((BO11-BK11)*(Deflactor!BG25/Deflactor!BG$40))+(((Deflactor!BK25/Deflactor!BK$40)-(Deflactor!BG25/Deflactor!BG$40))*(BO11-'Calculo deflactor ajustado'!BK96)))</f>
        <v>-0.87163147007402964</v>
      </c>
      <c r="BP51" s="28">
        <f>(100/BL$5)*(((BP11-BL11)*(Deflactor!BH25/Deflactor!BH$40))+(((Deflactor!BL25/Deflactor!BL$40)-(Deflactor!BH25/Deflactor!BH$40))*(BP11-'Calculo deflactor ajustado'!BL96)))</f>
        <v>-7.6846455927783885E-2</v>
      </c>
      <c r="BQ51" s="28">
        <f>(100/BM$5)*(((BQ11-BM11)*(Deflactor!BI25/Deflactor!BI$40))+(((Deflactor!BM25/Deflactor!BM$40)-(Deflactor!BI25/Deflactor!BI$40))*(BQ11-'Calculo deflactor ajustado'!BM96)))</f>
        <v>4.2250676526298693E-2</v>
      </c>
      <c r="BR51" s="28">
        <f>(100/BN$5)*(((BR11-BN11)*(Deflactor!BJ25/Deflactor!BJ$40))+(((Deflactor!BN25/Deflactor!BN$40)-(Deflactor!BJ25/Deflactor!BJ$40))*(BR11-'Calculo deflactor ajustado'!BN96)))</f>
        <v>-3.2437488269663244E-2</v>
      </c>
      <c r="BS51" s="31">
        <f>(100/BO$5)*(((BS11-BO11)*(Deflactor!BK25/Deflactor!BK$40))+(((Deflactor!BO25/Deflactor!BO$40)-(Deflactor!BK25/Deflactor!BK$40))*(BS11-'Calculo deflactor ajustado'!BO96)))</f>
        <v>0.48133341832635468</v>
      </c>
      <c r="BT51" s="31">
        <f>(100/BP$5)*(((BT11-BP11)*(Deflactor!BL25/Deflactor!BL$40))+(((Deflactor!BP25/Deflactor!BP$40)-(Deflactor!BL25/Deflactor!BL$40))*(BT11-'Calculo deflactor ajustado'!BP96)))</f>
        <v>0.12053622389926127</v>
      </c>
      <c r="BU51" s="31">
        <f>(100/BQ$5)*(((BU11-BQ11)*(Deflactor!BM25/Deflactor!BM$40))+(((Deflactor!BQ25/Deflactor!BQ$40)-(Deflactor!BM25/Deflactor!BM$40))*(BU11-'Calculo deflactor ajustado'!BQ96)))</f>
        <v>-0.15418029627387908</v>
      </c>
      <c r="BV51" s="31">
        <f>(100/BR$5)*(((BV11-BR11)*(Deflactor!BN25/Deflactor!BN$40))+(((Deflactor!BR25/Deflactor!BR$40)-(Deflactor!BN25/Deflactor!BN$40))*(BV11-'Calculo deflactor ajustado'!BR96)))</f>
        <v>-0.13154145750647236</v>
      </c>
      <c r="BW51" s="28">
        <f>(100/BS$5)*(((BW11-BS11)*(Deflactor!BS25/Deflactor!BS$40))+(((Deflactor!BS25/Deflactor!BS$40)-(Deflactor!BS25/Deflactor!BS$40))*(BW11-'Calculo deflactor ajustado'!BS96)))</f>
        <v>-0.168262861202054</v>
      </c>
      <c r="BX51" s="28">
        <f>(100/BT$5)*(((BX11-BT11)*(Deflactor!BT25/Deflactor!BT$40))+(((Deflactor!BT25/Deflactor!BT$40)-(Deflactor!BT25/Deflactor!BT$40))*(BX11-'Calculo deflactor ajustado'!BT96)))</f>
        <v>-0.35753723100856261</v>
      </c>
      <c r="BY51" s="28">
        <f>(100/BU$5)*(((BY11-BU11)*(Deflactor!BU25/Deflactor!BU$40))+(((Deflactor!BU25/Deflactor!BU$40)-(Deflactor!BU25/Deflactor!BU$40))*(BY11-'Calculo deflactor ajustado'!BU96)))</f>
        <v>-0.10910826375979701</v>
      </c>
      <c r="BZ51" s="28">
        <f>(100/BV$5)*(((BZ11-BV11)*(Deflactor!BV25/Deflactor!BV$40))+(((Deflactor!BV25/Deflactor!BV$40)-(Deflactor!BV25/Deflactor!BV$40))*(BZ11-'Calculo deflactor ajustado'!BV96)))</f>
        <v>0.17006794048799306</v>
      </c>
      <c r="CA51" s="28">
        <f>(100/BW$5)*(((CA11-BW11)*(Deflactor!BS25/Deflactor!BS$40))+(((Deflactor!BW25/Deflactor!BW$40)-(Deflactor!BS25/Deflactor!BS$40))*(CA11-'Calculo deflactor ajustado'!BW96)))</f>
        <v>0.84104842303657446</v>
      </c>
      <c r="CB51" s="28">
        <f>(100/BX$5)*(((CB11-BX11)*(Deflactor!BT25/Deflactor!BT$40))+(((Deflactor!BX25/Deflactor!BX$40)-(Deflactor!BT25/Deflactor!BT$40))*(CB11-'Calculo deflactor ajustado'!BX96)))</f>
        <v>0.28859390056616402</v>
      </c>
      <c r="CC51" s="28">
        <f>(100/BY$5)*(((CC11-BY11)*(Deflactor!BU25/Deflactor!BU$40))+(((Deflactor!BY25/Deflactor!BY$40)-(Deflactor!BU25/Deflactor!BU$40))*(CC11-'Calculo deflactor ajustado'!BY96)))</f>
        <v>6.6289217544673124E-2</v>
      </c>
      <c r="CD51" s="28">
        <f>(100/BZ$5)*(((CD11-BZ11)*(Deflactor!BV25/Deflactor!BV$40))+(((Deflactor!BZ25/Deflactor!BZ$40)-(Deflactor!BV25/Deflactor!BV$40))*(CD11-'Calculo deflactor ajustado'!BZ96)))</f>
        <v>1.79538318498083E-2</v>
      </c>
      <c r="CE51" s="28">
        <f>(100/CA$5)*(((CE11-CA11)*(Deflactor!BW25/Deflactor!BW$40))+(((Deflactor!CA25/Deflactor!CA$40)-(Deflactor!BW25/Deflactor!BW$40))*(CE11-'Calculo deflactor ajustado'!CA96)))</f>
        <v>0.40286885277482903</v>
      </c>
      <c r="CF51" s="28">
        <f>(100/CB$5)*(((CF11-CB11)*(Deflactor!BX25/Deflactor!BX$40))+(((Deflactor!CB25/Deflactor!CB$40)-(Deflactor!BX25/Deflactor!BX$40))*(CF11-'Calculo deflactor ajustado'!CB96)))</f>
        <v>-4.5644082435715334E-2</v>
      </c>
      <c r="CG51" s="28">
        <f>(100/CC$5)*(((CG11-CC11)*(Deflactor!BY25/Deflactor!BY$40))+(((Deflactor!CC25/Deflactor!CC$40)-(Deflactor!BY25/Deflactor!BY$40))*(CG11-'Calculo deflactor ajustado'!CC96)))</f>
        <v>2.0158842884368967E-2</v>
      </c>
      <c r="CH51" s="28">
        <f>(100/CD$5)*(((CH11-CD11)*(Deflactor!BZ25/Deflactor!BZ$40))+(((Deflactor!CD25/Deflactor!CD$40)-(Deflactor!BZ25/Deflactor!BZ$40))*(CH11-'Calculo deflactor ajustado'!CD96)))</f>
        <v>0.21079090237728904</v>
      </c>
      <c r="CI51" s="28">
        <f>(100/CE$5)*(((CI11-CE11)*(Deflactor!CA25/Deflactor!CA$40))+(((Deflactor!CE25/Deflactor!CE$40)-(Deflactor!CA25/Deflactor!CA$40))*(CI11-'Calculo deflactor ajustado'!CE96)))</f>
        <v>-0.26002237321122507</v>
      </c>
      <c r="CJ51" s="28">
        <f>(100/CF$5)*(((CJ11-CF11)*(Deflactor!CB25/Deflactor!CB$40))+(((Deflactor!CF25/Deflactor!CF$40)-(Deflactor!CB25/Deflactor!CB$40))*(CJ11-'Calculo deflactor ajustado'!CF96)))</f>
        <v>3.9868422488721654E-2</v>
      </c>
      <c r="CK51" s="28">
        <f>(100/CG$5)*(((CK11-CG11)*(Deflactor!CC25/Deflactor!CC$40))+(((Deflactor!CG25/Deflactor!CG$40)-(Deflactor!CC25/Deflactor!CC$40))*(CK11-'Calculo deflactor ajustado'!CG96)))</f>
        <v>6.4291630316632195E-2</v>
      </c>
    </row>
    <row r="52" spans="1:89" s="55" customFormat="1" ht="13.9" x14ac:dyDescent="0.3">
      <c r="A52" s="137">
        <f t="shared" si="11"/>
        <v>1</v>
      </c>
      <c r="B52" s="19" t="s">
        <v>1</v>
      </c>
      <c r="C52" s="22" t="s">
        <v>19</v>
      </c>
      <c r="D52" s="22" t="s">
        <v>19</v>
      </c>
      <c r="E52" s="22" t="s">
        <v>19</v>
      </c>
      <c r="F52" s="22" t="s">
        <v>19</v>
      </c>
      <c r="G52" s="22" t="s">
        <v>19</v>
      </c>
      <c r="H52" s="22" t="s">
        <v>19</v>
      </c>
      <c r="I52" s="22" t="s">
        <v>19</v>
      </c>
      <c r="J52" s="22" t="s">
        <v>19</v>
      </c>
      <c r="K52" s="29">
        <f>(100/G$5)*(((K12-G12)*(Deflactor!C26/Deflactor!C$40))+(((Deflactor!G26/Deflactor!G$40)-(Deflactor!C26/Deflactor!C$40))*(K12-'Calculo deflactor ajustado'!G97)))</f>
        <v>3.3165248622316089E-2</v>
      </c>
      <c r="L52" s="29">
        <f>(100/H$5)*(((L12-H12)*(Deflactor!D26/Deflactor!D$40))+(((Deflactor!H26/Deflactor!H$40)-(Deflactor!D26/Deflactor!D$40))*(L12-'Calculo deflactor ajustado'!H97)))</f>
        <v>-9.436504360122322E-2</v>
      </c>
      <c r="M52" s="29">
        <f>(100/I$5)*(((M12-I12)*(Deflactor!E26/Deflactor!E$40))+(((Deflactor!I26/Deflactor!I$40)-(Deflactor!E26/Deflactor!E$40))*(M12-'Calculo deflactor ajustado'!I97)))</f>
        <v>-0.12290941508910751</v>
      </c>
      <c r="N52" s="29">
        <f>(100/J$5)*(((N12-J12)*(Deflactor!F26/Deflactor!F$40))+(((Deflactor!J26/Deflactor!J$40)-(Deflactor!F26/Deflactor!F$40))*(N12-'Calculo deflactor ajustado'!J97)))</f>
        <v>-7.293600224984223E-2</v>
      </c>
      <c r="O52" s="29">
        <f>(100/K$5)*(((O12-K12)*(Deflactor!G26/Deflactor!G$40))+(((Deflactor!K26/Deflactor!K$40)-(Deflactor!G26/Deflactor!G$40))*(O12-'Calculo deflactor ajustado'!K97)))</f>
        <v>1.4927030299024245E-2</v>
      </c>
      <c r="P52" s="29">
        <f>(100/L$5)*(((P12-L12)*(Deflactor!H26/Deflactor!H$40))+(((Deflactor!L26/Deflactor!L$40)-(Deflactor!H26/Deflactor!H$40))*(P12-'Calculo deflactor ajustado'!L97)))</f>
        <v>0.16394811921452523</v>
      </c>
      <c r="Q52" s="29">
        <f>(100/M$5)*(((Q12-M12)*(Deflactor!I26/Deflactor!I$40))+(((Deflactor!M26/Deflactor!M$40)-(Deflactor!I26/Deflactor!I$40))*(Q12-'Calculo deflactor ajustado'!M97)))</f>
        <v>-5.5807278733655138E-2</v>
      </c>
      <c r="R52" s="29">
        <f>(100/N$5)*(((R12-N12)*(Deflactor!J26/Deflactor!J$40))+(((Deflactor!N26/Deflactor!N$40)-(Deflactor!J26/Deflactor!J$40))*(R12-'Calculo deflactor ajustado'!N97)))</f>
        <v>3.9491566892599431E-2</v>
      </c>
      <c r="S52" s="29">
        <f>(100/O$5)*(((S12-O12)*(Deflactor!K26/Deflactor!K$40))+(((Deflactor!O26/Deflactor!O$40)-(Deflactor!K26/Deflactor!K$40))*(S12-'Calculo deflactor ajustado'!O97)))</f>
        <v>0.10584022139392864</v>
      </c>
      <c r="T52" s="29">
        <f>(100/P$5)*(((T12-P12)*(Deflactor!L26/Deflactor!L$40))+(((Deflactor!P26/Deflactor!P$40)-(Deflactor!L26/Deflactor!L$40))*(T12-'Calculo deflactor ajustado'!P97)))</f>
        <v>7.5667308314863124E-2</v>
      </c>
      <c r="U52" s="29">
        <f>(100/Q$5)*(((U12-Q12)*(Deflactor!M26/Deflactor!M$40))+(((Deflactor!Q26/Deflactor!Q$40)-(Deflactor!M26/Deflactor!M$40))*(U12-'Calculo deflactor ajustado'!Q97)))</f>
        <v>0.1128063372032472</v>
      </c>
      <c r="V52" s="29">
        <f>(100/R$5)*(((V12-R12)*(Deflactor!N26/Deflactor!N$40))+(((Deflactor!R26/Deflactor!R$40)-(Deflactor!N26/Deflactor!N$40))*(V12-'Calculo deflactor ajustado'!R97)))</f>
        <v>9.7072406245710299E-2</v>
      </c>
      <c r="W52" s="29">
        <f>(100/S$5)*(((W12-S12)*(Deflactor!O26/Deflactor!O$40))+(((Deflactor!S26/Deflactor!S$40)-(Deflactor!O26/Deflactor!O$40))*(W12-'Calculo deflactor ajustado'!S97)))</f>
        <v>5.1067498577303437E-2</v>
      </c>
      <c r="X52" s="29">
        <f>(100/T$5)*(((X12-T12)*(Deflactor!P26/Deflactor!P$40))+(((Deflactor!T26/Deflactor!T$40)-(Deflactor!P26/Deflactor!P$40))*(X12-'Calculo deflactor ajustado'!T97)))</f>
        <v>5.8794790574337357E-3</v>
      </c>
      <c r="Y52" s="29">
        <f>(100/U$5)*(((Y12-U12)*(Deflactor!Q26/Deflactor!Q$40))+(((Deflactor!U26/Deflactor!U$40)-(Deflactor!Q26/Deflactor!Q$40))*(Y12-'Calculo deflactor ajustado'!U97)))</f>
        <v>0.13273490183450845</v>
      </c>
      <c r="Z52" s="29">
        <f>(100/V$5)*(((Z12-V12)*(Deflactor!R26/Deflactor!R$40))+(((Deflactor!V26/Deflactor!V$40)-(Deflactor!R26/Deflactor!R$40))*(Z12-'Calculo deflactor ajustado'!V97)))</f>
        <v>9.820051977954293E-2</v>
      </c>
      <c r="AA52" s="29">
        <f>(100/W$5)*(((AA12-W12)*(Deflactor!S26/Deflactor!S$40))+(((Deflactor!W26/Deflactor!W$40)-(Deflactor!S26/Deflactor!S$40))*(AA12-'Calculo deflactor ajustado'!W97)))</f>
        <v>7.8643673459390287E-2</v>
      </c>
      <c r="AB52" s="29">
        <f>(100/X$5)*(((AB12-X12)*(Deflactor!T26/Deflactor!T$40))+(((Deflactor!X26/Deflactor!X$40)-(Deflactor!T26/Deflactor!T$40))*(AB12-'Calculo deflactor ajustado'!X97)))</f>
        <v>1.1727880198522146E-3</v>
      </c>
      <c r="AC52" s="29">
        <f>(100/Y$5)*(((AC12-Y12)*(Deflactor!U26/Deflactor!U$40))+(((Deflactor!Y26/Deflactor!Y$40)-(Deflactor!U26/Deflactor!U$40))*(AC12-'Calculo deflactor ajustado'!Y97)))</f>
        <v>0.10857717233121088</v>
      </c>
      <c r="AD52" s="29">
        <f>(100/Z$5)*(((AD12-Z12)*(Deflactor!V26/Deflactor!V$40))+(((Deflactor!Z26/Deflactor!Z$40)-(Deflactor!V26/Deflactor!V$40))*(AD12-'Calculo deflactor ajustado'!Z97)))</f>
        <v>0.11294213491796048</v>
      </c>
      <c r="AE52" s="29">
        <f>(100/AA$5)*(((AE12-AA12)*(Deflactor!W26/Deflactor!W$40))+(((Deflactor!AA26/Deflactor!AA$40)-(Deflactor!W26/Deflactor!W$40))*(AE12-'Calculo deflactor ajustado'!AA97)))</f>
        <v>-0.13652263489666144</v>
      </c>
      <c r="AF52" s="29">
        <f>(100/AB$5)*(((AF12-AB12)*(Deflactor!X26/Deflactor!X$40))+(((Deflactor!AB26/Deflactor!AB$40)-(Deflactor!X26/Deflactor!X$40))*(AF12-'Calculo deflactor ajustado'!AB97)))</f>
        <v>-5.8059555626236901E-2</v>
      </c>
      <c r="AG52" s="29">
        <f>(100/AC$5)*(((AG12-AC12)*(Deflactor!Y26/Deflactor!Y$40))+(((Deflactor!AC26/Deflactor!AC$40)-(Deflactor!Y26/Deflactor!Y$40))*(AG12-'Calculo deflactor ajustado'!AC97)))</f>
        <v>-9.8033459364300548E-3</v>
      </c>
      <c r="AH52" s="29">
        <f>(100/AD$5)*(((AH12-AD12)*(Deflactor!Z26/Deflactor!Z$40))+(((Deflactor!AD26/Deflactor!AD$40)-(Deflactor!Z26/Deflactor!Z$40))*(AH12-'Calculo deflactor ajustado'!AD97)))</f>
        <v>-8.7831212548298621E-2</v>
      </c>
      <c r="AI52" s="29">
        <f>(100/AE$5)*(((AI12-AE12)*(Deflactor!AA26/Deflactor!AA$40))+(((Deflactor!AE26/Deflactor!AE$40)-(Deflactor!AA26/Deflactor!AA$40))*(AI12-'Calculo deflactor ajustado'!AE97)))</f>
        <v>0.23090691554315659</v>
      </c>
      <c r="AJ52" s="29">
        <f>(100/AF$5)*(((AJ12-AF12)*(Deflactor!AB26/Deflactor!AB$40))+(((Deflactor!AF26/Deflactor!AF$40)-(Deflactor!AB26/Deflactor!AB$40))*(AJ12-'Calculo deflactor ajustado'!AF97)))</f>
        <v>0.22949065311497485</v>
      </c>
      <c r="AK52" s="29">
        <f>(100/AG$5)*(((AK12-AG12)*(Deflactor!AC26/Deflactor!AC$40))+(((Deflactor!AG26/Deflactor!AG$40)-(Deflactor!AC26/Deflactor!AC$40))*(AK12-'Calculo deflactor ajustado'!AG97)))</f>
        <v>0.12124289861787137</v>
      </c>
      <c r="AL52" s="29">
        <f>(100/AH$5)*(((AL12-AH12)*(Deflactor!AD26/Deflactor!AD$40))+(((Deflactor!AH26/Deflactor!AH$40)-(Deflactor!AD26/Deflactor!AD$40))*(AL12-'Calculo deflactor ajustado'!AH97)))</f>
        <v>0.17036125534278568</v>
      </c>
      <c r="AM52" s="29">
        <f>(100/AI$5)*(((AM12-AI12)*(Deflactor!AE26/Deflactor!AE$40))+(((Deflactor!AI26/Deflactor!AI$40)-(Deflactor!AE26/Deflactor!AE$40))*(AM12-'Calculo deflactor ajustado'!AI97)))</f>
        <v>-5.4660747856714927E-3</v>
      </c>
      <c r="AN52" s="29">
        <f>(100/AJ$5)*(((AN12-AJ12)*(Deflactor!AF26/Deflactor!AF$40))+(((Deflactor!AJ26/Deflactor!AJ$40)-(Deflactor!AF26/Deflactor!AF$40))*(AN12-'Calculo deflactor ajustado'!AJ97)))</f>
        <v>-1.0152785467431919E-2</v>
      </c>
      <c r="AO52" s="29">
        <f>(100/AK$5)*(((AO12-AK12)*(Deflactor!AG26/Deflactor!AG$40))+(((Deflactor!AK26/Deflactor!AK$40)-(Deflactor!AG26/Deflactor!AG$40))*(AO12-'Calculo deflactor ajustado'!AK97)))</f>
        <v>1.9245095882353208E-2</v>
      </c>
      <c r="AP52" s="29">
        <f>(100/AL$5)*(((AP12-AL12)*(Deflactor!AH26/Deflactor!AH$40))+(((Deflactor!AL26/Deflactor!AL$40)-(Deflactor!AH26/Deflactor!AH$40))*(AP12-'Calculo deflactor ajustado'!AL97)))</f>
        <v>2.8586588992755044E-2</v>
      </c>
      <c r="AQ52" s="29">
        <f>(100/AM$5)*(((AQ12-AM12)*(Deflactor!AI26/Deflactor!AI$40))+(((Deflactor!AM26/Deflactor!AM$40)-(Deflactor!AI26/Deflactor!AI$40))*(AQ12-'Calculo deflactor ajustado'!AM97)))</f>
        <v>1.8004308214834973E-2</v>
      </c>
      <c r="AR52" s="29">
        <f>(100/AN$5)*(((AR12-AN12)*(Deflactor!AJ26/Deflactor!AJ$40))+(((Deflactor!AN26/Deflactor!AN$40)-(Deflactor!AJ26/Deflactor!AJ$40))*(AR12-'Calculo deflactor ajustado'!AN97)))</f>
        <v>-4.9077721129064042E-2</v>
      </c>
      <c r="AS52" s="29">
        <f>(100/AO$5)*(((AS12-AO12)*(Deflactor!AK26/Deflactor!AK$40))+(((Deflactor!AO26/Deflactor!AO$40)-(Deflactor!AK26/Deflactor!AK$40))*(AS12-'Calculo deflactor ajustado'!AO97)))</f>
        <v>-4.8613743419159666E-2</v>
      </c>
      <c r="AT52" s="29">
        <f>(100/AP$5)*(((AT12-AP12)*(Deflactor!AL26/Deflactor!AL$40))+(((Deflactor!AP26/Deflactor!AP$40)-(Deflactor!AL26/Deflactor!AL$40))*(AT12-'Calculo deflactor ajustado'!AP97)))</f>
        <v>-4.8424721355640327E-2</v>
      </c>
      <c r="AU52" s="29">
        <f>(100/AQ$5)*(((AU12-AQ12)*(Deflactor!AM26/Deflactor!AM$40))+(((Deflactor!AQ26/Deflactor!AQ$40)-(Deflactor!AM26/Deflactor!AM$40))*(AU12-'Calculo deflactor ajustado'!AQ97)))</f>
        <v>6.3626945297187598E-2</v>
      </c>
      <c r="AV52" s="29">
        <f>(100/AR$5)*(((AV12-AR12)*(Deflactor!AN26/Deflactor!AN$40))+(((Deflactor!AR26/Deflactor!AR$40)-(Deflactor!AN26/Deflactor!AN$40))*(AV12-'Calculo deflactor ajustado'!AR97)))</f>
        <v>3.0266573517195854E-2</v>
      </c>
      <c r="AW52" s="29">
        <f>(100/AS$5)*(((AW12-AS12)*(Deflactor!AO26/Deflactor!AO$40))+(((Deflactor!AS26/Deflactor!AS$40)-(Deflactor!AO26/Deflactor!AO$40))*(AW12-'Calculo deflactor ajustado'!AS97)))</f>
        <v>-8.153524400039748E-2</v>
      </c>
      <c r="AX52" s="29">
        <f>(100/AT$5)*(((AX12-AT12)*(Deflactor!AP26/Deflactor!AP$40))+(((Deflactor!AT26/Deflactor!AT$40)-(Deflactor!AP26/Deflactor!AP$40))*(AX12-'Calculo deflactor ajustado'!AT97)))</f>
        <v>-6.300654110157064E-2</v>
      </c>
      <c r="AY52" s="29">
        <f>(100/AU$5)*(((AY12-AU12)*(Deflactor!AQ26/Deflactor!AQ$40))+(((Deflactor!AU26/Deflactor!AU$40)-(Deflactor!AQ26/Deflactor!AQ$40))*(AY12-'Calculo deflactor ajustado'!AU97)))</f>
        <v>2.1704093966343343E-2</v>
      </c>
      <c r="AZ52" s="29">
        <f>(100/AV$5)*(((AZ12-AV12)*(Deflactor!AR26/Deflactor!AR$40))+(((Deflactor!AV26/Deflactor!AV$40)-(Deflactor!AR26/Deflactor!AR$40))*(AZ12-'Calculo deflactor ajustado'!AV97)))</f>
        <v>0.18891031955910922</v>
      </c>
      <c r="BA52" s="29">
        <f>(100/AW$5)*(((BA12-AW12)*(Deflactor!AS26/Deflactor!AS$40))+(((Deflactor!AW26/Deflactor!AW$40)-(Deflactor!AS26/Deflactor!AS$40))*(BA12-'Calculo deflactor ajustado'!AW97)))</f>
        <v>0.10032077312213039</v>
      </c>
      <c r="BB52" s="29">
        <f>(100/AX$5)*(((BB12-AX12)*(Deflactor!AT26/Deflactor!AT$40))+(((Deflactor!AX26/Deflactor!AX$40)-(Deflactor!AT26/Deflactor!AT$40))*(BB12-'Calculo deflactor ajustado'!AX97)))</f>
        <v>4.3365340182855282E-2</v>
      </c>
      <c r="BC52" s="29">
        <f>(100/AY$5)*(((BC12-AY12)*(Deflactor!AU26/Deflactor!AU$40))+(((Deflactor!AY26/Deflactor!AY$40)-(Deflactor!AU26/Deflactor!AU$40))*(BC12-'Calculo deflactor ajustado'!AY97)))</f>
        <v>-8.7734685447029268E-2</v>
      </c>
      <c r="BD52" s="29">
        <f>(100/AZ$5)*(((BD12-AZ12)*(Deflactor!AV26/Deflactor!AV$40))+(((Deflactor!AZ26/Deflactor!AZ$40)-(Deflactor!AV26/Deflactor!AV$40))*(BD12-'Calculo deflactor ajustado'!AZ97)))</f>
        <v>-0.2190274729595508</v>
      </c>
      <c r="BE52" s="29">
        <f>(100/BA$5)*(((BE12-BA12)*(Deflactor!AW26/Deflactor!AW$40))+(((Deflactor!BA26/Deflactor!BA$40)-(Deflactor!AW26/Deflactor!AW$40))*(BE12-'Calculo deflactor ajustado'!BA97)))</f>
        <v>6.5176333738174413E-2</v>
      </c>
      <c r="BF52" s="29">
        <f>(100/BB$5)*(((BF12-BB12)*(Deflactor!AX26/Deflactor!AX$40))+(((Deflactor!BB26/Deflactor!BB$40)-(Deflactor!AX26/Deflactor!AX$40))*(BF12-'Calculo deflactor ajustado'!BB97)))</f>
        <v>2.5299995121578253E-2</v>
      </c>
      <c r="BG52" s="29">
        <f>(100/BC$5)*(((BG12-BC12)*(Deflactor!AY26/Deflactor!AY$40))+(((Deflactor!BC26/Deflactor!BC$40)-(Deflactor!AY26/Deflactor!AY$40))*(BG12-'Calculo deflactor ajustado'!BC97)))</f>
        <v>-7.9996359383773488E-2</v>
      </c>
      <c r="BH52" s="29">
        <f>(100/BD$5)*(((BH12-BD12)*(Deflactor!AZ26/Deflactor!AZ$40))+(((Deflactor!BD26/Deflactor!BD$40)-(Deflactor!AZ26/Deflactor!AZ$40))*(BH12-'Calculo deflactor ajustado'!BD97)))</f>
        <v>1.7660047555543377E-2</v>
      </c>
      <c r="BI52" s="29">
        <f>(100/BE$5)*(((BI12-BE12)*(Deflactor!BA26/Deflactor!BA$40))+(((Deflactor!BE26/Deflactor!BE$40)-(Deflactor!BA26/Deflactor!BA$40))*(BI12-'Calculo deflactor ajustado'!BE97)))</f>
        <v>-6.0397035922739456E-3</v>
      </c>
      <c r="BJ52" s="29">
        <f>(100/BF$5)*(((BJ12-BF12)*(Deflactor!BB26/Deflactor!BB$40))+(((Deflactor!BF26/Deflactor!BF$40)-(Deflactor!BB26/Deflactor!BB$40))*(BJ12-'Calculo deflactor ajustado'!BF97)))</f>
        <v>2.0601892549423715E-2</v>
      </c>
      <c r="BK52" s="29">
        <f>(100/BG$5)*(((BK12-BG12)*(Deflactor!BC26/Deflactor!BC$40))+(((Deflactor!BG26/Deflactor!BG$40)-(Deflactor!BC26/Deflactor!BC$40))*(BK12-'Calculo deflactor ajustado'!BG97)))</f>
        <v>9.9285530937774286E-2</v>
      </c>
      <c r="BL52" s="29">
        <f>(100/BH$5)*(((BL12-BH12)*(Deflactor!BD26/Deflactor!BD$40))+(((Deflactor!BH26/Deflactor!BH$40)-(Deflactor!BD26/Deflactor!BD$40))*(BL12-'Calculo deflactor ajustado'!BH97)))</f>
        <v>0.13507622480279047</v>
      </c>
      <c r="BM52" s="29">
        <f>(100/BI$5)*(((BM12-BI12)*(Deflactor!BE26/Deflactor!BE$40))+(((Deflactor!BI26/Deflactor!BI$40)-(Deflactor!BE26/Deflactor!BE$40))*(BM12-'Calculo deflactor ajustado'!BI97)))</f>
        <v>0.12947986932135758</v>
      </c>
      <c r="BN52" s="29">
        <f>(100/BJ$5)*(((BN12-BJ12)*(Deflactor!BF26/Deflactor!BF$40))+(((Deflactor!BJ26/Deflactor!BJ$40)-(Deflactor!BF26/Deflactor!BF$40))*(BN12-'Calculo deflactor ajustado'!BJ97)))</f>
        <v>9.9236392308778024E-2</v>
      </c>
      <c r="BO52" s="29">
        <f>(100/BK$5)*(((BO12-BK12)*(Deflactor!BG26/Deflactor!BG$40))+(((Deflactor!BK26/Deflactor!BK$40)-(Deflactor!BG26/Deflactor!BG$40))*(BO12-'Calculo deflactor ajustado'!BK97)))</f>
        <v>7.1564498210943947E-2</v>
      </c>
      <c r="BP52" s="29">
        <f>(100/BL$5)*(((BP12-BL12)*(Deflactor!BH26/Deflactor!BH$40))+(((Deflactor!BL26/Deflactor!BL$40)-(Deflactor!BH26/Deflactor!BH$40))*(BP12-'Calculo deflactor ajustado'!BL97)))</f>
        <v>0.12035952624183506</v>
      </c>
      <c r="BQ52" s="29">
        <f>(100/BM$5)*(((BQ12-BM12)*(Deflactor!BI26/Deflactor!BI$40))+(((Deflactor!BM26/Deflactor!BM$40)-(Deflactor!BI26/Deflactor!BI$40))*(BQ12-'Calculo deflactor ajustado'!BM97)))</f>
        <v>0.1296753478351384</v>
      </c>
      <c r="BR52" s="29">
        <f>(100/BN$5)*(((BR12-BN12)*(Deflactor!BJ26/Deflactor!BJ$40))+(((Deflactor!BN26/Deflactor!BN$40)-(Deflactor!BJ26/Deflactor!BJ$40))*(BR12-'Calculo deflactor ajustado'!BN97)))</f>
        <v>0.12941068342459586</v>
      </c>
      <c r="BS52" s="32">
        <f>(100/BO$5)*(((BS12-BO12)*(Deflactor!BK26/Deflactor!BK$40))+(((Deflactor!BO26/Deflactor!BO$40)-(Deflactor!BK26/Deflactor!BK$40))*(BS12-'Calculo deflactor ajustado'!BO97)))</f>
        <v>-5.8845926860502745E-2</v>
      </c>
      <c r="BT52" s="32">
        <f>(100/BP$5)*(((BT12-BP12)*(Deflactor!BL26/Deflactor!BL$40))+(((Deflactor!BP26/Deflactor!BP$40)-(Deflactor!BL26/Deflactor!BL$40))*(BT12-'Calculo deflactor ajustado'!BP97)))</f>
        <v>-0.15887719756812602</v>
      </c>
      <c r="BU52" s="32">
        <f>(100/BQ$5)*(((BU12-BQ12)*(Deflactor!BM26/Deflactor!BM$40))+(((Deflactor!BQ26/Deflactor!BQ$40)-(Deflactor!BM26/Deflactor!BM$40))*(BU12-'Calculo deflactor ajustado'!BQ97)))</f>
        <v>-9.0170590671017313E-3</v>
      </c>
      <c r="BV52" s="32">
        <f>(100/BR$5)*(((BV12-BR12)*(Deflactor!BN26/Deflactor!BN$40))+(((Deflactor!BR26/Deflactor!BR$40)-(Deflactor!BN26/Deflactor!BN$40))*(BV12-'Calculo deflactor ajustado'!BR97)))</f>
        <v>-8.3594163721000397E-3</v>
      </c>
      <c r="BW52" s="29">
        <f>(100/BS$5)*(((BW12-BS12)*(Deflactor!BS26/Deflactor!BS$40))+(((Deflactor!BS26/Deflactor!BS$40)-(Deflactor!BS26/Deflactor!BS$40))*(BW12-'Calculo deflactor ajustado'!BS97)))</f>
        <v>0.14410392568606611</v>
      </c>
      <c r="BX52" s="29">
        <f>(100/BT$5)*(((BX12-BT12)*(Deflactor!BT26/Deflactor!BT$40))+(((Deflactor!BT26/Deflactor!BT$40)-(Deflactor!BT26/Deflactor!BT$40))*(BX12-'Calculo deflactor ajustado'!BT97)))</f>
        <v>0.20655506956664269</v>
      </c>
      <c r="BY52" s="29">
        <f>(100/BU$5)*(((BY12-BU12)*(Deflactor!BU26/Deflactor!BU$40))+(((Deflactor!BU26/Deflactor!BU$40)-(Deflactor!BU26/Deflactor!BU$40))*(BY12-'Calculo deflactor ajustado'!BU97)))</f>
        <v>0.10144789348064444</v>
      </c>
      <c r="BZ52" s="29">
        <f>(100/BV$5)*(((BZ12-BV12)*(Deflactor!BV26/Deflactor!BV$40))+(((Deflactor!BV26/Deflactor!BV$40)-(Deflactor!BV26/Deflactor!BV$40))*(BZ12-'Calculo deflactor ajustado'!BV97)))</f>
        <v>8.7288409494122084E-3</v>
      </c>
      <c r="CA52" s="29">
        <f>(100/BW$5)*(((CA12-BW12)*(Deflactor!BS26/Deflactor!BS$40))+(((Deflactor!BW26/Deflactor!BW$40)-(Deflactor!BS26/Deflactor!BS$40))*(CA12-'Calculo deflactor ajustado'!BW97)))</f>
        <v>-5.5518962102641914E-2</v>
      </c>
      <c r="CB52" s="29">
        <f>(100/BX$5)*(((CB12-BX12)*(Deflactor!BT26/Deflactor!BT$40))+(((Deflactor!BX26/Deflactor!BX$40)-(Deflactor!BT26/Deflactor!BT$40))*(CB12-'Calculo deflactor ajustado'!BX97)))</f>
        <v>-3.4806002653036926E-2</v>
      </c>
      <c r="CC52" s="29">
        <f>(100/BY$5)*(((CC12-BY12)*(Deflactor!BU26/Deflactor!BU$40))+(((Deflactor!BY26/Deflactor!BY$40)-(Deflactor!BU26/Deflactor!BU$40))*(CC12-'Calculo deflactor ajustado'!BY97)))</f>
        <v>-3.2195240236188465E-2</v>
      </c>
      <c r="CD52" s="29">
        <f>(100/BZ$5)*(((CD12-BZ12)*(Deflactor!BV26/Deflactor!BV$40))+(((Deflactor!BZ26/Deflactor!BZ$40)-(Deflactor!BV26/Deflactor!BV$40))*(CD12-'Calculo deflactor ajustado'!BZ97)))</f>
        <v>-0.16057536856737545</v>
      </c>
      <c r="CE52" s="29">
        <f>(100/CA$5)*(((CE12-CA12)*(Deflactor!BW26/Deflactor!BW$40))+(((Deflactor!CA26/Deflactor!CA$40)-(Deflactor!BW26/Deflactor!BW$40))*(CE12-'Calculo deflactor ajustado'!CA97)))</f>
        <v>-4.1238818209631843E-2</v>
      </c>
      <c r="CF52" s="29">
        <f>(100/CB$5)*(((CF12-CB12)*(Deflactor!BX26/Deflactor!BX$40))+(((Deflactor!CB26/Deflactor!CB$40)-(Deflactor!BX26/Deflactor!BX$40))*(CF12-'Calculo deflactor ajustado'!CB97)))</f>
        <v>-2.4385800057762832E-2</v>
      </c>
      <c r="CG52" s="29">
        <f>(100/CC$5)*(((CG12-CC12)*(Deflactor!BY26/Deflactor!BY$40))+(((Deflactor!CC26/Deflactor!CC$40)-(Deflactor!BY26/Deflactor!BY$40))*(CG12-'Calculo deflactor ajustado'!CC97)))</f>
        <v>1.4585450123408949E-3</v>
      </c>
      <c r="CH52" s="29">
        <f>(100/CD$5)*(((CH12-CD12)*(Deflactor!BZ26/Deflactor!BZ$40))+(((Deflactor!CD26/Deflactor!CD$40)-(Deflactor!BZ26/Deflactor!BZ$40))*(CH12-'Calculo deflactor ajustado'!CD97)))</f>
        <v>3.2969485745075799E-2</v>
      </c>
      <c r="CI52" s="29">
        <f>(100/CE$5)*(((CI12-CE12)*(Deflactor!CA26/Deflactor!CA$40))+(((Deflactor!CE26/Deflactor!CE$40)-(Deflactor!CA26/Deflactor!CA$40))*(CI12-'Calculo deflactor ajustado'!CE97)))</f>
        <v>0.24513045762852559</v>
      </c>
      <c r="CJ52" s="29">
        <f>(100/CF$5)*(((CJ12-CF12)*(Deflactor!CB26/Deflactor!CB$40))+(((Deflactor!CF26/Deflactor!CF$40)-(Deflactor!CB26/Deflactor!CB$40))*(CJ12-'Calculo deflactor ajustado'!CF97)))</f>
        <v>9.2868854638002082E-2</v>
      </c>
      <c r="CK52" s="29">
        <f>(100/CG$5)*(((CK12-CG12)*(Deflactor!CC26/Deflactor!CC$40))+(((Deflactor!CG26/Deflactor!CG$40)-(Deflactor!CC26/Deflactor!CC$40))*(CK12-'Calculo deflactor ajustado'!CG97)))</f>
        <v>0.11098367242661475</v>
      </c>
    </row>
    <row r="53" spans="1:89" s="55" customFormat="1" ht="12.75" x14ac:dyDescent="0.2">
      <c r="A53" s="137">
        <f t="shared" si="11"/>
        <v>1</v>
      </c>
      <c r="B53" s="19" t="s">
        <v>2</v>
      </c>
      <c r="C53" s="22" t="s">
        <v>19</v>
      </c>
      <c r="D53" s="22" t="s">
        <v>19</v>
      </c>
      <c r="E53" s="22" t="s">
        <v>19</v>
      </c>
      <c r="F53" s="22" t="s">
        <v>19</v>
      </c>
      <c r="G53" s="22" t="s">
        <v>19</v>
      </c>
      <c r="H53" s="22" t="s">
        <v>19</v>
      </c>
      <c r="I53" s="22" t="s">
        <v>19</v>
      </c>
      <c r="J53" s="22" t="s">
        <v>19</v>
      </c>
      <c r="K53" s="29">
        <f>(100/G$5)*(((K13-G13)*(Deflactor!C27/Deflactor!C$40))+(((Deflactor!G27/Deflactor!G$40)-(Deflactor!C27/Deflactor!C$40))*(K13-'Calculo deflactor ajustado'!G98)))</f>
        <v>0.62408054183637407</v>
      </c>
      <c r="L53" s="29">
        <f>(100/H$5)*(((L13-H13)*(Deflactor!D27/Deflactor!D$40))+(((Deflactor!H27/Deflactor!H$40)-(Deflactor!D27/Deflactor!D$40))*(L13-'Calculo deflactor ajustado'!H98)))</f>
        <v>0.61043442331121933</v>
      </c>
      <c r="M53" s="29">
        <f>(100/I$5)*(((M13-I13)*(Deflactor!E27/Deflactor!E$40))+(((Deflactor!I27/Deflactor!I$40)-(Deflactor!E27/Deflactor!E$40))*(M13-'Calculo deflactor ajustado'!I98)))</f>
        <v>0.68745606502450396</v>
      </c>
      <c r="N53" s="29">
        <f>(100/J$5)*(((N13-J13)*(Deflactor!F27/Deflactor!F$40))+(((Deflactor!J27/Deflactor!J$40)-(Deflactor!F27/Deflactor!F$40))*(N13-'Calculo deflactor ajustado'!J98)))</f>
        <v>0.52017682630793771</v>
      </c>
      <c r="O53" s="29">
        <f>(100/K$5)*(((O13-K13)*(Deflactor!G27/Deflactor!G$40))+(((Deflactor!K27/Deflactor!K$40)-(Deflactor!G27/Deflactor!G$40))*(O13-'Calculo deflactor ajustado'!K98)))</f>
        <v>0.73794501581935867</v>
      </c>
      <c r="P53" s="29">
        <f>(100/L$5)*(((P13-L13)*(Deflactor!H27/Deflactor!H$40))+(((Deflactor!L27/Deflactor!L$40)-(Deflactor!H27/Deflactor!H$40))*(P13-'Calculo deflactor ajustado'!L98)))</f>
        <v>0.29562480191075097</v>
      </c>
      <c r="Q53" s="29">
        <f>(100/M$5)*(((Q13-M13)*(Deflactor!I27/Deflactor!I$40))+(((Deflactor!M27/Deflactor!M$40)-(Deflactor!I27/Deflactor!I$40))*(Q13-'Calculo deflactor ajustado'!M98)))</f>
        <v>0.40560629237725776</v>
      </c>
      <c r="R53" s="29">
        <f>(100/N$5)*(((R13-N13)*(Deflactor!J27/Deflactor!J$40))+(((Deflactor!N27/Deflactor!N$40)-(Deflactor!J27/Deflactor!J$40))*(R13-'Calculo deflactor ajustado'!N98)))</f>
        <v>0.32768036801804878</v>
      </c>
      <c r="S53" s="29">
        <f>(100/O$5)*(((S13-O13)*(Deflactor!K27/Deflactor!K$40))+(((Deflactor!O27/Deflactor!O$40)-(Deflactor!K27/Deflactor!K$40))*(S13-'Calculo deflactor ajustado'!O98)))</f>
        <v>0.22334773920691647</v>
      </c>
      <c r="T53" s="29">
        <f>(100/P$5)*(((T13-P13)*(Deflactor!L27/Deflactor!L$40))+(((Deflactor!P27/Deflactor!P$40)-(Deflactor!L27/Deflactor!L$40))*(T13-'Calculo deflactor ajustado'!P98)))</f>
        <v>9.6862453629545681E-2</v>
      </c>
      <c r="U53" s="29">
        <f>(100/Q$5)*(((U13-Q13)*(Deflactor!M27/Deflactor!M$40))+(((Deflactor!Q27/Deflactor!Q$40)-(Deflactor!M27/Deflactor!M$40))*(U13-'Calculo deflactor ajustado'!Q98)))</f>
        <v>0.26384079823251855</v>
      </c>
      <c r="V53" s="29">
        <f>(100/R$5)*(((V13-R13)*(Deflactor!N27/Deflactor!N$40))+(((Deflactor!R27/Deflactor!R$40)-(Deflactor!N27/Deflactor!N$40))*(V13-'Calculo deflactor ajustado'!R98)))</f>
        <v>0.39355006179848584</v>
      </c>
      <c r="W53" s="29">
        <f>(100/S$5)*(((W13-S13)*(Deflactor!O27/Deflactor!O$40))+(((Deflactor!S27/Deflactor!S$40)-(Deflactor!O27/Deflactor!O$40))*(W13-'Calculo deflactor ajustado'!S98)))</f>
        <v>0.20312678538873846</v>
      </c>
      <c r="X53" s="29">
        <f>(100/T$5)*(((X13-T13)*(Deflactor!P27/Deflactor!P$40))+(((Deflactor!T27/Deflactor!T$40)-(Deflactor!P27/Deflactor!P$40))*(X13-'Calculo deflactor ajustado'!T98)))</f>
        <v>0.30629485636692622</v>
      </c>
      <c r="Y53" s="29">
        <f>(100/U$5)*(((Y13-U13)*(Deflactor!Q27/Deflactor!Q$40))+(((Deflactor!U27/Deflactor!U$40)-(Deflactor!Q27/Deflactor!Q$40))*(Y13-'Calculo deflactor ajustado'!U98)))</f>
        <v>0.27525099215771148</v>
      </c>
      <c r="Z53" s="29">
        <f>(100/V$5)*(((Z13-V13)*(Deflactor!R27/Deflactor!R$40))+(((Deflactor!V27/Deflactor!V$40)-(Deflactor!R27/Deflactor!R$40))*(Z13-'Calculo deflactor ajustado'!V98)))</f>
        <v>0.17860691929411646</v>
      </c>
      <c r="AA53" s="29">
        <f>(100/W$5)*(((AA13-W13)*(Deflactor!S27/Deflactor!S$40))+(((Deflactor!W27/Deflactor!W$40)-(Deflactor!S27/Deflactor!S$40))*(AA13-'Calculo deflactor ajustado'!W98)))</f>
        <v>-0.10801372739238965</v>
      </c>
      <c r="AB53" s="29">
        <f>(100/X$5)*(((AB13-X13)*(Deflactor!T27/Deflactor!T$40))+(((Deflactor!X27/Deflactor!X$40)-(Deflactor!T27/Deflactor!T$40))*(AB13-'Calculo deflactor ajustado'!X98)))</f>
        <v>-0.20500815248314591</v>
      </c>
      <c r="AC53" s="29">
        <f>(100/Y$5)*(((AC13-Y13)*(Deflactor!U27/Deflactor!U$40))+(((Deflactor!Y27/Deflactor!Y$40)-(Deflactor!U27/Deflactor!U$40))*(AC13-'Calculo deflactor ajustado'!Y98)))</f>
        <v>-0.4470856238716604</v>
      </c>
      <c r="AD53" s="29">
        <f>(100/Z$5)*(((AD13-Z13)*(Deflactor!V27/Deflactor!V$40))+(((Deflactor!Z27/Deflactor!Z$40)-(Deflactor!V27/Deflactor!V$40))*(AD13-'Calculo deflactor ajustado'!Z98)))</f>
        <v>2.0127428639269754E-2</v>
      </c>
      <c r="AE53" s="29">
        <f>(100/AA$5)*(((AE13-AA13)*(Deflactor!W27/Deflactor!W$40))+(((Deflactor!AA27/Deflactor!AA$40)-(Deflactor!W27/Deflactor!W$40))*(AE13-'Calculo deflactor ajustado'!AA98)))</f>
        <v>0.15784522757182151</v>
      </c>
      <c r="AF53" s="29">
        <f>(100/AB$5)*(((AF13-AB13)*(Deflactor!X27/Deflactor!X$40))+(((Deflactor!AB27/Deflactor!AB$40)-(Deflactor!X27/Deflactor!X$40))*(AF13-'Calculo deflactor ajustado'!AB98)))</f>
        <v>0.2879128091011664</v>
      </c>
      <c r="AG53" s="29">
        <f>(100/AC$5)*(((AG13-AC13)*(Deflactor!Y27/Deflactor!Y$40))+(((Deflactor!AC27/Deflactor!AC$40)-(Deflactor!Y27/Deflactor!Y$40))*(AG13-'Calculo deflactor ajustado'!AC98)))</f>
        <v>0.39726408047487038</v>
      </c>
      <c r="AH53" s="29">
        <f>(100/AD$5)*(((AH13-AD13)*(Deflactor!Z27/Deflactor!Z$40))+(((Deflactor!AD27/Deflactor!AD$40)-(Deflactor!Z27/Deflactor!Z$40))*(AH13-'Calculo deflactor ajustado'!AD98)))</f>
        <v>-0.12204525483638294</v>
      </c>
      <c r="AI53" s="29">
        <f>(100/AE$5)*(((AI13-AE13)*(Deflactor!AA27/Deflactor!AA$40))+(((Deflactor!AE27/Deflactor!AE$40)-(Deflactor!AA27/Deflactor!AA$40))*(AI13-'Calculo deflactor ajustado'!AE98)))</f>
        <v>-0.30677833316395631</v>
      </c>
      <c r="AJ53" s="29">
        <f>(100/AF$5)*(((AJ13-AF13)*(Deflactor!AB27/Deflactor!AB$40))+(((Deflactor!AF27/Deflactor!AF$40)-(Deflactor!AB27/Deflactor!AB$40))*(AJ13-'Calculo deflactor ajustado'!AF98)))</f>
        <v>0.11992924799812164</v>
      </c>
      <c r="AK53" s="29">
        <f>(100/AG$5)*(((AK13-AG13)*(Deflactor!AC27/Deflactor!AC$40))+(((Deflactor!AG27/Deflactor!AG$40)-(Deflactor!AC27/Deflactor!AC$40))*(AK13-'Calculo deflactor ajustado'!AG98)))</f>
        <v>0.2730938722678013</v>
      </c>
      <c r="AL53" s="29">
        <f>(100/AH$5)*(((AL13-AH13)*(Deflactor!AD27/Deflactor!AD$40))+(((Deflactor!AH27/Deflactor!AH$40)-(Deflactor!AD27/Deflactor!AD$40))*(AL13-'Calculo deflactor ajustado'!AH98)))</f>
        <v>0.45158407128948519</v>
      </c>
      <c r="AM53" s="29">
        <f>(100/AI$5)*(((AM13-AI13)*(Deflactor!AE27/Deflactor!AE$40))+(((Deflactor!AI27/Deflactor!AI$40)-(Deflactor!AE27/Deflactor!AE$40))*(AM13-'Calculo deflactor ajustado'!AI98)))</f>
        <v>-0.46567946253771686</v>
      </c>
      <c r="AN53" s="29">
        <f>(100/AJ$5)*(((AN13-AJ13)*(Deflactor!AF27/Deflactor!AF$40))+(((Deflactor!AJ27/Deflactor!AJ$40)-(Deflactor!AF27/Deflactor!AF$40))*(AN13-'Calculo deflactor ajustado'!AJ98)))</f>
        <v>-1.1004305547615181</v>
      </c>
      <c r="AO53" s="29">
        <f>(100/AK$5)*(((AO13-AK13)*(Deflactor!AG27/Deflactor!AG$40))+(((Deflactor!AK27/Deflactor!AK$40)-(Deflactor!AG27/Deflactor!AG$40))*(AO13-'Calculo deflactor ajustado'!AK98)))</f>
        <v>-0.59006547261097997</v>
      </c>
      <c r="AP53" s="29">
        <f>(100/AL$5)*(((AP13-AL13)*(Deflactor!AH27/Deflactor!AH$40))+(((Deflactor!AL27/Deflactor!AL$40)-(Deflactor!AH27/Deflactor!AH$40))*(AP13-'Calculo deflactor ajustado'!AL98)))</f>
        <v>3.939942421207261E-3</v>
      </c>
      <c r="AQ53" s="29">
        <f>(100/AM$5)*(((AQ13-AM13)*(Deflactor!AI27/Deflactor!AI$40))+(((Deflactor!AM27/Deflactor!AM$40)-(Deflactor!AI27/Deflactor!AI$40))*(AQ13-'Calculo deflactor ajustado'!AM98)))</f>
        <v>-2.4847060694065823E-2</v>
      </c>
      <c r="AR53" s="29">
        <f>(100/AN$5)*(((AR13-AN13)*(Deflactor!AJ27/Deflactor!AJ$40))+(((Deflactor!AN27/Deflactor!AN$40)-(Deflactor!AJ27/Deflactor!AJ$40))*(AR13-'Calculo deflactor ajustado'!AN98)))</f>
        <v>0.73246329527128584</v>
      </c>
      <c r="AS53" s="29">
        <f>(100/AO$5)*(((AS13-AO13)*(Deflactor!AK27/Deflactor!AK$40))+(((Deflactor!AO27/Deflactor!AO$40)-(Deflactor!AK27/Deflactor!AK$40))*(AS13-'Calculo deflactor ajustado'!AO98)))</f>
        <v>-0.25921428109616346</v>
      </c>
      <c r="AT53" s="29">
        <f>(100/AP$5)*(((AT13-AP13)*(Deflactor!AL27/Deflactor!AL$40))+(((Deflactor!AP27/Deflactor!AP$40)-(Deflactor!AL27/Deflactor!AL$40))*(AT13-'Calculo deflactor ajustado'!AP98)))</f>
        <v>0.54954658803698964</v>
      </c>
      <c r="AU53" s="29">
        <f>(100/AQ$5)*(((AU13-AQ13)*(Deflactor!AM27/Deflactor!AM$40))+(((Deflactor!AQ27/Deflactor!AQ$40)-(Deflactor!AM27/Deflactor!AM$40))*(AU13-'Calculo deflactor ajustado'!AQ98)))</f>
        <v>0.98647054766714193</v>
      </c>
      <c r="AV53" s="29">
        <f>(100/AR$5)*(((AV13-AR13)*(Deflactor!AN27/Deflactor!AN$40))+(((Deflactor!AR27/Deflactor!AR$40)-(Deflactor!AN27/Deflactor!AN$40))*(AV13-'Calculo deflactor ajustado'!AR98)))</f>
        <v>0.78757149400727944</v>
      </c>
      <c r="AW53" s="29">
        <f>(100/AS$5)*(((AW13-AS13)*(Deflactor!AO27/Deflactor!AO$40))+(((Deflactor!AS27/Deflactor!AS$40)-(Deflactor!AO27/Deflactor!AO$40))*(AW13-'Calculo deflactor ajustado'!AS98)))</f>
        <v>0.26676745626209292</v>
      </c>
      <c r="AX53" s="29">
        <f>(100/AT$5)*(((AX13-AT13)*(Deflactor!AP27/Deflactor!AP$40))+(((Deflactor!AT27/Deflactor!AT$40)-(Deflactor!AP27/Deflactor!AP$40))*(AX13-'Calculo deflactor ajustado'!AT98)))</f>
        <v>0.17387908003471225</v>
      </c>
      <c r="AY53" s="29">
        <f>(100/AU$5)*(((AY13-AU13)*(Deflactor!AQ27/Deflactor!AQ$40))+(((Deflactor!AU27/Deflactor!AU$40)-(Deflactor!AQ27/Deflactor!AQ$40))*(AY13-'Calculo deflactor ajustado'!AU98)))</f>
        <v>-0.84307657608259023</v>
      </c>
      <c r="AZ53" s="29">
        <f>(100/AV$5)*(((AZ13-AV13)*(Deflactor!AR27/Deflactor!AR$40))+(((Deflactor!AV27/Deflactor!AV$40)-(Deflactor!AR27/Deflactor!AR$40))*(AZ13-'Calculo deflactor ajustado'!AV98)))</f>
        <v>-0.50607655658768269</v>
      </c>
      <c r="BA53" s="29">
        <f>(100/AW$5)*(((BA13-AW13)*(Deflactor!AS27/Deflactor!AS$40))+(((Deflactor!AW27/Deflactor!AW$40)-(Deflactor!AS27/Deflactor!AS$40))*(BA13-'Calculo deflactor ajustado'!AW98)))</f>
        <v>-0.93089131817081772</v>
      </c>
      <c r="BB53" s="29">
        <f>(100/AX$5)*(((BB13-AX13)*(Deflactor!AT27/Deflactor!AT$40))+(((Deflactor!AX27/Deflactor!AX$40)-(Deflactor!AT27/Deflactor!AT$40))*(BB13-'Calculo deflactor ajustado'!AX98)))</f>
        <v>-0.60691425082580008</v>
      </c>
      <c r="BC53" s="29">
        <f>(100/AY$5)*(((BC13-AY13)*(Deflactor!AU27/Deflactor!AU$40))+(((Deflactor!AY27/Deflactor!AY$40)-(Deflactor!AU27/Deflactor!AU$40))*(BC13-'Calculo deflactor ajustado'!AY98)))</f>
        <v>-1.012736422999317</v>
      </c>
      <c r="BD53" s="29">
        <f>(100/AZ$5)*(((BD13-AZ13)*(Deflactor!AV27/Deflactor!AV$40))+(((Deflactor!AZ27/Deflactor!AZ$40)-(Deflactor!AV27/Deflactor!AV$40))*(BD13-'Calculo deflactor ajustado'!AZ98)))</f>
        <v>-0.53092935648729145</v>
      </c>
      <c r="BE53" s="29">
        <f>(100/BA$5)*(((BE13-BA13)*(Deflactor!AW27/Deflactor!AW$40))+(((Deflactor!BA27/Deflactor!BA$40)-(Deflactor!AW27/Deflactor!AW$40))*(BE13-'Calculo deflactor ajustado'!BA98)))</f>
        <v>0.78218432760702961</v>
      </c>
      <c r="BF53" s="29">
        <f>(100/BB$5)*(((BF13-BB13)*(Deflactor!AX27/Deflactor!AX$40))+(((Deflactor!BB27/Deflactor!BB$40)-(Deflactor!AX27/Deflactor!AX$40))*(BF13-'Calculo deflactor ajustado'!BB98)))</f>
        <v>0.4366461674198962</v>
      </c>
      <c r="BG53" s="29">
        <f>(100/BC$5)*(((BG13-BC13)*(Deflactor!AY27/Deflactor!AY$40))+(((Deflactor!BC27/Deflactor!BC$40)-(Deflactor!AY27/Deflactor!AY$40))*(BG13-'Calculo deflactor ajustado'!BC98)))</f>
        <v>0.77103170583935943</v>
      </c>
      <c r="BH53" s="29">
        <f>(100/BD$5)*(((BH13-BD13)*(Deflactor!AZ27/Deflactor!AZ$40))+(((Deflactor!BD27/Deflactor!BD$40)-(Deflactor!AZ27/Deflactor!AZ$40))*(BH13-'Calculo deflactor ajustado'!BD98)))</f>
        <v>0.39801716501684803</v>
      </c>
      <c r="BI53" s="29">
        <f>(100/BE$5)*(((BI13-BE13)*(Deflactor!BA27/Deflactor!BA$40))+(((Deflactor!BE27/Deflactor!BE$40)-(Deflactor!BA27/Deflactor!BA$40))*(BI13-'Calculo deflactor ajustado'!BE98)))</f>
        <v>0.56506730786926918</v>
      </c>
      <c r="BJ53" s="29">
        <f>(100/BF$5)*(((BJ13-BF13)*(Deflactor!BB27/Deflactor!BB$40))+(((Deflactor!BF27/Deflactor!BF$40)-(Deflactor!BB27/Deflactor!BB$40))*(BJ13-'Calculo deflactor ajustado'!BF98)))</f>
        <v>-0.31243043289462391</v>
      </c>
      <c r="BK53" s="29">
        <f>(100/BG$5)*(((BK13-BG13)*(Deflactor!BC27/Deflactor!BC$40))+(((Deflactor!BG27/Deflactor!BG$40)-(Deflactor!BC27/Deflactor!BC$40))*(BK13-'Calculo deflactor ajustado'!BG98)))</f>
        <v>-0.87716012605041038</v>
      </c>
      <c r="BL53" s="29">
        <f>(100/BH$5)*(((BL13-BH13)*(Deflactor!BD27/Deflactor!BD$40))+(((Deflactor!BH27/Deflactor!BH$40)-(Deflactor!BD27/Deflactor!BD$40))*(BL13-'Calculo deflactor ajustado'!BH98)))</f>
        <v>-0.60130092878212438</v>
      </c>
      <c r="BM53" s="29">
        <f>(100/BI$5)*(((BM13-BI13)*(Deflactor!BE27/Deflactor!BE$40))+(((Deflactor!BI27/Deflactor!BI$40)-(Deflactor!BE27/Deflactor!BE$40))*(BM13-'Calculo deflactor ajustado'!BI98)))</f>
        <v>-1.6604854207946085</v>
      </c>
      <c r="BN53" s="29">
        <f>(100/BJ$5)*(((BN13-BJ13)*(Deflactor!BF27/Deflactor!BF$40))+(((Deflactor!BJ27/Deflactor!BJ$40)-(Deflactor!BF27/Deflactor!BF$40))*(BN13-'Calculo deflactor ajustado'!BJ98)))</f>
        <v>-3.9911997363858081E-4</v>
      </c>
      <c r="BO53" s="29">
        <f>(100/BK$5)*(((BO13-BK13)*(Deflactor!BG27/Deflactor!BG$40))+(((Deflactor!BK27/Deflactor!BK$40)-(Deflactor!BG27/Deflactor!BG$40))*(BO13-'Calculo deflactor ajustado'!BK98)))</f>
        <v>0.57381690370591076</v>
      </c>
      <c r="BP53" s="29">
        <f>(100/BL$5)*(((BP13-BL13)*(Deflactor!BH27/Deflactor!BH$40))+(((Deflactor!BL27/Deflactor!BL$40)-(Deflactor!BH27/Deflactor!BH$40))*(BP13-'Calculo deflactor ajustado'!BL98)))</f>
        <v>0.39265775788843016</v>
      </c>
      <c r="BQ53" s="29">
        <f>(100/BM$5)*(((BQ13-BM13)*(Deflactor!BI27/Deflactor!BI$40))+(((Deflactor!BM27/Deflactor!BM$40)-(Deflactor!BI27/Deflactor!BI$40))*(BQ13-'Calculo deflactor ajustado'!BM98)))</f>
        <v>0.9934306711399038</v>
      </c>
      <c r="BR53" s="29">
        <f>(100/BN$5)*(((BR13-BN13)*(Deflactor!BJ27/Deflactor!BJ$40))+(((Deflactor!BN27/Deflactor!BN$40)-(Deflactor!BJ27/Deflactor!BJ$40))*(BR13-'Calculo deflactor ajustado'!BN98)))</f>
        <v>0.49854548184511227</v>
      </c>
      <c r="BS53" s="32">
        <f>(100/BO$5)*(((BS13-BO13)*(Deflactor!BK27/Deflactor!BK$40))+(((Deflactor!BO27/Deflactor!BO$40)-(Deflactor!BK27/Deflactor!BK$40))*(BS13-'Calculo deflactor ajustado'!BO98)))</f>
        <v>0.79829745639304484</v>
      </c>
      <c r="BT53" s="32">
        <f>(100/BP$5)*(((BT13-BP13)*(Deflactor!BL27/Deflactor!BL$40))+(((Deflactor!BP27/Deflactor!BP$40)-(Deflactor!BL27/Deflactor!BL$40))*(BT13-'Calculo deflactor ajustado'!BP98)))</f>
        <v>0.49881137401264036</v>
      </c>
      <c r="BU53" s="32">
        <f>(100/BQ$5)*(((BU13-BQ13)*(Deflactor!BM27/Deflactor!BM$40))+(((Deflactor!BQ27/Deflactor!BQ$40)-(Deflactor!BM27/Deflactor!BM$40))*(BU13-'Calculo deflactor ajustado'!BQ98)))</f>
        <v>1.0773354162745239</v>
      </c>
      <c r="BV53" s="32">
        <f>(100/BR$5)*(((BV13-BR13)*(Deflactor!BN27/Deflactor!BN$40))+(((Deflactor!BR27/Deflactor!BR$40)-(Deflactor!BN27/Deflactor!BN$40))*(BV13-'Calculo deflactor ajustado'!BR98)))</f>
        <v>0.58806206115934823</v>
      </c>
      <c r="BW53" s="29">
        <f>(100/BS$5)*(((BW13-BS13)*(Deflactor!BS27/Deflactor!BS$40))+(((Deflactor!BS27/Deflactor!BS$40)-(Deflactor!BS27/Deflactor!BS$40))*(BW13-'Calculo deflactor ajustado'!BS98)))</f>
        <v>0.308040499237694</v>
      </c>
      <c r="BX53" s="29">
        <f>(100/BT$5)*(((BX13-BT13)*(Deflactor!BT27/Deflactor!BT$40))+(((Deflactor!BT27/Deflactor!BT$40)-(Deflactor!BT27/Deflactor!BT$40))*(BX13-'Calculo deflactor ajustado'!BT98)))</f>
        <v>0.60803530762615698</v>
      </c>
      <c r="BY53" s="29">
        <f>(100/BU$5)*(((BY13-BU13)*(Deflactor!BU27/Deflactor!BU$40))+(((Deflactor!BU27/Deflactor!BU$40)-(Deflactor!BU27/Deflactor!BU$40))*(BY13-'Calculo deflactor ajustado'!BU98)))</f>
        <v>9.552202434768696E-2</v>
      </c>
      <c r="BZ53" s="29">
        <f>(100/BV$5)*(((BZ13-BV13)*(Deflactor!BV27/Deflactor!BV$40))+(((Deflactor!BV27/Deflactor!BV$40)-(Deflactor!BV27/Deflactor!BV$40))*(BZ13-'Calculo deflactor ajustado'!BV98)))</f>
        <v>1.1610677888234796E-2</v>
      </c>
      <c r="CA53" s="29">
        <f>(100/BW$5)*(((CA13-BW13)*(Deflactor!BS27/Deflactor!BS$40))+(((Deflactor!BW27/Deflactor!BW$40)-(Deflactor!BS27/Deflactor!BS$40))*(CA13-'Calculo deflactor ajustado'!BW98)))</f>
        <v>0.42170368355449034</v>
      </c>
      <c r="CB53" s="29">
        <f>(100/BX$5)*(((CB13-BX13)*(Deflactor!BT27/Deflactor!BT$40))+(((Deflactor!BX27/Deflactor!BX$40)-(Deflactor!BT27/Deflactor!BT$40))*(CB13-'Calculo deflactor ajustado'!BX98)))</f>
        <v>0.12044621001138336</v>
      </c>
      <c r="CC53" s="29">
        <f>(100/BY$5)*(((CC13-BY13)*(Deflactor!BU27/Deflactor!BU$40))+(((Deflactor!BY27/Deflactor!BY$40)-(Deflactor!BU27/Deflactor!BU$40))*(CC13-'Calculo deflactor ajustado'!BY98)))</f>
        <v>-0.33700517363927895</v>
      </c>
      <c r="CD53" s="29">
        <f>(100/BZ$5)*(((CD13-BZ13)*(Deflactor!BV27/Deflactor!BV$40))+(((Deflactor!BZ27/Deflactor!BZ$40)-(Deflactor!BV27/Deflactor!BV$40))*(CD13-'Calculo deflactor ajustado'!BZ98)))</f>
        <v>-0.20345045125835126</v>
      </c>
      <c r="CE53" s="29">
        <f>(100/CA$5)*(((CE13-CA13)*(Deflactor!BW27/Deflactor!BW$40))+(((Deflactor!CA27/Deflactor!CA$40)-(Deflactor!BW27/Deflactor!BW$40))*(CE13-'Calculo deflactor ajustado'!CA98)))</f>
        <v>-8.9343572092911189E-2</v>
      </c>
      <c r="CF53" s="29">
        <f>(100/CB$5)*(((CF13-CB13)*(Deflactor!BX27/Deflactor!BX$40))+(((Deflactor!CB27/Deflactor!CB$40)-(Deflactor!BX27/Deflactor!BX$40))*(CF13-'Calculo deflactor ajustado'!CB98)))</f>
        <v>-0.59003190260059879</v>
      </c>
      <c r="CG53" s="29">
        <f>(100/CC$5)*(((CG13-CC13)*(Deflactor!BY27/Deflactor!BY$40))+(((Deflactor!CC27/Deflactor!CC$40)-(Deflactor!BY27/Deflactor!BY$40))*(CG13-'Calculo deflactor ajustado'!CC98)))</f>
        <v>1.0293749703875107E-2</v>
      </c>
      <c r="CH53" s="29">
        <f>(100/CD$5)*(((CH13-CD13)*(Deflactor!BZ27/Deflactor!BZ$40))+(((Deflactor!CD27/Deflactor!CD$40)-(Deflactor!BZ27/Deflactor!BZ$40))*(CH13-'Calculo deflactor ajustado'!CD98)))</f>
        <v>-0.3541175910643149</v>
      </c>
      <c r="CI53" s="29">
        <f>(100/CE$5)*(((CI13-CE13)*(Deflactor!CA27/Deflactor!CA$40))+(((Deflactor!CE27/Deflactor!CE$40)-(Deflactor!CA27/Deflactor!CA$40))*(CI13-'Calculo deflactor ajustado'!CE98)))</f>
        <v>-1.1673299644493322</v>
      </c>
      <c r="CJ53" s="29">
        <f>(100/CF$5)*(((CJ13-CF13)*(Deflactor!CB27/Deflactor!CB$40))+(((Deflactor!CF27/Deflactor!CF$40)-(Deflactor!CB27/Deflactor!CB$40))*(CJ13-'Calculo deflactor ajustado'!CF98)))</f>
        <v>-0.23817474251281565</v>
      </c>
      <c r="CK53" s="29">
        <f>(100/CG$5)*(((CK13-CG13)*(Deflactor!CC27/Deflactor!CC$40))+(((Deflactor!CG27/Deflactor!CG$40)-(Deflactor!CC27/Deflactor!CC$40))*(CK13-'Calculo deflactor ajustado'!CG98)))</f>
        <v>0.61195884713203741</v>
      </c>
    </row>
    <row r="54" spans="1:89" s="55" customFormat="1" ht="13.9" x14ac:dyDescent="0.3">
      <c r="A54" s="137">
        <f t="shared" si="11"/>
        <v>1</v>
      </c>
      <c r="B54" s="19" t="s">
        <v>3</v>
      </c>
      <c r="C54" s="22" t="s">
        <v>19</v>
      </c>
      <c r="D54" s="22" t="s">
        <v>19</v>
      </c>
      <c r="E54" s="22" t="s">
        <v>19</v>
      </c>
      <c r="F54" s="22" t="s">
        <v>19</v>
      </c>
      <c r="G54" s="22" t="s">
        <v>19</v>
      </c>
      <c r="H54" s="22" t="s">
        <v>19</v>
      </c>
      <c r="I54" s="22" t="s">
        <v>19</v>
      </c>
      <c r="J54" s="22" t="s">
        <v>19</v>
      </c>
      <c r="K54" s="29">
        <f>(100/G$5)*(((K14-G14)*(Deflactor!C28/Deflactor!C$40))+(((Deflactor!G28/Deflactor!G$40)-(Deflactor!C28/Deflactor!C$40))*(K14-'Calculo deflactor ajustado'!G99)))</f>
        <v>0.93675600879568199</v>
      </c>
      <c r="L54" s="29">
        <f>(100/H$5)*(((L14-H14)*(Deflactor!D28/Deflactor!D$40))+(((Deflactor!H28/Deflactor!H$40)-(Deflactor!D28/Deflactor!D$40))*(L14-'Calculo deflactor ajustado'!H99)))</f>
        <v>0.15170417945046924</v>
      </c>
      <c r="M54" s="29">
        <f>(100/I$5)*(((M14-I14)*(Deflactor!E28/Deflactor!E$40))+(((Deflactor!I28/Deflactor!I$40)-(Deflactor!E28/Deflactor!E$40))*(M14-'Calculo deflactor ajustado'!I99)))</f>
        <v>0.42849903975856973</v>
      </c>
      <c r="N54" s="29">
        <f>(100/J$5)*(((N14-J14)*(Deflactor!F28/Deflactor!F$40))+(((Deflactor!J28/Deflactor!J$40)-(Deflactor!F28/Deflactor!F$40))*(N14-'Calculo deflactor ajustado'!J99)))</f>
        <v>-0.61863638049769132</v>
      </c>
      <c r="O54" s="29">
        <f>(100/K$5)*(((O14-K14)*(Deflactor!G28/Deflactor!G$40))+(((Deflactor!K28/Deflactor!K$40)-(Deflactor!G28/Deflactor!G$40))*(O14-'Calculo deflactor ajustado'!K99)))</f>
        <v>-0.66303912408444121</v>
      </c>
      <c r="P54" s="29">
        <f>(100/L$5)*(((P14-L14)*(Deflactor!H28/Deflactor!H$40))+(((Deflactor!L28/Deflactor!L$40)-(Deflactor!H28/Deflactor!H$40))*(P14-'Calculo deflactor ajustado'!L99)))</f>
        <v>-0.57385538848737128</v>
      </c>
      <c r="Q54" s="29">
        <f>(100/M$5)*(((Q14-M14)*(Deflactor!I28/Deflactor!I$40))+(((Deflactor!M28/Deflactor!M$40)-(Deflactor!I28/Deflactor!I$40))*(Q14-'Calculo deflactor ajustado'!M99)))</f>
        <v>-0.22713049366943494</v>
      </c>
      <c r="R54" s="29">
        <f>(100/N$5)*(((R14-N14)*(Deflactor!J28/Deflactor!J$40))+(((Deflactor!N28/Deflactor!N$40)-(Deflactor!J28/Deflactor!J$40))*(R14-'Calculo deflactor ajustado'!N99)))</f>
        <v>0.99002664866811196</v>
      </c>
      <c r="S54" s="29">
        <f>(100/O$5)*(((S14-O14)*(Deflactor!K28/Deflactor!K$40))+(((Deflactor!O28/Deflactor!O$40)-(Deflactor!K28/Deflactor!K$40))*(S14-'Calculo deflactor ajustado'!O99)))</f>
        <v>1.7231301555270664</v>
      </c>
      <c r="T54" s="29">
        <f>(100/P$5)*(((T14-P14)*(Deflactor!L28/Deflactor!L$40))+(((Deflactor!P28/Deflactor!P$40)-(Deflactor!L28/Deflactor!L$40))*(T14-'Calculo deflactor ajustado'!P99)))</f>
        <v>1.3769499449914455</v>
      </c>
      <c r="U54" s="29">
        <f>(100/Q$5)*(((U14-Q14)*(Deflactor!M28/Deflactor!M$40))+(((Deflactor!Q28/Deflactor!Q$40)-(Deflactor!M28/Deflactor!M$40))*(U14-'Calculo deflactor ajustado'!Q99)))</f>
        <v>0.63359934199120616</v>
      </c>
      <c r="V54" s="29">
        <f>(100/R$5)*(((V14-R14)*(Deflactor!N28/Deflactor!N$40))+(((Deflactor!R28/Deflactor!R$40)-(Deflactor!N28/Deflactor!N$40))*(V14-'Calculo deflactor ajustado'!R99)))</f>
        <v>0.36507679539418453</v>
      </c>
      <c r="W54" s="29">
        <f>(100/S$5)*(((W14-S14)*(Deflactor!O28/Deflactor!O$40))+(((Deflactor!S28/Deflactor!S$40)-(Deflactor!O28/Deflactor!O$40))*(W14-'Calculo deflactor ajustado'!S99)))</f>
        <v>-0.13786767576105349</v>
      </c>
      <c r="X54" s="29">
        <f>(100/T$5)*(((X14-T14)*(Deflactor!P28/Deflactor!P$40))+(((Deflactor!T28/Deflactor!T$40)-(Deflactor!P28/Deflactor!P$40))*(X14-'Calculo deflactor ajustado'!T99)))</f>
        <v>7.709566162589708E-2</v>
      </c>
      <c r="Y54" s="29">
        <f>(100/U$5)*(((Y14-U14)*(Deflactor!Q28/Deflactor!Q$40))+(((Deflactor!U28/Deflactor!U$40)-(Deflactor!Q28/Deflactor!Q$40))*(Y14-'Calculo deflactor ajustado'!U99)))</f>
        <v>-0.3839601310309218</v>
      </c>
      <c r="Z54" s="29">
        <f>(100/V$5)*(((Z14-V14)*(Deflactor!R28/Deflactor!R$40))+(((Deflactor!V28/Deflactor!V$40)-(Deflactor!R28/Deflactor!R$40))*(Z14-'Calculo deflactor ajustado'!V99)))</f>
        <v>2.7325343822012935E-2</v>
      </c>
      <c r="AA54" s="29">
        <f>(100/W$5)*(((AA14-W14)*(Deflactor!S28/Deflactor!S$40))+(((Deflactor!W28/Deflactor!W$40)-(Deflactor!S28/Deflactor!S$40))*(AA14-'Calculo deflactor ajustado'!W99)))</f>
        <v>0.10936427897224946</v>
      </c>
      <c r="AB54" s="29">
        <f>(100/X$5)*(((AB14-X14)*(Deflactor!T28/Deflactor!T$40))+(((Deflactor!X28/Deflactor!X$40)-(Deflactor!T28/Deflactor!T$40))*(AB14-'Calculo deflactor ajustado'!X99)))</f>
        <v>0.21351572175737962</v>
      </c>
      <c r="AC54" s="29">
        <f>(100/Y$5)*(((AC14-Y14)*(Deflactor!U28/Deflactor!U$40))+(((Deflactor!Y28/Deflactor!Y$40)-(Deflactor!U28/Deflactor!U$40))*(AC14-'Calculo deflactor ajustado'!Y99)))</f>
        <v>0.88259399294262975</v>
      </c>
      <c r="AD54" s="29">
        <f>(100/Z$5)*(((AD14-Z14)*(Deflactor!V28/Deflactor!V$40))+(((Deflactor!Z28/Deflactor!Z$40)-(Deflactor!V28/Deflactor!V$40))*(AD14-'Calculo deflactor ajustado'!Z99)))</f>
        <v>0.41080556382573569</v>
      </c>
      <c r="AE54" s="29">
        <f>(100/AA$5)*(((AE14-AA14)*(Deflactor!W28/Deflactor!W$40))+(((Deflactor!AA28/Deflactor!AA$40)-(Deflactor!W28/Deflactor!W$40))*(AE14-'Calculo deflactor ajustado'!AA99)))</f>
        <v>0.59646897400160781</v>
      </c>
      <c r="AF54" s="29">
        <f>(100/AB$5)*(((AF14-AB14)*(Deflactor!X28/Deflactor!X$40))+(((Deflactor!AB28/Deflactor!AB$40)-(Deflactor!X28/Deflactor!X$40))*(AF14-'Calculo deflactor ajustado'!AB99)))</f>
        <v>0.17554353595098454</v>
      </c>
      <c r="AG54" s="29">
        <f>(100/AC$5)*(((AG14-AC14)*(Deflactor!Y28/Deflactor!Y$40))+(((Deflactor!AC28/Deflactor!AC$40)-(Deflactor!Y28/Deflactor!Y$40))*(AG14-'Calculo deflactor ajustado'!AC99)))</f>
        <v>-6.3081351768326001E-3</v>
      </c>
      <c r="AH54" s="29">
        <f>(100/AD$5)*(((AH14-AD14)*(Deflactor!Z28/Deflactor!Z$40))+(((Deflactor!AD28/Deflactor!AD$40)-(Deflactor!Z28/Deflactor!Z$40))*(AH14-'Calculo deflactor ajustado'!AD99)))</f>
        <v>3.4394720691337276E-2</v>
      </c>
      <c r="AI54" s="29">
        <f>(100/AE$5)*(((AI14-AE14)*(Deflactor!AA28/Deflactor!AA$40))+(((Deflactor!AE28/Deflactor!AE$40)-(Deflactor!AA28/Deflactor!AA$40))*(AI14-'Calculo deflactor ajustado'!AE99)))</f>
        <v>0.59979751252758851</v>
      </c>
      <c r="AJ54" s="29">
        <f>(100/AF$5)*(((AJ14-AF14)*(Deflactor!AB28/Deflactor!AB$40))+(((Deflactor!AF28/Deflactor!AF$40)-(Deflactor!AB28/Deflactor!AB$40))*(AJ14-'Calculo deflactor ajustado'!AF99)))</f>
        <v>0.92496493852551886</v>
      </c>
      <c r="AK54" s="29">
        <f>(100/AG$5)*(((AK14-AG14)*(Deflactor!AC28/Deflactor!AC$40))+(((Deflactor!AG28/Deflactor!AG$40)-(Deflactor!AC28/Deflactor!AC$40))*(AK14-'Calculo deflactor ajustado'!AG99)))</f>
        <v>1.7491410349368883</v>
      </c>
      <c r="AL54" s="29">
        <f>(100/AH$5)*(((AL14-AH14)*(Deflactor!AD28/Deflactor!AD$40))+(((Deflactor!AH28/Deflactor!AH$40)-(Deflactor!AD28/Deflactor!AD$40))*(AL14-'Calculo deflactor ajustado'!AH99)))</f>
        <v>1.2248332885709907</v>
      </c>
      <c r="AM54" s="29">
        <f>(100/AI$5)*(((AM14-AI14)*(Deflactor!AE28/Deflactor!AE$40))+(((Deflactor!AI28/Deflactor!AI$40)-(Deflactor!AE28/Deflactor!AE$40))*(AM14-'Calculo deflactor ajustado'!AI99)))</f>
        <v>8.3668659590711361E-2</v>
      </c>
      <c r="AN54" s="29">
        <f>(100/AJ$5)*(((AN14-AJ14)*(Deflactor!AF28/Deflactor!AF$40))+(((Deflactor!AJ28/Deflactor!AJ$40)-(Deflactor!AF28/Deflactor!AF$40))*(AN14-'Calculo deflactor ajustado'!AJ99)))</f>
        <v>1.0634943523359102</v>
      </c>
      <c r="AO54" s="29">
        <f>(100/AK$5)*(((AO14-AK14)*(Deflactor!AG28/Deflactor!AG$40))+(((Deflactor!AK28/Deflactor!AK$40)-(Deflactor!AG28/Deflactor!AG$40))*(AO14-'Calculo deflactor ajustado'!AK99)))</f>
        <v>0.14009535130512155</v>
      </c>
      <c r="AP54" s="29">
        <f>(100/AL$5)*(((AP14-AL14)*(Deflactor!AH28/Deflactor!AH$40))+(((Deflactor!AL28/Deflactor!AL$40)-(Deflactor!AH28/Deflactor!AH$40))*(AP14-'Calculo deflactor ajustado'!AL99)))</f>
        <v>0.76232735212181046</v>
      </c>
      <c r="AQ54" s="29">
        <f>(100/AM$5)*(((AQ14-AM14)*(Deflactor!AI28/Deflactor!AI$40))+(((Deflactor!AM28/Deflactor!AM$40)-(Deflactor!AI28/Deflactor!AI$40))*(AQ14-'Calculo deflactor ajustado'!AM99)))</f>
        <v>1.2824514314794986</v>
      </c>
      <c r="AR54" s="29">
        <f>(100/AN$5)*(((AR14-AN14)*(Deflactor!AJ28/Deflactor!AJ$40))+(((Deflactor!AN28/Deflactor!AN$40)-(Deflactor!AJ28/Deflactor!AJ$40))*(AR14-'Calculo deflactor ajustado'!AN99)))</f>
        <v>0.51149177745648911</v>
      </c>
      <c r="AS54" s="29">
        <f>(100/AO$5)*(((AS14-AO14)*(Deflactor!AK28/Deflactor!AK$40))+(((Deflactor!AO28/Deflactor!AO$40)-(Deflactor!AK28/Deflactor!AK$40))*(AS14-'Calculo deflactor ajustado'!AO99)))</f>
        <v>0.74425835782607574</v>
      </c>
      <c r="AT54" s="29">
        <f>(100/AP$5)*(((AT14-AP14)*(Deflactor!AL28/Deflactor!AL$40))+(((Deflactor!AP28/Deflactor!AP$40)-(Deflactor!AL28/Deflactor!AL$40))*(AT14-'Calculo deflactor ajustado'!AP99)))</f>
        <v>0.43614859132542949</v>
      </c>
      <c r="AU54" s="29">
        <f>(100/AQ$5)*(((AU14-AQ14)*(Deflactor!AM28/Deflactor!AM$40))+(((Deflactor!AQ28/Deflactor!AQ$40)-(Deflactor!AM28/Deflactor!AM$40))*(AU14-'Calculo deflactor ajustado'!AQ99)))</f>
        <v>0.54274776045826689</v>
      </c>
      <c r="AV54" s="29">
        <f>(100/AR$5)*(((AV14-AR14)*(Deflactor!AN28/Deflactor!AN$40))+(((Deflactor!AR28/Deflactor!AR$40)-(Deflactor!AN28/Deflactor!AN$40))*(AV14-'Calculo deflactor ajustado'!AR99)))</f>
        <v>0.71461805775254761</v>
      </c>
      <c r="AW54" s="29">
        <f>(100/AS$5)*(((AW14-AS14)*(Deflactor!AO28/Deflactor!AO$40))+(((Deflactor!AS28/Deflactor!AS$40)-(Deflactor!AO28/Deflactor!AO$40))*(AW14-'Calculo deflactor ajustado'!AS99)))</f>
        <v>0.12855585607340525</v>
      </c>
      <c r="AX54" s="29">
        <f>(100/AT$5)*(((AX14-AT14)*(Deflactor!AP28/Deflactor!AP$40))+(((Deflactor!AT28/Deflactor!AT$40)-(Deflactor!AP28/Deflactor!AP$40))*(AX14-'Calculo deflactor ajustado'!AT99)))</f>
        <v>-1.8106243289185957E-2</v>
      </c>
      <c r="AY54" s="29">
        <f>(100/AU$5)*(((AY14-AU14)*(Deflactor!AQ28/Deflactor!AQ$40))+(((Deflactor!AU28/Deflactor!AU$40)-(Deflactor!AQ28/Deflactor!AQ$40))*(AY14-'Calculo deflactor ajustado'!AU99)))</f>
        <v>0.7092879907788745</v>
      </c>
      <c r="AZ54" s="29">
        <f>(100/AV$5)*(((AZ14-AV14)*(Deflactor!AR28/Deflactor!AR$40))+(((Deflactor!AV28/Deflactor!AV$40)-(Deflactor!AR28/Deflactor!AR$40))*(AZ14-'Calculo deflactor ajustado'!AV99)))</f>
        <v>-0.17201014124668998</v>
      </c>
      <c r="BA54" s="29">
        <f>(100/AW$5)*(((BA14-AW14)*(Deflactor!AS28/Deflactor!AS$40))+(((Deflactor!AW28/Deflactor!AW$40)-(Deflactor!AS28/Deflactor!AS$40))*(BA14-'Calculo deflactor ajustado'!AW99)))</f>
        <v>0.26064658164526189</v>
      </c>
      <c r="BB54" s="29">
        <f>(100/AX$5)*(((BB14-AX14)*(Deflactor!AT28/Deflactor!AT$40))+(((Deflactor!AX28/Deflactor!AX$40)-(Deflactor!AT28/Deflactor!AT$40))*(BB14-'Calculo deflactor ajustado'!AX99)))</f>
        <v>-0.16135959582757994</v>
      </c>
      <c r="BC54" s="29">
        <f>(100/AY$5)*(((BC14-AY14)*(Deflactor!AU28/Deflactor!AU$40))+(((Deflactor!AY28/Deflactor!AY$40)-(Deflactor!AU28/Deflactor!AU$40))*(BC14-'Calculo deflactor ajustado'!AY99)))</f>
        <v>-1.2991731240419544</v>
      </c>
      <c r="BD54" s="29">
        <f>(100/AZ$5)*(((BD14-AZ14)*(Deflactor!AV28/Deflactor!AV$40))+(((Deflactor!AZ28/Deflactor!AZ$40)-(Deflactor!AV28/Deflactor!AV$40))*(BD14-'Calculo deflactor ajustado'!AZ99)))</f>
        <v>-1.0343258462920064</v>
      </c>
      <c r="BE54" s="29">
        <f>(100/BA$5)*(((BE14-BA14)*(Deflactor!AW28/Deflactor!AW$40))+(((Deflactor!BA28/Deflactor!BA$40)-(Deflactor!AW28/Deflactor!AW$40))*(BE14-'Calculo deflactor ajustado'!BA99)))</f>
        <v>-0.55735504556320192</v>
      </c>
      <c r="BF54" s="29">
        <f>(100/BB$5)*(((BF14-BB14)*(Deflactor!AX28/Deflactor!AX$40))+(((Deflactor!BB28/Deflactor!BB$40)-(Deflactor!AX28/Deflactor!AX$40))*(BF14-'Calculo deflactor ajustado'!BB99)))</f>
        <v>0.16861579634774543</v>
      </c>
      <c r="BG54" s="29">
        <f>(100/BC$5)*(((BG14-BC14)*(Deflactor!AY28/Deflactor!AY$40))+(((Deflactor!BC28/Deflactor!BC$40)-(Deflactor!AY28/Deflactor!AY$40))*(BG14-'Calculo deflactor ajustado'!BC99)))</f>
        <v>-0.44832195749545789</v>
      </c>
      <c r="BH54" s="29">
        <f>(100/BD$5)*(((BH14-BD14)*(Deflactor!AZ28/Deflactor!AZ$40))+(((Deflactor!BD28/Deflactor!BD$40)-(Deflactor!AZ28/Deflactor!AZ$40))*(BH14-'Calculo deflactor ajustado'!BD99)))</f>
        <v>0.47138469877447864</v>
      </c>
      <c r="BI54" s="29">
        <f>(100/BE$5)*(((BI14-BE14)*(Deflactor!BA28/Deflactor!BA$40))+(((Deflactor!BE28/Deflactor!BE$40)-(Deflactor!BA28/Deflactor!BA$40))*(BI14-'Calculo deflactor ajustado'!BE99)))</f>
        <v>0.71299902473077803</v>
      </c>
      <c r="BJ54" s="29">
        <f>(100/BF$5)*(((BJ14-BF14)*(Deflactor!BB28/Deflactor!BB$40))+(((Deflactor!BF28/Deflactor!BF$40)-(Deflactor!BB28/Deflactor!BB$40))*(BJ14-'Calculo deflactor ajustado'!BF99)))</f>
        <v>0.69725131816540165</v>
      </c>
      <c r="BK54" s="29">
        <f>(100/BG$5)*(((BK14-BG14)*(Deflactor!BC28/Deflactor!BC$40))+(((Deflactor!BG28/Deflactor!BG$40)-(Deflactor!BC28/Deflactor!BC$40))*(BK14-'Calculo deflactor ajustado'!BG99)))</f>
        <v>1.7054665837739384</v>
      </c>
      <c r="BL54" s="29">
        <f>(100/BH$5)*(((BL14-BH14)*(Deflactor!BD28/Deflactor!BD$40))+(((Deflactor!BH28/Deflactor!BH$40)-(Deflactor!BD28/Deflactor!BD$40))*(BL14-'Calculo deflactor ajustado'!BH99)))</f>
        <v>0.99854359488763444</v>
      </c>
      <c r="BM54" s="29">
        <f>(100/BI$5)*(((BM14-BI14)*(Deflactor!BE28/Deflactor!BE$40))+(((Deflactor!BI28/Deflactor!BI$40)-(Deflactor!BE28/Deflactor!BE$40))*(BM14-'Calculo deflactor ajustado'!BI99)))</f>
        <v>0.61557021638463005</v>
      </c>
      <c r="BN54" s="29">
        <f>(100/BJ$5)*(((BN14-BJ14)*(Deflactor!BF28/Deflactor!BF$40))+(((Deflactor!BJ28/Deflactor!BJ$40)-(Deflactor!BF28/Deflactor!BF$40))*(BN14-'Calculo deflactor ajustado'!BJ99)))</f>
        <v>0.18504990217195477</v>
      </c>
      <c r="BO54" s="29">
        <f>(100/BK$5)*(((BO14-BK14)*(Deflactor!BG28/Deflactor!BG$40))+(((Deflactor!BK28/Deflactor!BK$40)-(Deflactor!BG28/Deflactor!BG$40))*(BO14-'Calculo deflactor ajustado'!BK99)))</f>
        <v>0.43089590815926465</v>
      </c>
      <c r="BP54" s="29">
        <f>(100/BL$5)*(((BP14-BL14)*(Deflactor!BH28/Deflactor!BH$40))+(((Deflactor!BL28/Deflactor!BL$40)-(Deflactor!BH28/Deflactor!BH$40))*(BP14-'Calculo deflactor ajustado'!BL99)))</f>
        <v>0.27160043403807532</v>
      </c>
      <c r="BQ54" s="29">
        <f>(100/BM$5)*(((BQ14-BM14)*(Deflactor!BI28/Deflactor!BI$40))+(((Deflactor!BM28/Deflactor!BM$40)-(Deflactor!BI28/Deflactor!BI$40))*(BQ14-'Calculo deflactor ajustado'!BM99)))</f>
        <v>5.8176169836558295E-2</v>
      </c>
      <c r="BR54" s="29">
        <f>(100/BN$5)*(((BR14-BN14)*(Deflactor!BJ28/Deflactor!BJ$40))+(((Deflactor!BN28/Deflactor!BN$40)-(Deflactor!BJ28/Deflactor!BJ$40))*(BR14-'Calculo deflactor ajustado'!BN99)))</f>
        <v>0.67967987922706818</v>
      </c>
      <c r="BS54" s="32">
        <f>(100/BO$5)*(((BS14-BO14)*(Deflactor!BK28/Deflactor!BK$40))+(((Deflactor!BO28/Deflactor!BO$40)-(Deflactor!BK28/Deflactor!BK$40))*(BS14-'Calculo deflactor ajustado'!BO99)))</f>
        <v>0.26822381610201584</v>
      </c>
      <c r="BT54" s="32">
        <f>(100/BP$5)*(((BT14-BP14)*(Deflactor!BL28/Deflactor!BL$40))+(((Deflactor!BP28/Deflactor!BP$40)-(Deflactor!BL28/Deflactor!BL$40))*(BT14-'Calculo deflactor ajustado'!BP99)))</f>
        <v>0.23234859095970203</v>
      </c>
      <c r="BU54" s="32">
        <f>(100/BQ$5)*(((BU14-BQ14)*(Deflactor!BM28/Deflactor!BM$40))+(((Deflactor!BQ28/Deflactor!BQ$40)-(Deflactor!BM28/Deflactor!BM$40))*(BU14-'Calculo deflactor ajustado'!BQ99)))</f>
        <v>0.36392567167598749</v>
      </c>
      <c r="BV54" s="32">
        <f>(100/BR$5)*(((BV14-BR14)*(Deflactor!BN28/Deflactor!BN$40))+(((Deflactor!BR28/Deflactor!BR$40)-(Deflactor!BN28/Deflactor!BN$40))*(BV14-'Calculo deflactor ajustado'!BR99)))</f>
        <v>3.1471993172185263E-2</v>
      </c>
      <c r="BW54" s="29">
        <f>(100/BS$5)*(((BW14-BS14)*(Deflactor!BS28/Deflactor!BS$40))+(((Deflactor!BS28/Deflactor!BS$40)-(Deflactor!BS28/Deflactor!BS$40))*(BW14-'Calculo deflactor ajustado'!BS99)))</f>
        <v>4.3283587467518272E-2</v>
      </c>
      <c r="BX54" s="29">
        <f>(100/BT$5)*(((BX14-BT14)*(Deflactor!BT28/Deflactor!BT$40))+(((Deflactor!BT28/Deflactor!BT$40)-(Deflactor!BT28/Deflactor!BT$40))*(BX14-'Calculo deflactor ajustado'!BT99)))</f>
        <v>-0.15949630939997331</v>
      </c>
      <c r="BY54" s="29">
        <f>(100/BU$5)*(((BY14-BU14)*(Deflactor!BU28/Deflactor!BU$40))+(((Deflactor!BU28/Deflactor!BU$40)-(Deflactor!BU28/Deflactor!BU$40))*(BY14-'Calculo deflactor ajustado'!BU99)))</f>
        <v>-8.9213746308475075E-2</v>
      </c>
      <c r="BZ54" s="29">
        <f>(100/BV$5)*(((BZ14-BV14)*(Deflactor!BV28/Deflactor!BV$40))+(((Deflactor!BV28/Deflactor!BV$40)-(Deflactor!BV28/Deflactor!BV$40))*(BZ14-'Calculo deflactor ajustado'!BV99)))</f>
        <v>6.7096195420957419E-2</v>
      </c>
      <c r="CA54" s="29">
        <f>(100/BW$5)*(((CA14-BW14)*(Deflactor!BS28/Deflactor!BS$40))+(((Deflactor!BW28/Deflactor!BW$40)-(Deflactor!BS28/Deflactor!BS$40))*(CA14-'Calculo deflactor ajustado'!BW99)))</f>
        <v>-7.2214826798172163E-2</v>
      </c>
      <c r="CB54" s="29">
        <f>(100/BX$5)*(((CB14-BX14)*(Deflactor!BT28/Deflactor!BT$40))+(((Deflactor!BX28/Deflactor!BX$40)-(Deflactor!BT28/Deflactor!BT$40))*(CB14-'Calculo deflactor ajustado'!BX99)))</f>
        <v>0.10012627311256686</v>
      </c>
      <c r="CC54" s="29">
        <f>(100/BY$5)*(((CC14-BY14)*(Deflactor!BU28/Deflactor!BU$40))+(((Deflactor!BY28/Deflactor!BY$40)-(Deflactor!BU28/Deflactor!BU$40))*(CC14-'Calculo deflactor ajustado'!BY99)))</f>
        <v>0.17246320663953119</v>
      </c>
      <c r="CD54" s="29">
        <f>(100/BZ$5)*(((CD14-BZ14)*(Deflactor!BV28/Deflactor!BV$40))+(((Deflactor!BZ28/Deflactor!BZ$40)-(Deflactor!BV28/Deflactor!BV$40))*(CD14-'Calculo deflactor ajustado'!BZ99)))</f>
        <v>-0.11226453200420697</v>
      </c>
      <c r="CE54" s="29">
        <f>(100/CA$5)*(((CE14-CA14)*(Deflactor!BW28/Deflactor!BW$40))+(((Deflactor!CA28/Deflactor!CA$40)-(Deflactor!BW28/Deflactor!BW$40))*(CE14-'Calculo deflactor ajustado'!CA99)))</f>
        <v>2.2022486720465966E-2</v>
      </c>
      <c r="CF54" s="29">
        <f>(100/CB$5)*(((CF14-CB14)*(Deflactor!BX28/Deflactor!BX$40))+(((Deflactor!CB28/Deflactor!CB$40)-(Deflactor!BX28/Deflactor!BX$40))*(CF14-'Calculo deflactor ajustado'!CB99)))</f>
        <v>-0.10788709771044908</v>
      </c>
      <c r="CG54" s="29">
        <f>(100/CC$5)*(((CG14-CC14)*(Deflactor!BY28/Deflactor!BY$40))+(((Deflactor!CC28/Deflactor!CC$40)-(Deflactor!BY28/Deflactor!BY$40))*(CG14-'Calculo deflactor ajustado'!CC99)))</f>
        <v>-9.7924627543831591E-2</v>
      </c>
      <c r="CH54" s="29">
        <f>(100/CD$5)*(((CH14-CD14)*(Deflactor!BZ28/Deflactor!BZ$40))+(((Deflactor!CD28/Deflactor!CD$40)-(Deflactor!BZ28/Deflactor!BZ$40))*(CH14-'Calculo deflactor ajustado'!CD99)))</f>
        <v>-0.2308239507039711</v>
      </c>
      <c r="CI54" s="29">
        <f>(100/CE$5)*(((CI14-CE14)*(Deflactor!CA28/Deflactor!CA$40))+(((Deflactor!CE28/Deflactor!CE$40)-(Deflactor!CA28/Deflactor!CA$40))*(CI14-'Calculo deflactor ajustado'!CE99)))</f>
        <v>0.13751660246136704</v>
      </c>
      <c r="CJ54" s="29">
        <f>(100/CF$5)*(((CJ14-CF14)*(Deflactor!CB28/Deflactor!CB$40))+(((Deflactor!CF28/Deflactor!CF$40)-(Deflactor!CB28/Deflactor!CB$40))*(CJ14-'Calculo deflactor ajustado'!CF99)))</f>
        <v>4.3101183804232369E-2</v>
      </c>
      <c r="CK54" s="29">
        <f>(100/CG$5)*(((CK14-CG14)*(Deflactor!CC28/Deflactor!CC$40))+(((Deflactor!CG28/Deflactor!CG$40)-(Deflactor!CC28/Deflactor!CC$40))*(CK14-'Calculo deflactor ajustado'!CG99)))</f>
        <v>0.11667464716581183</v>
      </c>
    </row>
    <row r="55" spans="1:89" s="55" customFormat="1" ht="12.75" x14ac:dyDescent="0.2">
      <c r="A55" s="137">
        <f t="shared" si="11"/>
        <v>1</v>
      </c>
      <c r="B55" s="19" t="s">
        <v>4</v>
      </c>
      <c r="C55" s="22" t="s">
        <v>19</v>
      </c>
      <c r="D55" s="22" t="s">
        <v>19</v>
      </c>
      <c r="E55" s="22" t="s">
        <v>19</v>
      </c>
      <c r="F55" s="22" t="s">
        <v>19</v>
      </c>
      <c r="G55" s="22" t="s">
        <v>19</v>
      </c>
      <c r="H55" s="22" t="s">
        <v>19</v>
      </c>
      <c r="I55" s="22" t="s">
        <v>19</v>
      </c>
      <c r="J55" s="22" t="s">
        <v>19</v>
      </c>
      <c r="K55" s="29">
        <f>(100/G$5)*(((K15-G15)*(Deflactor!C29/Deflactor!C$40))+(((Deflactor!G29/Deflactor!G$40)-(Deflactor!C29/Deflactor!C$40))*(K15-'Calculo deflactor ajustado'!G100)))</f>
        <v>0.47731471542435283</v>
      </c>
      <c r="L55" s="29">
        <f>(100/H$5)*(((L15-H15)*(Deflactor!D29/Deflactor!D$40))+(((Deflactor!H29/Deflactor!H$40)-(Deflactor!D29/Deflactor!D$40))*(L15-'Calculo deflactor ajustado'!H100)))</f>
        <v>0.29932259543415718</v>
      </c>
      <c r="M55" s="29">
        <f>(100/I$5)*(((M15-I15)*(Deflactor!E29/Deflactor!E$40))+(((Deflactor!I29/Deflactor!I$40)-(Deflactor!E29/Deflactor!E$40))*(M15-'Calculo deflactor ajustado'!I100)))</f>
        <v>-7.2114327235253642E-2</v>
      </c>
      <c r="N55" s="29">
        <f>(100/J$5)*(((N15-J15)*(Deflactor!F29/Deflactor!F$40))+(((Deflactor!J29/Deflactor!J$40)-(Deflactor!F29/Deflactor!F$40))*(N15-'Calculo deflactor ajustado'!J100)))</f>
        <v>-0.30073652071292362</v>
      </c>
      <c r="O55" s="29">
        <f>(100/K$5)*(((O15-K15)*(Deflactor!G29/Deflactor!G$40))+(((Deflactor!K29/Deflactor!K$40)-(Deflactor!G29/Deflactor!G$40))*(O15-'Calculo deflactor ajustado'!K100)))</f>
        <v>-0.38439318067792555</v>
      </c>
      <c r="P55" s="29">
        <f>(100/L$5)*(((P15-L15)*(Deflactor!H29/Deflactor!H$40))+(((Deflactor!L29/Deflactor!L$40)-(Deflactor!H29/Deflactor!H$40))*(P15-'Calculo deflactor ajustado'!L100)))</f>
        <v>-0.50527754035734673</v>
      </c>
      <c r="Q55" s="29">
        <f>(100/M$5)*(((Q15-M15)*(Deflactor!I29/Deflactor!I$40))+(((Deflactor!M29/Deflactor!M$40)-(Deflactor!I29/Deflactor!I$40))*(Q15-'Calculo deflactor ajustado'!M100)))</f>
        <v>-0.14908850618469041</v>
      </c>
      <c r="R55" s="29">
        <f>(100/N$5)*(((R15-N15)*(Deflactor!J29/Deflactor!J$40))+(((Deflactor!N29/Deflactor!N$40)-(Deflactor!J29/Deflactor!J$40))*(R15-'Calculo deflactor ajustado'!N100)))</f>
        <v>0.31694704050345451</v>
      </c>
      <c r="S55" s="29">
        <f>(100/O$5)*(((S15-O15)*(Deflactor!K29/Deflactor!K$40))+(((Deflactor!O29/Deflactor!O$40)-(Deflactor!K29/Deflactor!K$40))*(S15-'Calculo deflactor ajustado'!O100)))</f>
        <v>0.19548044112553764</v>
      </c>
      <c r="T55" s="29">
        <f>(100/P$5)*(((T15-P15)*(Deflactor!L29/Deflactor!L$40))+(((Deflactor!P29/Deflactor!P$40)-(Deflactor!L29/Deflactor!L$40))*(T15-'Calculo deflactor ajustado'!P100)))</f>
        <v>0.28692636359471096</v>
      </c>
      <c r="U55" s="29">
        <f>(100/Q$5)*(((U15-Q15)*(Deflactor!M29/Deflactor!M$40))+(((Deflactor!Q29/Deflactor!Q$40)-(Deflactor!M29/Deflactor!M$40))*(U15-'Calculo deflactor ajustado'!Q100)))</f>
        <v>0.2156219038363186</v>
      </c>
      <c r="V55" s="29">
        <f>(100/R$5)*(((V15-R15)*(Deflactor!N29/Deflactor!N$40))+(((Deflactor!R29/Deflactor!R$40)-(Deflactor!N29/Deflactor!N$40))*(V15-'Calculo deflactor ajustado'!R100)))</f>
        <v>-8.4210818759661882E-2</v>
      </c>
      <c r="W55" s="29">
        <f>(100/S$5)*(((W15-S15)*(Deflactor!O29/Deflactor!O$40))+(((Deflactor!S29/Deflactor!S$40)-(Deflactor!O29/Deflactor!O$40))*(W15-'Calculo deflactor ajustado'!S100)))</f>
        <v>-6.7518763313743943E-2</v>
      </c>
      <c r="X55" s="29">
        <f>(100/T$5)*(((X15-T15)*(Deflactor!P29/Deflactor!P$40))+(((Deflactor!T29/Deflactor!T$40)-(Deflactor!P29/Deflactor!P$40))*(X15-'Calculo deflactor ajustado'!T100)))</f>
        <v>3.0297359886202802E-2</v>
      </c>
      <c r="Y55" s="29">
        <f>(100/U$5)*(((Y15-U15)*(Deflactor!Q29/Deflactor!Q$40))+(((Deflactor!U29/Deflactor!U$40)-(Deflactor!Q29/Deflactor!Q$40))*(Y15-'Calculo deflactor ajustado'!U100)))</f>
        <v>-3.0717801172464334E-2</v>
      </c>
      <c r="Z55" s="29">
        <f>(100/V$5)*(((Z15-V15)*(Deflactor!R29/Deflactor!R$40))+(((Deflactor!V29/Deflactor!V$40)-(Deflactor!R29/Deflactor!R$40))*(Z15-'Calculo deflactor ajustado'!V100)))</f>
        <v>-4.2180284551746758E-2</v>
      </c>
      <c r="AA55" s="29">
        <f>(100/W$5)*(((AA15-W15)*(Deflactor!S29/Deflactor!S$40))+(((Deflactor!W29/Deflactor!W$40)-(Deflactor!S29/Deflactor!S$40))*(AA15-'Calculo deflactor ajustado'!W100)))</f>
        <v>3.465487324973017E-3</v>
      </c>
      <c r="AB55" s="29">
        <f>(100/X$5)*(((AB15-X15)*(Deflactor!T29/Deflactor!T$40))+(((Deflactor!X29/Deflactor!X$40)-(Deflactor!T29/Deflactor!T$40))*(AB15-'Calculo deflactor ajustado'!X100)))</f>
        <v>2.8698506680763479E-3</v>
      </c>
      <c r="AC55" s="29">
        <f>(100/Y$5)*(((AC15-Y15)*(Deflactor!U29/Deflactor!U$40))+(((Deflactor!Y29/Deflactor!Y$40)-(Deflactor!U29/Deflactor!U$40))*(AC15-'Calculo deflactor ajustado'!Y100)))</f>
        <v>2.2808599598214806E-2</v>
      </c>
      <c r="AD55" s="29">
        <f>(100/Z$5)*(((AD15-Z15)*(Deflactor!V29/Deflactor!V$40))+(((Deflactor!Z29/Deflactor!Z$40)-(Deflactor!V29/Deflactor!V$40))*(AD15-'Calculo deflactor ajustado'!Z100)))</f>
        <v>0.17802545797879935</v>
      </c>
      <c r="AE55" s="29">
        <f>(100/AA$5)*(((AE15-AA15)*(Deflactor!W29/Deflactor!W$40))+(((Deflactor!AA29/Deflactor!AA$40)-(Deflactor!W29/Deflactor!W$40))*(AE15-'Calculo deflactor ajustado'!AA100)))</f>
        <v>0.20846542980963959</v>
      </c>
      <c r="AF55" s="29">
        <f>(100/AB$5)*(((AF15-AB15)*(Deflactor!X29/Deflactor!X$40))+(((Deflactor!AB29/Deflactor!AB$40)-(Deflactor!X29/Deflactor!X$40))*(AF15-'Calculo deflactor ajustado'!AB100)))</f>
        <v>0.10153638429267769</v>
      </c>
      <c r="AG55" s="29">
        <f>(100/AC$5)*(((AG15-AC15)*(Deflactor!Y29/Deflactor!Y$40))+(((Deflactor!AC29/Deflactor!AC$40)-(Deflactor!Y29/Deflactor!Y$40))*(AG15-'Calculo deflactor ajustado'!AC100)))</f>
        <v>7.4627104525626917E-2</v>
      </c>
      <c r="AH55" s="29">
        <f>(100/AD$5)*(((AH15-AD15)*(Deflactor!Z29/Deflactor!Z$40))+(((Deflactor!AD29/Deflactor!AD$40)-(Deflactor!Z29/Deflactor!Z$40))*(AH15-'Calculo deflactor ajustado'!AD100)))</f>
        <v>-4.2980946936142295E-2</v>
      </c>
      <c r="AI55" s="29">
        <f>(100/AE$5)*(((AI15-AE15)*(Deflactor!AA29/Deflactor!AA$40))+(((Deflactor!AE29/Deflactor!AE$40)-(Deflactor!AA29/Deflactor!AA$40))*(AI15-'Calculo deflactor ajustado'!AE100)))</f>
        <v>-1.4591524953370032E-2</v>
      </c>
      <c r="AJ55" s="29">
        <f>(100/AF$5)*(((AJ15-AF15)*(Deflactor!AB29/Deflactor!AB$40))+(((Deflactor!AF29/Deflactor!AF$40)-(Deflactor!AB29/Deflactor!AB$40))*(AJ15-'Calculo deflactor ajustado'!AF100)))</f>
        <v>0.12864280523723931</v>
      </c>
      <c r="AK55" s="29">
        <f>(100/AG$5)*(((AK15-AG15)*(Deflactor!AC29/Deflactor!AC$40))+(((Deflactor!AG29/Deflactor!AG$40)-(Deflactor!AC29/Deflactor!AC$40))*(AK15-'Calculo deflactor ajustado'!AG100)))</f>
        <v>0.13068473094205163</v>
      </c>
      <c r="AL55" s="29">
        <f>(100/AH$5)*(((AL15-AH15)*(Deflactor!AD29/Deflactor!AD$40))+(((Deflactor!AH29/Deflactor!AH$40)-(Deflactor!AD29/Deflactor!AD$40))*(AL15-'Calculo deflactor ajustado'!AH100)))</f>
        <v>0.17996980747284325</v>
      </c>
      <c r="AM55" s="29">
        <f>(100/AI$5)*(((AM15-AI15)*(Deflactor!AE29/Deflactor!AE$40))+(((Deflactor!AI29/Deflactor!AI$40)-(Deflactor!AE29/Deflactor!AE$40))*(AM15-'Calculo deflactor ajustado'!AI100)))</f>
        <v>0.13937123625280723</v>
      </c>
      <c r="AN55" s="29">
        <f>(100/AJ$5)*(((AN15-AJ15)*(Deflactor!AF29/Deflactor!AF$40))+(((Deflactor!AJ29/Deflactor!AJ$40)-(Deflactor!AF29/Deflactor!AF$40))*(AN15-'Calculo deflactor ajustado'!AJ100)))</f>
        <v>3.4079536798394247E-2</v>
      </c>
      <c r="AO55" s="29">
        <f>(100/AK$5)*(((AO15-AK15)*(Deflactor!AG29/Deflactor!AG$40))+(((Deflactor!AK29/Deflactor!AK$40)-(Deflactor!AG29/Deflactor!AG$40))*(AO15-'Calculo deflactor ajustado'!AK100)))</f>
        <v>0.29185992805015454</v>
      </c>
      <c r="AP55" s="29">
        <f>(100/AL$5)*(((AP15-AL15)*(Deflactor!AH29/Deflactor!AH$40))+(((Deflactor!AL29/Deflactor!AL$40)-(Deflactor!AH29/Deflactor!AH$40))*(AP15-'Calculo deflactor ajustado'!AL100)))</f>
        <v>0.26964952923092694</v>
      </c>
      <c r="AQ55" s="29">
        <f>(100/AM$5)*(((AQ15-AM15)*(Deflactor!AI29/Deflactor!AI$40))+(((Deflactor!AM29/Deflactor!AM$40)-(Deflactor!AI29/Deflactor!AI$40))*(AQ15-'Calculo deflactor ajustado'!AM100)))</f>
        <v>0.31999360082836603</v>
      </c>
      <c r="AR55" s="29">
        <f>(100/AN$5)*(((AR15-AN15)*(Deflactor!AJ29/Deflactor!AJ$40))+(((Deflactor!AN29/Deflactor!AN$40)-(Deflactor!AJ29/Deflactor!AJ$40))*(AR15-'Calculo deflactor ajustado'!AN100)))</f>
        <v>0.36685739015043295</v>
      </c>
      <c r="AS55" s="29">
        <f>(100/AO$5)*(((AS15-AO15)*(Deflactor!AK29/Deflactor!AK$40))+(((Deflactor!AO29/Deflactor!AO$40)-(Deflactor!AK29/Deflactor!AK$40))*(AS15-'Calculo deflactor ajustado'!AO100)))</f>
        <v>0.10023821316376076</v>
      </c>
      <c r="AT55" s="29">
        <f>(100/AP$5)*(((AT15-AP15)*(Deflactor!AL29/Deflactor!AL$40))+(((Deflactor!AP29/Deflactor!AP$40)-(Deflactor!AL29/Deflactor!AL$40))*(AT15-'Calculo deflactor ajustado'!AP100)))</f>
        <v>-0.1373847494569348</v>
      </c>
      <c r="AU55" s="29">
        <f>(100/AQ$5)*(((AU15-AQ15)*(Deflactor!AM29/Deflactor!AM$40))+(((Deflactor!AQ29/Deflactor!AQ$40)-(Deflactor!AM29/Deflactor!AM$40))*(AU15-'Calculo deflactor ajustado'!AQ100)))</f>
        <v>-0.38445040709719008</v>
      </c>
      <c r="AV55" s="29">
        <f>(100/AR$5)*(((AV15-AR15)*(Deflactor!AN29/Deflactor!AN$40))+(((Deflactor!AR29/Deflactor!AR$40)-(Deflactor!AN29/Deflactor!AN$40))*(AV15-'Calculo deflactor ajustado'!AR100)))</f>
        <v>-0.7187510910165531</v>
      </c>
      <c r="AW55" s="29">
        <f>(100/AS$5)*(((AW15-AS15)*(Deflactor!AO29/Deflactor!AO$40))+(((Deflactor!AS29/Deflactor!AS$40)-(Deflactor!AO29/Deflactor!AO$40))*(AW15-'Calculo deflactor ajustado'!AS100)))</f>
        <v>-1.004917255841556</v>
      </c>
      <c r="AX55" s="29">
        <f>(100/AT$5)*(((AX15-AT15)*(Deflactor!AP29/Deflactor!AP$40))+(((Deflactor!AT29/Deflactor!AT$40)-(Deflactor!AP29/Deflactor!AP$40))*(AX15-'Calculo deflactor ajustado'!AT100)))</f>
        <v>-0.73432205654201765</v>
      </c>
      <c r="AY55" s="29">
        <f>(100/AU$5)*(((AY15-AU15)*(Deflactor!AQ29/Deflactor!AQ$40))+(((Deflactor!AU29/Deflactor!AU$40)-(Deflactor!AQ29/Deflactor!AQ$40))*(AY15-'Calculo deflactor ajustado'!AU100)))</f>
        <v>-0.52315906427848324</v>
      </c>
      <c r="AZ55" s="29">
        <f>(100/AV$5)*(((AZ15-AV15)*(Deflactor!AR29/Deflactor!AR$40))+(((Deflactor!AV29/Deflactor!AV$40)-(Deflactor!AR29/Deflactor!AR$40))*(AZ15-'Calculo deflactor ajustado'!AV100)))</f>
        <v>-0.14430462647089223</v>
      </c>
      <c r="BA55" s="29">
        <f>(100/AW$5)*(((BA15-AW15)*(Deflactor!AS29/Deflactor!AS$40))+(((Deflactor!AW29/Deflactor!AW$40)-(Deflactor!AS29/Deflactor!AS$40))*(BA15-'Calculo deflactor ajustado'!AW100)))</f>
        <v>0.44227294145932994</v>
      </c>
      <c r="BB55" s="29">
        <f>(100/AX$5)*(((BB15-AX15)*(Deflactor!AT29/Deflactor!AT$40))+(((Deflactor!AX29/Deflactor!AX$40)-(Deflactor!AT29/Deflactor!AT$40))*(BB15-'Calculo deflactor ajustado'!AX100)))</f>
        <v>0.32091065602544522</v>
      </c>
      <c r="BC55" s="29">
        <f>(100/AY$5)*(((BC15-AY15)*(Deflactor!AU29/Deflactor!AU$40))+(((Deflactor!AY29/Deflactor!AY$40)-(Deflactor!AU29/Deflactor!AU$40))*(BC15-'Calculo deflactor ajustado'!AY100)))</f>
        <v>0.31212940460034216</v>
      </c>
      <c r="BD55" s="29">
        <f>(100/AZ$5)*(((BD15-AZ15)*(Deflactor!AV29/Deflactor!AV$40))+(((Deflactor!AZ29/Deflactor!AZ$40)-(Deflactor!AV29/Deflactor!AV$40))*(BD15-'Calculo deflactor ajustado'!AZ100)))</f>
        <v>0.30481298926571937</v>
      </c>
      <c r="BE55" s="29">
        <f>(100/BA$5)*(((BE15-BA15)*(Deflactor!AW29/Deflactor!AW$40))+(((Deflactor!BA29/Deflactor!BA$40)-(Deflactor!AW29/Deflactor!AW$40))*(BE15-'Calculo deflactor ajustado'!BA100)))</f>
        <v>0.33770075525646726</v>
      </c>
      <c r="BF55" s="29">
        <f>(100/BB$5)*(((BF15-BB15)*(Deflactor!AX29/Deflactor!AX$40))+(((Deflactor!BB29/Deflactor!BB$40)-(Deflactor!AX29/Deflactor!AX$40))*(BF15-'Calculo deflactor ajustado'!BB100)))</f>
        <v>0.57373646154486768</v>
      </c>
      <c r="BG55" s="29">
        <f>(100/BC$5)*(((BG15-BC15)*(Deflactor!AY29/Deflactor!AY$40))+(((Deflactor!BC29/Deflactor!BC$40)-(Deflactor!AY29/Deflactor!AY$40))*(BG15-'Calculo deflactor ajustado'!BC100)))</f>
        <v>0.5043676362660221</v>
      </c>
      <c r="BH55" s="29">
        <f>(100/BD$5)*(((BH15-BD15)*(Deflactor!AZ29/Deflactor!AZ$40))+(((Deflactor!BD29/Deflactor!BD$40)-(Deflactor!AZ29/Deflactor!AZ$40))*(BH15-'Calculo deflactor ajustado'!BD100)))</f>
        <v>0.4326889546820098</v>
      </c>
      <c r="BI55" s="29">
        <f>(100/BE$5)*(((BI15-BE15)*(Deflactor!BA29/Deflactor!BA$40))+(((Deflactor!BE29/Deflactor!BE$40)-(Deflactor!BA29/Deflactor!BA$40))*(BI15-'Calculo deflactor ajustado'!BE100)))</f>
        <v>0.13258801105940377</v>
      </c>
      <c r="BJ55" s="29">
        <f>(100/BF$5)*(((BJ15-BF15)*(Deflactor!BB29/Deflactor!BB$40))+(((Deflactor!BF29/Deflactor!BF$40)-(Deflactor!BB29/Deflactor!BB$40))*(BJ15-'Calculo deflactor ajustado'!BF100)))</f>
        <v>0.11171067779126503</v>
      </c>
      <c r="BK55" s="29">
        <f>(100/BG$5)*(((BK15-BG15)*(Deflactor!BC29/Deflactor!BC$40))+(((Deflactor!BG29/Deflactor!BG$40)-(Deflactor!BC29/Deflactor!BC$40))*(BK15-'Calculo deflactor ajustado'!BG100)))</f>
        <v>0.33454943619728716</v>
      </c>
      <c r="BL55" s="29">
        <f>(100/BH$5)*(((BL15-BH15)*(Deflactor!BD29/Deflactor!BD$40))+(((Deflactor!BH29/Deflactor!BH$40)-(Deflactor!BD29/Deflactor!BD$40))*(BL15-'Calculo deflactor ajustado'!BH100)))</f>
        <v>0.23368567584569142</v>
      </c>
      <c r="BM55" s="29">
        <f>(100/BI$5)*(((BM15-BI15)*(Deflactor!BE29/Deflactor!BE$40))+(((Deflactor!BI29/Deflactor!BI$40)-(Deflactor!BE29/Deflactor!BE$40))*(BM15-'Calculo deflactor ajustado'!BI100)))</f>
        <v>0.37949765396347729</v>
      </c>
      <c r="BN55" s="29">
        <f>(100/BJ$5)*(((BN15-BJ15)*(Deflactor!BF29/Deflactor!BF$40))+(((Deflactor!BJ29/Deflactor!BJ$40)-(Deflactor!BF29/Deflactor!BF$40))*(BN15-'Calculo deflactor ajustado'!BJ100)))</f>
        <v>0.46357280514079713</v>
      </c>
      <c r="BO55" s="29">
        <f>(100/BK$5)*(((BO15-BK15)*(Deflactor!BG29/Deflactor!BG$40))+(((Deflactor!BK29/Deflactor!BK$40)-(Deflactor!BG29/Deflactor!BG$40))*(BO15-'Calculo deflactor ajustado'!BK100)))</f>
        <v>0.47139754888516233</v>
      </c>
      <c r="BP55" s="29">
        <f>(100/BL$5)*(((BP15-BL15)*(Deflactor!BH29/Deflactor!BH$40))+(((Deflactor!BL29/Deflactor!BL$40)-(Deflactor!BH29/Deflactor!BH$40))*(BP15-'Calculo deflactor ajustado'!BL100)))</f>
        <v>0.27201984609863594</v>
      </c>
      <c r="BQ55" s="29">
        <f>(100/BM$5)*(((BQ15-BM15)*(Deflactor!BI29/Deflactor!BI$40))+(((Deflactor!BM29/Deflactor!BM$40)-(Deflactor!BI29/Deflactor!BI$40))*(BQ15-'Calculo deflactor ajustado'!BM100)))</f>
        <v>0.27325129563146972</v>
      </c>
      <c r="BR55" s="29">
        <f>(100/BN$5)*(((BR15-BN15)*(Deflactor!BJ29/Deflactor!BJ$40))+(((Deflactor!BN29/Deflactor!BN$40)-(Deflactor!BJ29/Deflactor!BJ$40))*(BR15-'Calculo deflactor ajustado'!BN100)))</f>
        <v>1.9520338954542287E-2</v>
      </c>
      <c r="BS55" s="32">
        <f>(100/BO$5)*(((BS15-BO15)*(Deflactor!BK29/Deflactor!BK$40))+(((Deflactor!BO29/Deflactor!BO$40)-(Deflactor!BK29/Deflactor!BK$40))*(BS15-'Calculo deflactor ajustado'!BO100)))</f>
        <v>0.14306225680626858</v>
      </c>
      <c r="BT55" s="32">
        <f>(100/BP$5)*(((BT15-BP15)*(Deflactor!BL29/Deflactor!BL$40))+(((Deflactor!BP29/Deflactor!BP$40)-(Deflactor!BL29/Deflactor!BL$40))*(BT15-'Calculo deflactor ajustado'!BP100)))</f>
        <v>0.22937293613031134</v>
      </c>
      <c r="BU55" s="32">
        <f>(100/BQ$5)*(((BU15-BQ15)*(Deflactor!BM29/Deflactor!BM$40))+(((Deflactor!BQ29/Deflactor!BQ$40)-(Deflactor!BM29/Deflactor!BM$40))*(BU15-'Calculo deflactor ajustado'!BQ100)))</f>
        <v>0.11897529233691546</v>
      </c>
      <c r="BV55" s="32">
        <f>(100/BR$5)*(((BV15-BR15)*(Deflactor!BN29/Deflactor!BN$40))+(((Deflactor!BR29/Deflactor!BR$40)-(Deflactor!BN29/Deflactor!BN$40))*(BV15-'Calculo deflactor ajustado'!BR100)))</f>
        <v>0.16896755626273763</v>
      </c>
      <c r="BW55" s="29">
        <f>(100/BS$5)*(((BW15-BS15)*(Deflactor!BS29/Deflactor!BS$40))+(((Deflactor!BS29/Deflactor!BS$40)-(Deflactor!BS29/Deflactor!BS$40))*(BW15-'Calculo deflactor ajustado'!BS100)))</f>
        <v>-0.1004487865525386</v>
      </c>
      <c r="BX55" s="29">
        <f>(100/BT$5)*(((BX15-BT15)*(Deflactor!BT29/Deflactor!BT$40))+(((Deflactor!BT29/Deflactor!BT$40)-(Deflactor!BT29/Deflactor!BT$40))*(BX15-'Calculo deflactor ajustado'!BT100)))</f>
        <v>0.13652859947504256</v>
      </c>
      <c r="BY55" s="29">
        <f>(100/BU$5)*(((BY15-BU15)*(Deflactor!BU29/Deflactor!BU$40))+(((Deflactor!BU29/Deflactor!BU$40)-(Deflactor!BU29/Deflactor!BU$40))*(BY15-'Calculo deflactor ajustado'!BU100)))</f>
        <v>0.12071401743069274</v>
      </c>
      <c r="BZ55" s="29">
        <f>(100/BV$5)*(((BZ15-BV15)*(Deflactor!BV29/Deflactor!BV$40))+(((Deflactor!BV29/Deflactor!BV$40)-(Deflactor!BV29/Deflactor!BV$40))*(BZ15-'Calculo deflactor ajustado'!BV100)))</f>
        <v>0.22376727597430227</v>
      </c>
      <c r="CA55" s="29">
        <f>(100/BW$5)*(((CA15-BW15)*(Deflactor!BS29/Deflactor!BS$40))+(((Deflactor!BW29/Deflactor!BW$40)-(Deflactor!BS29/Deflactor!BS$40))*(CA15-'Calculo deflactor ajustado'!BW100)))</f>
        <v>6.4184021690736781E-2</v>
      </c>
      <c r="CB55" s="29">
        <f>(100/BX$5)*(((CB15-BX15)*(Deflactor!BT29/Deflactor!BT$40))+(((Deflactor!BX29/Deflactor!BX$40)-(Deflactor!BT29/Deflactor!BT$40))*(CB15-'Calculo deflactor ajustado'!BX100)))</f>
        <v>-7.7211031200432101E-2</v>
      </c>
      <c r="CC55" s="29">
        <f>(100/BY$5)*(((CC15-BY15)*(Deflactor!BU29/Deflactor!BU$40))+(((Deflactor!BY29/Deflactor!BY$40)-(Deflactor!BU29/Deflactor!BU$40))*(CC15-'Calculo deflactor ajustado'!BY100)))</f>
        <v>0.16273679191322235</v>
      </c>
      <c r="CD55" s="29">
        <f>(100/BZ$5)*(((CD15-BZ15)*(Deflactor!BV29/Deflactor!BV$40))+(((Deflactor!BZ29/Deflactor!BZ$40)-(Deflactor!BV29/Deflactor!BV$40))*(CD15-'Calculo deflactor ajustado'!BZ100)))</f>
        <v>0.18836989261145196</v>
      </c>
      <c r="CE55" s="29">
        <f>(100/CA$5)*(((CE15-CA15)*(Deflactor!BW29/Deflactor!BW$40))+(((Deflactor!CA29/Deflactor!CA$40)-(Deflactor!BW29/Deflactor!BW$40))*(CE15-'Calculo deflactor ajustado'!CA100)))</f>
        <v>0.24095794960021499</v>
      </c>
      <c r="CF55" s="29">
        <f>(100/CB$5)*(((CF15-CB15)*(Deflactor!BX29/Deflactor!BX$40))+(((Deflactor!CB29/Deflactor!CB$40)-(Deflactor!BX29/Deflactor!BX$40))*(CF15-'Calculo deflactor ajustado'!CB100)))</f>
        <v>0.21276628396686939</v>
      </c>
      <c r="CG55" s="29">
        <f>(100/CC$5)*(((CG15-CC15)*(Deflactor!BY29/Deflactor!BY$40))+(((Deflactor!CC29/Deflactor!CC$40)-(Deflactor!BY29/Deflactor!BY$40))*(CG15-'Calculo deflactor ajustado'!CC100)))</f>
        <v>-7.3217728102343199E-2</v>
      </c>
      <c r="CH55" s="29">
        <f>(100/CD$5)*(((CH15-CD15)*(Deflactor!BZ29/Deflactor!BZ$40))+(((Deflactor!CD29/Deflactor!CD$40)-(Deflactor!BZ29/Deflactor!BZ$40))*(CH15-'Calculo deflactor ajustado'!CD100)))</f>
        <v>-0.18931278189618048</v>
      </c>
      <c r="CI55" s="29">
        <f>(100/CE$5)*(((CI15-CE15)*(Deflactor!CA29/Deflactor!CA$40))+(((Deflactor!CE29/Deflactor!CE$40)-(Deflactor!CA29/Deflactor!CA$40))*(CI15-'Calculo deflactor ajustado'!CE100)))</f>
        <v>-1.0999686268383076E-3</v>
      </c>
      <c r="CJ55" s="29">
        <f>(100/CF$5)*(((CJ15-CF15)*(Deflactor!CB29/Deflactor!CB$40))+(((Deflactor!CF29/Deflactor!CF$40)-(Deflactor!CB29/Deflactor!CB$40))*(CJ15-'Calculo deflactor ajustado'!CF100)))</f>
        <v>1.5589830149807018E-2</v>
      </c>
      <c r="CK55" s="29">
        <f>(100/CG$5)*(((CK15-CG15)*(Deflactor!CC29/Deflactor!CC$40))+(((Deflactor!CG29/Deflactor!CG$40)-(Deflactor!CC29/Deflactor!CC$40))*(CK15-'Calculo deflactor ajustado'!CG100)))</f>
        <v>0.1195775928100169</v>
      </c>
    </row>
    <row r="56" spans="1:89" s="55" customFormat="1" ht="12.75" x14ac:dyDescent="0.2">
      <c r="A56" s="137">
        <f t="shared" si="11"/>
        <v>1</v>
      </c>
      <c r="B56" s="19" t="s">
        <v>5</v>
      </c>
      <c r="C56" s="22" t="s">
        <v>19</v>
      </c>
      <c r="D56" s="22" t="s">
        <v>19</v>
      </c>
      <c r="E56" s="22" t="s">
        <v>19</v>
      </c>
      <c r="F56" s="22" t="s">
        <v>19</v>
      </c>
      <c r="G56" s="22" t="s">
        <v>19</v>
      </c>
      <c r="H56" s="22" t="s">
        <v>19</v>
      </c>
      <c r="I56" s="22" t="s">
        <v>19</v>
      </c>
      <c r="J56" s="22" t="s">
        <v>19</v>
      </c>
      <c r="K56" s="29">
        <f>(100/G$5)*(((K16-G16)*(Deflactor!C30/Deflactor!C$40))+(((Deflactor!G30/Deflactor!G$40)-(Deflactor!C30/Deflactor!C$40))*(K16-'Calculo deflactor ajustado'!G101)))</f>
        <v>0.2646666853840578</v>
      </c>
      <c r="L56" s="29">
        <f>(100/H$5)*(((L16-H16)*(Deflactor!D30/Deflactor!D$40))+(((Deflactor!H30/Deflactor!H$40)-(Deflactor!D30/Deflactor!D$40))*(L16-'Calculo deflactor ajustado'!H101)))</f>
        <v>0.75450520291209999</v>
      </c>
      <c r="M56" s="29">
        <f>(100/I$5)*(((M16-I16)*(Deflactor!E30/Deflactor!E$40))+(((Deflactor!I30/Deflactor!I$40)-(Deflactor!E30/Deflactor!E$40))*(M16-'Calculo deflactor ajustado'!I101)))</f>
        <v>-0.13504624838575455</v>
      </c>
      <c r="N56" s="29">
        <f>(100/J$5)*(((N16-J16)*(Deflactor!F30/Deflactor!F$40))+(((Deflactor!J30/Deflactor!J$40)-(Deflactor!F30/Deflactor!F$40))*(N16-'Calculo deflactor ajustado'!J101)))</f>
        <v>-0.8967776092116917</v>
      </c>
      <c r="O56" s="29">
        <f>(100/K$5)*(((O16-K16)*(Deflactor!G30/Deflactor!G$40))+(((Deflactor!K30/Deflactor!K$40)-(Deflactor!G30/Deflactor!G$40))*(O16-'Calculo deflactor ajustado'!K101)))</f>
        <v>-0.7218971893014845</v>
      </c>
      <c r="P56" s="29">
        <f>(100/L$5)*(((P16-L16)*(Deflactor!H30/Deflactor!H$40))+(((Deflactor!L30/Deflactor!L$40)-(Deflactor!H30/Deflactor!H$40))*(P16-'Calculo deflactor ajustado'!L101)))</f>
        <v>-1.5195353971682473</v>
      </c>
      <c r="Q56" s="29">
        <f>(100/M$5)*(((Q16-M16)*(Deflactor!I30/Deflactor!I$40))+(((Deflactor!M30/Deflactor!M$40)-(Deflactor!I30/Deflactor!I$40))*(Q16-'Calculo deflactor ajustado'!M101)))</f>
        <v>-0.80230871654862457</v>
      </c>
      <c r="R56" s="29">
        <f>(100/N$5)*(((R16-N16)*(Deflactor!J30/Deflactor!J$40))+(((Deflactor!N30/Deflactor!N$40)-(Deflactor!J30/Deflactor!J$40))*(R16-'Calculo deflactor ajustado'!N101)))</f>
        <v>9.5003930044060908E-2</v>
      </c>
      <c r="S56" s="29">
        <f>(100/O$5)*(((S16-O16)*(Deflactor!K30/Deflactor!K$40))+(((Deflactor!O30/Deflactor!O$40)-(Deflactor!K30/Deflactor!K$40))*(S16-'Calculo deflactor ajustado'!O101)))</f>
        <v>0.13403494828936424</v>
      </c>
      <c r="T56" s="29">
        <f>(100/P$5)*(((T16-P16)*(Deflactor!L30/Deflactor!L$40))+(((Deflactor!P30/Deflactor!P$40)-(Deflactor!L30/Deflactor!L$40))*(T16-'Calculo deflactor ajustado'!P101)))</f>
        <v>0.1168057754162514</v>
      </c>
      <c r="U56" s="29">
        <f>(100/Q$5)*(((U16-Q16)*(Deflactor!M30/Deflactor!M$40))+(((Deflactor!Q30/Deflactor!Q$40)-(Deflactor!M30/Deflactor!M$40))*(U16-'Calculo deflactor ajustado'!Q101)))</f>
        <v>8.3393974395095619E-2</v>
      </c>
      <c r="V56" s="29">
        <f>(100/R$5)*(((V16-R16)*(Deflactor!N30/Deflactor!N$40))+(((Deflactor!R30/Deflactor!R$40)-(Deflactor!N30/Deflactor!N$40))*(V16-'Calculo deflactor ajustado'!R101)))</f>
        <v>-0.36248965043382481</v>
      </c>
      <c r="W56" s="29">
        <f>(100/S$5)*(((W16-S16)*(Deflactor!O30/Deflactor!O$40))+(((Deflactor!S30/Deflactor!S$40)-(Deflactor!O30/Deflactor!O$40))*(W16-'Calculo deflactor ajustado'!S101)))</f>
        <v>0.15254363886175717</v>
      </c>
      <c r="X56" s="29">
        <f>(100/T$5)*(((X16-T16)*(Deflactor!P30/Deflactor!P$40))+(((Deflactor!T30/Deflactor!T$40)-(Deflactor!P30/Deflactor!P$40))*(X16-'Calculo deflactor ajustado'!T101)))</f>
        <v>0.22735104987907565</v>
      </c>
      <c r="Y56" s="29">
        <f>(100/U$5)*(((Y16-U16)*(Deflactor!Q30/Deflactor!Q$40))+(((Deflactor!U30/Deflactor!U$40)-(Deflactor!Q30/Deflactor!Q$40))*(Y16-'Calculo deflactor ajustado'!U101)))</f>
        <v>0.2257390396599793</v>
      </c>
      <c r="Z56" s="29">
        <f>(100/V$5)*(((Z16-V16)*(Deflactor!R30/Deflactor!R$40))+(((Deflactor!V30/Deflactor!V$40)-(Deflactor!R30/Deflactor!R$40))*(Z16-'Calculo deflactor ajustado'!V101)))</f>
        <v>1.4153642064725512E-2</v>
      </c>
      <c r="AA56" s="29">
        <f>(100/W$5)*(((AA16-W16)*(Deflactor!S30/Deflactor!S$40))+(((Deflactor!W30/Deflactor!W$40)-(Deflactor!S30/Deflactor!S$40))*(AA16-'Calculo deflactor ajustado'!W101)))</f>
        <v>0.20192779963629512</v>
      </c>
      <c r="AB56" s="29">
        <f>(100/X$5)*(((AB16-X16)*(Deflactor!T30/Deflactor!T$40))+(((Deflactor!X30/Deflactor!X$40)-(Deflactor!T30/Deflactor!T$40))*(AB16-'Calculo deflactor ajustado'!X101)))</f>
        <v>0.13238014948778062</v>
      </c>
      <c r="AC56" s="29">
        <f>(100/Y$5)*(((AC16-Y16)*(Deflactor!U30/Deflactor!U$40))+(((Deflactor!Y30/Deflactor!Y$40)-(Deflactor!U30/Deflactor!U$40))*(AC16-'Calculo deflactor ajustado'!Y101)))</f>
        <v>0.13733309373155372</v>
      </c>
      <c r="AD56" s="29">
        <f>(100/Z$5)*(((AD16-Z16)*(Deflactor!V30/Deflactor!V$40))+(((Deflactor!Z30/Deflactor!Z$40)-(Deflactor!V30/Deflactor!V$40))*(AD16-'Calculo deflactor ajustado'!Z101)))</f>
        <v>0.18277320754899956</v>
      </c>
      <c r="AE56" s="29">
        <f>(100/AA$5)*(((AE16-AA16)*(Deflactor!W30/Deflactor!W$40))+(((Deflactor!AA30/Deflactor!AA$40)-(Deflactor!W30/Deflactor!W$40))*(AE16-'Calculo deflactor ajustado'!AA101)))</f>
        <v>0.2245258376804391</v>
      </c>
      <c r="AF56" s="29">
        <f>(100/AB$5)*(((AF16-AB16)*(Deflactor!X30/Deflactor!X$40))+(((Deflactor!AB30/Deflactor!AB$40)-(Deflactor!X30/Deflactor!X$40))*(AF16-'Calculo deflactor ajustado'!AB101)))</f>
        <v>0.10497587896995374</v>
      </c>
      <c r="AG56" s="29">
        <f>(100/AC$5)*(((AG16-AC16)*(Deflactor!Y30/Deflactor!Y$40))+(((Deflactor!AC30/Deflactor!AC$40)-(Deflactor!Y30/Deflactor!Y$40))*(AG16-'Calculo deflactor ajustado'!AC101)))</f>
        <v>-3.34844376770011E-2</v>
      </c>
      <c r="AH56" s="29">
        <f>(100/AD$5)*(((AH16-AD16)*(Deflactor!Z30/Deflactor!Z$40))+(((Deflactor!AD30/Deflactor!AD$40)-(Deflactor!Z30/Deflactor!Z$40))*(AH16-'Calculo deflactor ajustado'!AD101)))</f>
        <v>-5.3053261002150444E-2</v>
      </c>
      <c r="AI56" s="29">
        <f>(100/AE$5)*(((AI16-AE16)*(Deflactor!AA30/Deflactor!AA$40))+(((Deflactor!AE30/Deflactor!AE$40)-(Deflactor!AA30/Deflactor!AA$40))*(AI16-'Calculo deflactor ajustado'!AE101)))</f>
        <v>-0.32470507560851991</v>
      </c>
      <c r="AJ56" s="29">
        <f>(100/AF$5)*(((AJ16-AF16)*(Deflactor!AB30/Deflactor!AB$40))+(((Deflactor!AF30/Deflactor!AF$40)-(Deflactor!AB30/Deflactor!AB$40))*(AJ16-'Calculo deflactor ajustado'!AF101)))</f>
        <v>-7.417100768615098E-2</v>
      </c>
      <c r="AK56" s="29">
        <f>(100/AG$5)*(((AK16-AG16)*(Deflactor!AC30/Deflactor!AC$40))+(((Deflactor!AG30/Deflactor!AG$40)-(Deflactor!AC30/Deflactor!AC$40))*(AK16-'Calculo deflactor ajustado'!AG101)))</f>
        <v>0.30947363150597168</v>
      </c>
      <c r="AL56" s="29">
        <f>(100/AH$5)*(((AL16-AH16)*(Deflactor!AD30/Deflactor!AD$40))+(((Deflactor!AH30/Deflactor!AH$40)-(Deflactor!AD30/Deflactor!AD$40))*(AL16-'Calculo deflactor ajustado'!AH101)))</f>
        <v>0.80036547519980972</v>
      </c>
      <c r="AM56" s="29">
        <f>(100/AI$5)*(((AM16-AI16)*(Deflactor!AE30/Deflactor!AE$40))+(((Deflactor!AI30/Deflactor!AI$40)-(Deflactor!AE30/Deflactor!AE$40))*(AM16-'Calculo deflactor ajustado'!AI101)))</f>
        <v>0.58802003755668242</v>
      </c>
      <c r="AN56" s="29">
        <f>(100/AJ$5)*(((AN16-AJ16)*(Deflactor!AF30/Deflactor!AF$40))+(((Deflactor!AJ30/Deflactor!AJ$40)-(Deflactor!AF30/Deflactor!AF$40))*(AN16-'Calculo deflactor ajustado'!AJ101)))</f>
        <v>0.65971799761013228</v>
      </c>
      <c r="AO56" s="29">
        <f>(100/AK$5)*(((AO16-AK16)*(Deflactor!AG30/Deflactor!AG$40))+(((Deflactor!AK30/Deflactor!AK$40)-(Deflactor!AG30/Deflactor!AG$40))*(AO16-'Calculo deflactor ajustado'!AK101)))</f>
        <v>0.4485337119997726</v>
      </c>
      <c r="AP56" s="29">
        <f>(100/AL$5)*(((AP16-AL16)*(Deflactor!AH30/Deflactor!AH$40))+(((Deflactor!AL30/Deflactor!AL$40)-(Deflactor!AH30/Deflactor!AH$40))*(AP16-'Calculo deflactor ajustado'!AL101)))</f>
        <v>0.1754103055551258</v>
      </c>
      <c r="AQ56" s="29">
        <f>(100/AM$5)*(((AQ16-AM16)*(Deflactor!AI30/Deflactor!AI$40))+(((Deflactor!AM30/Deflactor!AM$40)-(Deflactor!AI30/Deflactor!AI$40))*(AQ16-'Calculo deflactor ajustado'!AM101)))</f>
        <v>0.23492747781453499</v>
      </c>
      <c r="AR56" s="29">
        <f>(100/AN$5)*(((AR16-AN16)*(Deflactor!AJ30/Deflactor!AJ$40))+(((Deflactor!AN30/Deflactor!AN$40)-(Deflactor!AJ30/Deflactor!AJ$40))*(AR16-'Calculo deflactor ajustado'!AN101)))</f>
        <v>0.28381629149221965</v>
      </c>
      <c r="AS56" s="29">
        <f>(100/AO$5)*(((AS16-AO16)*(Deflactor!AK30/Deflactor!AK$40))+(((Deflactor!AO30/Deflactor!AO$40)-(Deflactor!AK30/Deflactor!AK$40))*(AS16-'Calculo deflactor ajustado'!AO101)))</f>
        <v>0.29999834260760311</v>
      </c>
      <c r="AT56" s="29">
        <f>(100/AP$5)*(((AT16-AP16)*(Deflactor!AL30/Deflactor!AL$40))+(((Deflactor!AP30/Deflactor!AP$40)-(Deflactor!AL30/Deflactor!AL$40))*(AT16-'Calculo deflactor ajustado'!AP101)))</f>
        <v>0.37693185017741032</v>
      </c>
      <c r="AU56" s="29">
        <f>(100/AQ$5)*(((AU16-AQ16)*(Deflactor!AM30/Deflactor!AM$40))+(((Deflactor!AQ30/Deflactor!AQ$40)-(Deflactor!AM30/Deflactor!AM$40))*(AU16-'Calculo deflactor ajustado'!AQ101)))</f>
        <v>0.36373878986632008</v>
      </c>
      <c r="AV56" s="29">
        <f>(100/AR$5)*(((AV16-AR16)*(Deflactor!AN30/Deflactor!AN$40))+(((Deflactor!AR30/Deflactor!AR$40)-(Deflactor!AN30/Deflactor!AN$40))*(AV16-'Calculo deflactor ajustado'!AR101)))</f>
        <v>0.14821057503831675</v>
      </c>
      <c r="AW56" s="29">
        <f>(100/AS$5)*(((AW16-AS16)*(Deflactor!AO30/Deflactor!AO$40))+(((Deflactor!AS30/Deflactor!AS$40)-(Deflactor!AO30/Deflactor!AO$40))*(AW16-'Calculo deflactor ajustado'!AS101)))</f>
        <v>9.0190855511191256E-2</v>
      </c>
      <c r="AX56" s="29">
        <f>(100/AT$5)*(((AX16-AT16)*(Deflactor!AP30/Deflactor!AP$40))+(((Deflactor!AT30/Deflactor!AT$40)-(Deflactor!AP30/Deflactor!AP$40))*(AX16-'Calculo deflactor ajustado'!AT101)))</f>
        <v>0.31050984276954952</v>
      </c>
      <c r="AY56" s="29">
        <f>(100/AU$5)*(((AY16-AU16)*(Deflactor!AQ30/Deflactor!AQ$40))+(((Deflactor!AU30/Deflactor!AU$40)-(Deflactor!AQ30/Deflactor!AQ$40))*(AY16-'Calculo deflactor ajustado'!AU101)))</f>
        <v>0.56560232587057646</v>
      </c>
      <c r="AZ56" s="29">
        <f>(100/AV$5)*(((AZ16-AV16)*(Deflactor!AR30/Deflactor!AR$40))+(((Deflactor!AV30/Deflactor!AV$40)-(Deflactor!AR30/Deflactor!AR$40))*(AZ16-'Calculo deflactor ajustado'!AV101)))</f>
        <v>0.74244193419026105</v>
      </c>
      <c r="BA56" s="29">
        <f>(100/AW$5)*(((BA16-AW16)*(Deflactor!AS30/Deflactor!AS$40))+(((Deflactor!AW30/Deflactor!AW$40)-(Deflactor!AS30/Deflactor!AS$40))*(BA16-'Calculo deflactor ajustado'!AW101)))</f>
        <v>0.75617835630174257</v>
      </c>
      <c r="BB56" s="29">
        <f>(100/AX$5)*(((BB16-AX16)*(Deflactor!AT30/Deflactor!AT$40))+(((Deflactor!AX30/Deflactor!AX$40)-(Deflactor!AT30/Deflactor!AT$40))*(BB16-'Calculo deflactor ajustado'!AX101)))</f>
        <v>0.60774474774741094</v>
      </c>
      <c r="BC56" s="29">
        <f>(100/AY$5)*(((BC16-AY16)*(Deflactor!AU30/Deflactor!AU$40))+(((Deflactor!AY30/Deflactor!AY$40)-(Deflactor!AU30/Deflactor!AU$40))*(BC16-'Calculo deflactor ajustado'!AY101)))</f>
        <v>-0.20630819107631268</v>
      </c>
      <c r="BD56" s="29">
        <f>(100/AZ$5)*(((BD16-AZ16)*(Deflactor!AV30/Deflactor!AV$40))+(((Deflactor!AZ30/Deflactor!AZ$40)-(Deflactor!AV30/Deflactor!AV$40))*(BD16-'Calculo deflactor ajustado'!AZ101)))</f>
        <v>-0.2274784957974543</v>
      </c>
      <c r="BE56" s="29">
        <f>(100/BA$5)*(((BE16-BA16)*(Deflactor!AW30/Deflactor!AW$40))+(((Deflactor!BA30/Deflactor!BA$40)-(Deflactor!AW30/Deflactor!AW$40))*(BE16-'Calculo deflactor ajustado'!BA101)))</f>
        <v>-0.51643165136828484</v>
      </c>
      <c r="BF56" s="29">
        <f>(100/BB$5)*(((BF16-BB16)*(Deflactor!AX30/Deflactor!AX$40))+(((Deflactor!BB30/Deflactor!BB$40)-(Deflactor!AX30/Deflactor!AX$40))*(BF16-'Calculo deflactor ajustado'!BB101)))</f>
        <v>-0.48426200901790634</v>
      </c>
      <c r="BG56" s="29">
        <f>(100/BC$5)*(((BG16-BC16)*(Deflactor!AY30/Deflactor!AY$40))+(((Deflactor!BC30/Deflactor!BC$40)-(Deflactor!AY30/Deflactor!AY$40))*(BG16-'Calculo deflactor ajustado'!BC101)))</f>
        <v>-0.41009237842742302</v>
      </c>
      <c r="BH56" s="29">
        <f>(100/BD$5)*(((BH16-BD16)*(Deflactor!AZ30/Deflactor!AZ$40))+(((Deflactor!BD30/Deflactor!BD$40)-(Deflactor!AZ30/Deflactor!AZ$40))*(BH16-'Calculo deflactor ajustado'!BD101)))</f>
        <v>-0.16834705783455239</v>
      </c>
      <c r="BI56" s="29">
        <f>(100/BE$5)*(((BI16-BE16)*(Deflactor!BA30/Deflactor!BA$40))+(((Deflactor!BE30/Deflactor!BE$40)-(Deflactor!BA30/Deflactor!BA$40))*(BI16-'Calculo deflactor ajustado'!BE101)))</f>
        <v>0.26350083162856169</v>
      </c>
      <c r="BJ56" s="29">
        <f>(100/BF$5)*(((BJ16-BF16)*(Deflactor!BB30/Deflactor!BB$40))+(((Deflactor!BF30/Deflactor!BF$40)-(Deflactor!BB30/Deflactor!BB$40))*(BJ16-'Calculo deflactor ajustado'!BF101)))</f>
        <v>0.69653493145131229</v>
      </c>
      <c r="BK56" s="29">
        <f>(100/BG$5)*(((BK16-BG16)*(Deflactor!BC30/Deflactor!BC$40))+(((Deflactor!BG30/Deflactor!BG$40)-(Deflactor!BC30/Deflactor!BC$40))*(BK16-'Calculo deflactor ajustado'!BG101)))</f>
        <v>0.54032469639727054</v>
      </c>
      <c r="BL56" s="29">
        <f>(100/BH$5)*(((BL16-BH16)*(Deflactor!BD30/Deflactor!BD$40))+(((Deflactor!BH30/Deflactor!BH$40)-(Deflactor!BD30/Deflactor!BD$40))*(BL16-'Calculo deflactor ajustado'!BH101)))</f>
        <v>0.43402749360525306</v>
      </c>
      <c r="BM56" s="29">
        <f>(100/BI$5)*(((BM16-BI16)*(Deflactor!BE30/Deflactor!BE$40))+(((Deflactor!BI30/Deflactor!BI$40)-(Deflactor!BE30/Deflactor!BE$40))*(BM16-'Calculo deflactor ajustado'!BI101)))</f>
        <v>0.30125978515319718</v>
      </c>
      <c r="BN56" s="29">
        <f>(100/BJ$5)*(((BN16-BJ16)*(Deflactor!BF30/Deflactor!BF$40))+(((Deflactor!BJ30/Deflactor!BJ$40)-(Deflactor!BF30/Deflactor!BF$40))*(BN16-'Calculo deflactor ajustado'!BJ101)))</f>
        <v>4.0943330139439287E-2</v>
      </c>
      <c r="BO56" s="29">
        <f>(100/BK$5)*(((BO16-BK16)*(Deflactor!BG30/Deflactor!BG$40))+(((Deflactor!BK30/Deflactor!BK$40)-(Deflactor!BG30/Deflactor!BG$40))*(BO16-'Calculo deflactor ajustado'!BK101)))</f>
        <v>0.40637975818898203</v>
      </c>
      <c r="BP56" s="29">
        <f>(100/BL$5)*(((BP16-BL16)*(Deflactor!BH30/Deflactor!BH$40))+(((Deflactor!BL30/Deflactor!BL$40)-(Deflactor!BH30/Deflactor!BH$40))*(BP16-'Calculo deflactor ajustado'!BL101)))</f>
        <v>0.36156508888972078</v>
      </c>
      <c r="BQ56" s="29">
        <f>(100/BM$5)*(((BQ16-BM16)*(Deflactor!BI30/Deflactor!BI$40))+(((Deflactor!BM30/Deflactor!BM$40)-(Deflactor!BI30/Deflactor!BI$40))*(BQ16-'Calculo deflactor ajustado'!BM101)))</f>
        <v>0.38743789533217682</v>
      </c>
      <c r="BR56" s="29">
        <f>(100/BN$5)*(((BR16-BN16)*(Deflactor!BJ30/Deflactor!BJ$40))+(((Deflactor!BN30/Deflactor!BN$40)-(Deflactor!BJ30/Deflactor!BJ$40))*(BR16-'Calculo deflactor ajustado'!BN101)))</f>
        <v>0.52211128974588084</v>
      </c>
      <c r="BS56" s="32">
        <f>(100/BO$5)*(((BS16-BO16)*(Deflactor!BK30/Deflactor!BK$40))+(((Deflactor!BO30/Deflactor!BO$40)-(Deflactor!BK30/Deflactor!BK$40))*(BS16-'Calculo deflactor ajustado'!BO101)))</f>
        <v>0.19449477526237255</v>
      </c>
      <c r="BT56" s="32">
        <f>(100/BP$5)*(((BT16-BP16)*(Deflactor!BL30/Deflactor!BL$40))+(((Deflactor!BP30/Deflactor!BP$40)-(Deflactor!BL30/Deflactor!BL$40))*(BT16-'Calculo deflactor ajustado'!BP101)))</f>
        <v>0.42497243128292927</v>
      </c>
      <c r="BU56" s="32">
        <f>(100/BQ$5)*(((BU16-BQ16)*(Deflactor!BM30/Deflactor!BM$40))+(((Deflactor!BQ30/Deflactor!BQ$40)-(Deflactor!BM30/Deflactor!BM$40))*(BU16-'Calculo deflactor ajustado'!BQ101)))</f>
        <v>0.37052349515036437</v>
      </c>
      <c r="BV56" s="32">
        <f>(100/BR$5)*(((BV16-BR16)*(Deflactor!BN30/Deflactor!BN$40))+(((Deflactor!BR30/Deflactor!BR$40)-(Deflactor!BN30/Deflactor!BN$40))*(BV16-'Calculo deflactor ajustado'!BR101)))</f>
        <v>0.31001743624417255</v>
      </c>
      <c r="BW56" s="29">
        <f>(100/BS$5)*(((BW16-BS16)*(Deflactor!BS30/Deflactor!BS$40))+(((Deflactor!BS30/Deflactor!BS$40)-(Deflactor!BS30/Deflactor!BS$40))*(BW16-'Calculo deflactor ajustado'!BS101)))</f>
        <v>0.10391886455990434</v>
      </c>
      <c r="BX56" s="29">
        <f>(100/BT$5)*(((BX16-BT16)*(Deflactor!BT30/Deflactor!BT$40))+(((Deflactor!BT30/Deflactor!BT$40)-(Deflactor!BT30/Deflactor!BT$40))*(BX16-'Calculo deflactor ajustado'!BT101)))</f>
        <v>-0.13892407002338694</v>
      </c>
      <c r="BY56" s="29">
        <f>(100/BU$5)*(((BY16-BU16)*(Deflactor!BU30/Deflactor!BU$40))+(((Deflactor!BU30/Deflactor!BU$40)-(Deflactor!BU30/Deflactor!BU$40))*(BY16-'Calculo deflactor ajustado'!BU101)))</f>
        <v>-0.21567171028200693</v>
      </c>
      <c r="BZ56" s="29">
        <f>(100/BV$5)*(((BZ16-BV16)*(Deflactor!BV30/Deflactor!BV$40))+(((Deflactor!BV30/Deflactor!BV$40)-(Deflactor!BV30/Deflactor!BV$40))*(BZ16-'Calculo deflactor ajustado'!BV101)))</f>
        <v>-0.22205017716068118</v>
      </c>
      <c r="CA56" s="29">
        <f>(100/BW$5)*(((CA16-BW16)*(Deflactor!BS30/Deflactor!BS$40))+(((Deflactor!BW30/Deflactor!BW$40)-(Deflactor!BS30/Deflactor!BS$40))*(CA16-'Calculo deflactor ajustado'!BW101)))</f>
        <v>-8.0204061068737134E-2</v>
      </c>
      <c r="CB56" s="29">
        <f>(100/BX$5)*(((CB16-BX16)*(Deflactor!BT30/Deflactor!BT$40))+(((Deflactor!BX30/Deflactor!BX$40)-(Deflactor!BT30/Deflactor!BT$40))*(CB16-'Calculo deflactor ajustado'!BX101)))</f>
        <v>0.17163750740623207</v>
      </c>
      <c r="CC56" s="29">
        <f>(100/BY$5)*(((CC16-BY16)*(Deflactor!BU30/Deflactor!BU$40))+(((Deflactor!BY30/Deflactor!BY$40)-(Deflactor!BU30/Deflactor!BU$40))*(CC16-'Calculo deflactor ajustado'!BY101)))</f>
        <v>0.43144973021655414</v>
      </c>
      <c r="CD56" s="29">
        <f>(100/BZ$5)*(((CD16-BZ16)*(Deflactor!BV30/Deflactor!BV$40))+(((Deflactor!BZ30/Deflactor!BZ$40)-(Deflactor!BV30/Deflactor!BV$40))*(CD16-'Calculo deflactor ajustado'!BZ101)))</f>
        <v>0.45132042948506385</v>
      </c>
      <c r="CE56" s="29">
        <f>(100/CA$5)*(((CE16-CA16)*(Deflactor!BW30/Deflactor!BW$40))+(((Deflactor!CA30/Deflactor!CA$40)-(Deflactor!BW30/Deflactor!BW$40))*(CE16-'Calculo deflactor ajustado'!CA101)))</f>
        <v>0.31007795549481548</v>
      </c>
      <c r="CF56" s="29">
        <f>(100/CB$5)*(((CF16-CB16)*(Deflactor!BX30/Deflactor!BX$40))+(((Deflactor!CB30/Deflactor!CB$40)-(Deflactor!BX30/Deflactor!BX$40))*(CF16-'Calculo deflactor ajustado'!CB101)))</f>
        <v>0.20898557556538538</v>
      </c>
      <c r="CG56" s="29">
        <f>(100/CC$5)*(((CG16-CC16)*(Deflactor!BY30/Deflactor!BY$40))+(((Deflactor!CC30/Deflactor!CC$40)-(Deflactor!BY30/Deflactor!BY$40))*(CG16-'Calculo deflactor ajustado'!CC101)))</f>
        <v>0.14114757456226196</v>
      </c>
      <c r="CH56" s="29">
        <f>(100/CD$5)*(((CH16-CD16)*(Deflactor!BZ30/Deflactor!BZ$40))+(((Deflactor!CD30/Deflactor!CD$40)-(Deflactor!BZ30/Deflactor!BZ$40))*(CH16-'Calculo deflactor ajustado'!CD101)))</f>
        <v>4.6106472993798246E-3</v>
      </c>
      <c r="CI56" s="29">
        <f>(100/CE$5)*(((CI16-CE16)*(Deflactor!CA30/Deflactor!CA$40))+(((Deflactor!CE30/Deflactor!CE$40)-(Deflactor!CA30/Deflactor!CA$40))*(CI16-'Calculo deflactor ajustado'!CE101)))</f>
        <v>-8.751271380999788E-2</v>
      </c>
      <c r="CJ56" s="29">
        <f>(100/CF$5)*(((CJ16-CF16)*(Deflactor!CB30/Deflactor!CB$40))+(((Deflactor!CF30/Deflactor!CF$40)-(Deflactor!CB30/Deflactor!CB$40))*(CJ16-'Calculo deflactor ajustado'!CF101)))</f>
        <v>-0.2414895437059294</v>
      </c>
      <c r="CK56" s="29">
        <f>(100/CG$5)*(((CK16-CG16)*(Deflactor!CC30/Deflactor!CC$40))+(((Deflactor!CG30/Deflactor!CG$40)-(Deflactor!CC30/Deflactor!CC$40))*(CK16-'Calculo deflactor ajustado'!CG101)))</f>
        <v>-0.39159694855017457</v>
      </c>
    </row>
    <row r="57" spans="1:89" s="55" customFormat="1" ht="13.9" x14ac:dyDescent="0.3">
      <c r="A57" s="137">
        <f t="shared" si="11"/>
        <v>1</v>
      </c>
      <c r="B57" s="19" t="s">
        <v>6</v>
      </c>
      <c r="C57" s="22" t="s">
        <v>19</v>
      </c>
      <c r="D57" s="22" t="s">
        <v>19</v>
      </c>
      <c r="E57" s="22" t="s">
        <v>19</v>
      </c>
      <c r="F57" s="22" t="s">
        <v>19</v>
      </c>
      <c r="G57" s="22" t="s">
        <v>19</v>
      </c>
      <c r="H57" s="22" t="s">
        <v>19</v>
      </c>
      <c r="I57" s="22" t="s">
        <v>19</v>
      </c>
      <c r="J57" s="22" t="s">
        <v>19</v>
      </c>
      <c r="K57" s="29">
        <f>(100/G$5)*(((K17-G17)*(Deflactor!C31/Deflactor!C$40))+(((Deflactor!G31/Deflactor!G$40)-(Deflactor!C31/Deflactor!C$40))*(K17-'Calculo deflactor ajustado'!G102)))</f>
        <v>0.81495149584348658</v>
      </c>
      <c r="L57" s="29">
        <f>(100/H$5)*(((L17-H17)*(Deflactor!D31/Deflactor!D$40))+(((Deflactor!H31/Deflactor!H$40)-(Deflactor!D31/Deflactor!D$40))*(L17-'Calculo deflactor ajustado'!H102)))</f>
        <v>0.76543571989748083</v>
      </c>
      <c r="M57" s="29">
        <f>(100/I$5)*(((M17-I17)*(Deflactor!E31/Deflactor!E$40))+(((Deflactor!I31/Deflactor!I$40)-(Deflactor!E31/Deflactor!E$40))*(M17-'Calculo deflactor ajustado'!I102)))</f>
        <v>0.48815421397253628</v>
      </c>
      <c r="N57" s="29">
        <f>(100/J$5)*(((N17-J17)*(Deflactor!F31/Deflactor!F$40))+(((Deflactor!J31/Deflactor!J$40)-(Deflactor!F31/Deflactor!F$40))*(N17-'Calculo deflactor ajustado'!J102)))</f>
        <v>-0.55014745326954206</v>
      </c>
      <c r="O57" s="29">
        <f>(100/K$5)*(((O17-K17)*(Deflactor!G31/Deflactor!G$40))+(((Deflactor!K31/Deflactor!K$40)-(Deflactor!G31/Deflactor!G$40))*(O17-'Calculo deflactor ajustado'!K102)))</f>
        <v>-0.70182064208283035</v>
      </c>
      <c r="P57" s="29">
        <f>(100/L$5)*(((P17-L17)*(Deflactor!H31/Deflactor!H$40))+(((Deflactor!L31/Deflactor!L$40)-(Deflactor!H31/Deflactor!H$40))*(P17-'Calculo deflactor ajustado'!L102)))</f>
        <v>-0.88683289585300973</v>
      </c>
      <c r="Q57" s="29">
        <f>(100/M$5)*(((Q17-M17)*(Deflactor!I31/Deflactor!I$40))+(((Deflactor!M31/Deflactor!M$40)-(Deflactor!I31/Deflactor!I$40))*(Q17-'Calculo deflactor ajustado'!M102)))</f>
        <v>-0.56263654034300326</v>
      </c>
      <c r="R57" s="29">
        <f>(100/N$5)*(((R17-N17)*(Deflactor!J31/Deflactor!J$40))+(((Deflactor!N31/Deflactor!N$40)-(Deflactor!J31/Deflactor!J$40))*(R17-'Calculo deflactor ajustado'!N102)))</f>
        <v>0.35806323456137734</v>
      </c>
      <c r="S57" s="29">
        <f>(100/O$5)*(((S17-O17)*(Deflactor!K31/Deflactor!K$40))+(((Deflactor!O31/Deflactor!O$40)-(Deflactor!K31/Deflactor!K$40))*(S17-'Calculo deflactor ajustado'!O102)))</f>
        <v>0.41629793844674506</v>
      </c>
      <c r="T57" s="29">
        <f>(100/P$5)*(((T17-P17)*(Deflactor!L31/Deflactor!L$40))+(((Deflactor!P31/Deflactor!P$40)-(Deflactor!L31/Deflactor!L$40))*(T17-'Calculo deflactor ajustado'!P102)))</f>
        <v>0.41848097842197313</v>
      </c>
      <c r="U57" s="29">
        <f>(100/Q$5)*(((U17-Q17)*(Deflactor!M31/Deflactor!M$40))+(((Deflactor!Q31/Deflactor!Q$40)-(Deflactor!M31/Deflactor!M$40))*(U17-'Calculo deflactor ajustado'!Q102)))</f>
        <v>0.26952929684413185</v>
      </c>
      <c r="V57" s="29">
        <f>(100/R$5)*(((V17-R17)*(Deflactor!N31/Deflactor!N$40))+(((Deflactor!R31/Deflactor!R$40)-(Deflactor!N31/Deflactor!N$40))*(V17-'Calculo deflactor ajustado'!R102)))</f>
        <v>0.15060369177824576</v>
      </c>
      <c r="W57" s="29">
        <f>(100/S$5)*(((W17-S17)*(Deflactor!O31/Deflactor!O$40))+(((Deflactor!S31/Deflactor!S$40)-(Deflactor!O31/Deflactor!O$40))*(W17-'Calculo deflactor ajustado'!S102)))</f>
        <v>0.26196434235674987</v>
      </c>
      <c r="X57" s="29">
        <f>(100/T$5)*(((X17-T17)*(Deflactor!P31/Deflactor!P$40))+(((Deflactor!T31/Deflactor!T$40)-(Deflactor!P31/Deflactor!P$40))*(X17-'Calculo deflactor ajustado'!T102)))</f>
        <v>0.37919082880091248</v>
      </c>
      <c r="Y57" s="29">
        <f>(100/U$5)*(((Y17-U17)*(Deflactor!Q31/Deflactor!Q$40))+(((Deflactor!U31/Deflactor!U$40)-(Deflactor!Q31/Deflactor!Q$40))*(Y17-'Calculo deflactor ajustado'!U102)))</f>
        <v>-4.7889698951629471E-2</v>
      </c>
      <c r="Z57" s="29">
        <f>(100/V$5)*(((Z17-V17)*(Deflactor!R31/Deflactor!R$40))+(((Deflactor!V31/Deflactor!V$40)-(Deflactor!R31/Deflactor!R$40))*(Z17-'Calculo deflactor ajustado'!V102)))</f>
        <v>2.6644034775108412E-2</v>
      </c>
      <c r="AA57" s="29">
        <f>(100/W$5)*(((AA17-W17)*(Deflactor!S31/Deflactor!S$40))+(((Deflactor!W31/Deflactor!W$40)-(Deflactor!S31/Deflactor!S$40))*(AA17-'Calculo deflactor ajustado'!W102)))</f>
        <v>9.3298210882580862E-2</v>
      </c>
      <c r="AB57" s="29">
        <f>(100/X$5)*(((AB17-X17)*(Deflactor!T31/Deflactor!T$40))+(((Deflactor!X31/Deflactor!X$40)-(Deflactor!T31/Deflactor!T$40))*(AB17-'Calculo deflactor ajustado'!X102)))</f>
        <v>0.13326883850554744</v>
      </c>
      <c r="AC57" s="29">
        <f>(100/Y$5)*(((AC17-Y17)*(Deflactor!U31/Deflactor!U$40))+(((Deflactor!Y31/Deflactor!Y$40)-(Deflactor!U31/Deflactor!U$40))*(AC17-'Calculo deflactor ajustado'!Y102)))</f>
        <v>0.45369701728484146</v>
      </c>
      <c r="AD57" s="29">
        <f>(100/Z$5)*(((AD17-Z17)*(Deflactor!V31/Deflactor!V$40))+(((Deflactor!Z31/Deflactor!Z$40)-(Deflactor!V31/Deflactor!V$40))*(AD17-'Calculo deflactor ajustado'!Z102)))</f>
        <v>0.40449549300167936</v>
      </c>
      <c r="AE57" s="29">
        <f>(100/AA$5)*(((AE17-AA17)*(Deflactor!W31/Deflactor!W$40))+(((Deflactor!AA31/Deflactor!AA$40)-(Deflactor!W31/Deflactor!W$40))*(AE17-'Calculo deflactor ajustado'!AA102)))</f>
        <v>0.30874483249701407</v>
      </c>
      <c r="AF57" s="29">
        <f>(100/AB$5)*(((AF17-AB17)*(Deflactor!X31/Deflactor!X$40))+(((Deflactor!AB31/Deflactor!AB$40)-(Deflactor!X31/Deflactor!X$40))*(AF17-'Calculo deflactor ajustado'!AB102)))</f>
        <v>0.35012095482858896</v>
      </c>
      <c r="AG57" s="29">
        <f>(100/AC$5)*(((AG17-AC17)*(Deflactor!Y31/Deflactor!Y$40))+(((Deflactor!AC31/Deflactor!AC$40)-(Deflactor!Y31/Deflactor!Y$40))*(AG17-'Calculo deflactor ajustado'!AC102)))</f>
        <v>0.4797487125350669</v>
      </c>
      <c r="AH57" s="29">
        <f>(100/AD$5)*(((AH17-AD17)*(Deflactor!Z31/Deflactor!Z$40))+(((Deflactor!AD31/Deflactor!AD$40)-(Deflactor!Z31/Deflactor!Z$40))*(AH17-'Calculo deflactor ajustado'!AD102)))</f>
        <v>0.58132424774340574</v>
      </c>
      <c r="AI57" s="29">
        <f>(100/AE$5)*(((AI17-AE17)*(Deflactor!AA31/Deflactor!AA$40))+(((Deflactor!AE31/Deflactor!AE$40)-(Deflactor!AA31/Deflactor!AA$40))*(AI17-'Calculo deflactor ajustado'!AE102)))</f>
        <v>0.8893096653666599</v>
      </c>
      <c r="AJ57" s="29">
        <f>(100/AF$5)*(((AJ17-AF17)*(Deflactor!AB31/Deflactor!AB$40))+(((Deflactor!AF31/Deflactor!AF$40)-(Deflactor!AB31/Deflactor!AB$40))*(AJ17-'Calculo deflactor ajustado'!AF102)))</f>
        <v>0.86803714981477198</v>
      </c>
      <c r="AK57" s="29">
        <f>(100/AG$5)*(((AK17-AG17)*(Deflactor!AC31/Deflactor!AC$40))+(((Deflactor!AG31/Deflactor!AG$40)-(Deflactor!AC31/Deflactor!AC$40))*(AK17-'Calculo deflactor ajustado'!AG102)))</f>
        <v>1.0557520166035819</v>
      </c>
      <c r="AL57" s="29">
        <f>(100/AH$5)*(((AL17-AH17)*(Deflactor!AD31/Deflactor!AD$40))+(((Deflactor!AH31/Deflactor!AH$40)-(Deflactor!AD31/Deflactor!AD$40))*(AL17-'Calculo deflactor ajustado'!AH102)))</f>
        <v>1.1231380660734842</v>
      </c>
      <c r="AM57" s="29">
        <f>(100/AI$5)*(((AM17-AI17)*(Deflactor!AE31/Deflactor!AE$40))+(((Deflactor!AI31/Deflactor!AI$40)-(Deflactor!AE31/Deflactor!AE$40))*(AM17-'Calculo deflactor ajustado'!AI102)))</f>
        <v>0.85344115061857517</v>
      </c>
      <c r="AN57" s="29">
        <f>(100/AJ$5)*(((AN17-AJ17)*(Deflactor!AF31/Deflactor!AF$40))+(((Deflactor!AJ31/Deflactor!AJ$40)-(Deflactor!AF31/Deflactor!AF$40))*(AN17-'Calculo deflactor ajustado'!AJ102)))</f>
        <v>0.92113639851302809</v>
      </c>
      <c r="AO57" s="29">
        <f>(100/AK$5)*(((AO17-AK17)*(Deflactor!AG31/Deflactor!AG$40))+(((Deflactor!AK31/Deflactor!AK$40)-(Deflactor!AG31/Deflactor!AG$40))*(AO17-'Calculo deflactor ajustado'!AK102)))</f>
        <v>0.86031478905444947</v>
      </c>
      <c r="AP57" s="29">
        <f>(100/AL$5)*(((AP17-AL17)*(Deflactor!AH31/Deflactor!AH$40))+(((Deflactor!AL31/Deflactor!AL$40)-(Deflactor!AH31/Deflactor!AH$40))*(AP17-'Calculo deflactor ajustado'!AL102)))</f>
        <v>0.86998457056594614</v>
      </c>
      <c r="AQ57" s="29">
        <f>(100/AM$5)*(((AQ17-AM17)*(Deflactor!AI31/Deflactor!AI$40))+(((Deflactor!AM31/Deflactor!AM$40)-(Deflactor!AI31/Deflactor!AI$40))*(AQ17-'Calculo deflactor ajustado'!AM102)))</f>
        <v>0.91982591619336462</v>
      </c>
      <c r="AR57" s="29">
        <f>(100/AN$5)*(((AR17-AN17)*(Deflactor!AJ31/Deflactor!AJ$40))+(((Deflactor!AN31/Deflactor!AN$40)-(Deflactor!AJ31/Deflactor!AJ$40))*(AR17-'Calculo deflactor ajustado'!AN102)))</f>
        <v>1.0094774414615191</v>
      </c>
      <c r="AS57" s="29">
        <f>(100/AO$5)*(((AS17-AO17)*(Deflactor!AK31/Deflactor!AK$40))+(((Deflactor!AO31/Deflactor!AO$40)-(Deflactor!AK31/Deflactor!AK$40))*(AS17-'Calculo deflactor ajustado'!AO102)))</f>
        <v>0.97667237784069794</v>
      </c>
      <c r="AT57" s="29">
        <f>(100/AP$5)*(((AT17-AP17)*(Deflactor!AL31/Deflactor!AL$40))+(((Deflactor!AP31/Deflactor!AP$40)-(Deflactor!AL31/Deflactor!AL$40))*(AT17-'Calculo deflactor ajustado'!AP102)))</f>
        <v>0.87447385606326899</v>
      </c>
      <c r="AU57" s="29">
        <f>(100/AQ$5)*(((AU17-AQ17)*(Deflactor!AM31/Deflactor!AM$40))+(((Deflactor!AQ31/Deflactor!AQ$40)-(Deflactor!AM31/Deflactor!AM$40))*(AU17-'Calculo deflactor ajustado'!AQ102)))</f>
        <v>0.69139504328032164</v>
      </c>
      <c r="AV57" s="29">
        <f>(100/AR$5)*(((AV17-AR17)*(Deflactor!AN31/Deflactor!AN$40))+(((Deflactor!AR31/Deflactor!AR$40)-(Deflactor!AN31/Deflactor!AN$40))*(AV17-'Calculo deflactor ajustado'!AR102)))</f>
        <v>0.47950606773967325</v>
      </c>
      <c r="AW57" s="29">
        <f>(100/AS$5)*(((AW17-AS17)*(Deflactor!AO31/Deflactor!AO$40))+(((Deflactor!AS31/Deflactor!AS$40)-(Deflactor!AO31/Deflactor!AO$40))*(AW17-'Calculo deflactor ajustado'!AS102)))</f>
        <v>0.36556859832407618</v>
      </c>
      <c r="AX57" s="29">
        <f>(100/AT$5)*(((AX17-AT17)*(Deflactor!AP31/Deflactor!AP$40))+(((Deflactor!AT31/Deflactor!AT$40)-(Deflactor!AP31/Deflactor!AP$40))*(AX17-'Calculo deflactor ajustado'!AT102)))</f>
        <v>0.87534786480663662</v>
      </c>
      <c r="AY57" s="29">
        <f>(100/AU$5)*(((AY17-AU17)*(Deflactor!AQ31/Deflactor!AQ$40))+(((Deflactor!AU31/Deflactor!AU$40)-(Deflactor!AQ31/Deflactor!AQ$40))*(AY17-'Calculo deflactor ajustado'!AU102)))</f>
        <v>0.92896974203400728</v>
      </c>
      <c r="AZ57" s="29">
        <f>(100/AV$5)*(((AZ17-AV17)*(Deflactor!AR31/Deflactor!AR$40))+(((Deflactor!AV31/Deflactor!AV$40)-(Deflactor!AR31/Deflactor!AR$40))*(AZ17-'Calculo deflactor ajustado'!AV102)))</f>
        <v>0.92352698079200479</v>
      </c>
      <c r="BA57" s="29">
        <f>(100/AW$5)*(((BA17-AW17)*(Deflactor!AS31/Deflactor!AS$40))+(((Deflactor!AW31/Deflactor!AW$40)-(Deflactor!AS31/Deflactor!AS$40))*(BA17-'Calculo deflactor ajustado'!AW102)))</f>
        <v>0.8937394546113423</v>
      </c>
      <c r="BB57" s="29">
        <f>(100/AX$5)*(((BB17-AX17)*(Deflactor!AT31/Deflactor!AT$40))+(((Deflactor!AX31/Deflactor!AX$40)-(Deflactor!AT31/Deflactor!AT$40))*(BB17-'Calculo deflactor ajustado'!AX102)))</f>
        <v>-0.29370486938646279</v>
      </c>
      <c r="BC57" s="29">
        <f>(100/AY$5)*(((BC17-AY17)*(Deflactor!AU31/Deflactor!AU$40))+(((Deflactor!AY31/Deflactor!AY$40)-(Deflactor!AU31/Deflactor!AU$40))*(BC17-'Calculo deflactor ajustado'!AY102)))</f>
        <v>-0.85562446918124568</v>
      </c>
      <c r="BD57" s="29">
        <f>(100/AZ$5)*(((BD17-AZ17)*(Deflactor!AV31/Deflactor!AV$40))+(((Deflactor!AZ31/Deflactor!AZ$40)-(Deflactor!AV31/Deflactor!AV$40))*(BD17-'Calculo deflactor ajustado'!AZ102)))</f>
        <v>-1.0531382337867694</v>
      </c>
      <c r="BE57" s="29">
        <f>(100/BA$5)*(((BE17-BA17)*(Deflactor!AW31/Deflactor!AW$40))+(((Deflactor!BA31/Deflactor!BA$40)-(Deflactor!AW31/Deflactor!AW$40))*(BE17-'Calculo deflactor ajustado'!BA102)))</f>
        <v>-0.76081149579125351</v>
      </c>
      <c r="BF57" s="29">
        <f>(100/BB$5)*(((BF17-BB17)*(Deflactor!AX31/Deflactor!AX$40))+(((Deflactor!BB31/Deflactor!BB$40)-(Deflactor!AX31/Deflactor!AX$40))*(BF17-'Calculo deflactor ajustado'!BB102)))</f>
        <v>-6.6694079227409206E-2</v>
      </c>
      <c r="BG57" s="29">
        <f>(100/BC$5)*(((BG17-BC17)*(Deflactor!AY31/Deflactor!AY$40))+(((Deflactor!BC31/Deflactor!BC$40)-(Deflactor!AY31/Deflactor!AY$40))*(BG17-'Calculo deflactor ajustado'!BC102)))</f>
        <v>0.53055506861043722</v>
      </c>
      <c r="BH57" s="29">
        <f>(100/BD$5)*(((BH17-BD17)*(Deflactor!AZ31/Deflactor!AZ$40))+(((Deflactor!BD31/Deflactor!BD$40)-(Deflactor!AZ31/Deflactor!AZ$40))*(BH17-'Calculo deflactor ajustado'!BD102)))</f>
        <v>1.4917552427562812</v>
      </c>
      <c r="BI57" s="29">
        <f>(100/BE$5)*(((BI17-BE17)*(Deflactor!BA31/Deflactor!BA$40))+(((Deflactor!BE31/Deflactor!BE$40)-(Deflactor!BA31/Deflactor!BA$40))*(BI17-'Calculo deflactor ajustado'!BE102)))</f>
        <v>1.586946648213029</v>
      </c>
      <c r="BJ57" s="29">
        <f>(100/BF$5)*(((BJ17-BF17)*(Deflactor!BB31/Deflactor!BB$40))+(((Deflactor!BF31/Deflactor!BF$40)-(Deflactor!BB31/Deflactor!BB$40))*(BJ17-'Calculo deflactor ajustado'!BF102)))</f>
        <v>1.6556663682728601</v>
      </c>
      <c r="BK57" s="29">
        <f>(100/BG$5)*(((BK17-BG17)*(Deflactor!BC31/Deflactor!BC$40))+(((Deflactor!BG31/Deflactor!BG$40)-(Deflactor!BC31/Deflactor!BC$40))*(BK17-'Calculo deflactor ajustado'!BG102)))</f>
        <v>1.8225732917919901</v>
      </c>
      <c r="BL57" s="29">
        <f>(100/BH$5)*(((BL17-BH17)*(Deflactor!BD31/Deflactor!BD$40))+(((Deflactor!BH31/Deflactor!BH$40)-(Deflactor!BD31/Deflactor!BD$40))*(BL17-'Calculo deflactor ajustado'!BH102)))</f>
        <v>1.2585662732703746</v>
      </c>
      <c r="BM57" s="29">
        <f>(100/BI$5)*(((BM17-BI17)*(Deflactor!BE31/Deflactor!BE$40))+(((Deflactor!BI31/Deflactor!BI$40)-(Deflactor!BE31/Deflactor!BE$40))*(BM17-'Calculo deflactor ajustado'!BI102)))</f>
        <v>0.97376607757890676</v>
      </c>
      <c r="BN57" s="29">
        <f>(100/BJ$5)*(((BN17-BJ17)*(Deflactor!BF31/Deflactor!BF$40))+(((Deflactor!BJ31/Deflactor!BJ$40)-(Deflactor!BF31/Deflactor!BF$40))*(BN17-'Calculo deflactor ajustado'!BJ102)))</f>
        <v>1.0129305534051078</v>
      </c>
      <c r="BO57" s="29">
        <f>(100/BK$5)*(((BO17-BK17)*(Deflactor!BG31/Deflactor!BG$40))+(((Deflactor!BK31/Deflactor!BK$40)-(Deflactor!BG31/Deflactor!BG$40))*(BO17-'Calculo deflactor ajustado'!BK102)))</f>
        <v>0.85699557841297547</v>
      </c>
      <c r="BP57" s="29">
        <f>(100/BL$5)*(((BP17-BL17)*(Deflactor!BH31/Deflactor!BH$40))+(((Deflactor!BL31/Deflactor!BL$40)-(Deflactor!BH31/Deflactor!BH$40))*(BP17-'Calculo deflactor ajustado'!BL102)))</f>
        <v>0.73299134702693924</v>
      </c>
      <c r="BQ57" s="29">
        <f>(100/BM$5)*(((BQ17-BM17)*(Deflactor!BI31/Deflactor!BI$40))+(((Deflactor!BM31/Deflactor!BM$40)-(Deflactor!BI31/Deflactor!BI$40))*(BQ17-'Calculo deflactor ajustado'!BM102)))</f>
        <v>0.6671167409429557</v>
      </c>
      <c r="BR57" s="29">
        <f>(100/BN$5)*(((BR17-BN17)*(Deflactor!BJ31/Deflactor!BJ$40))+(((Deflactor!BN31/Deflactor!BN$40)-(Deflactor!BJ31/Deflactor!BJ$40))*(BR17-'Calculo deflactor ajustado'!BN102)))</f>
        <v>0.69672086752368567</v>
      </c>
      <c r="BS57" s="32">
        <f>(100/BO$5)*(((BS17-BO17)*(Deflactor!BK31/Deflactor!BK$40))+(((Deflactor!BO31/Deflactor!BO$40)-(Deflactor!BK31/Deflactor!BK$40))*(BS17-'Calculo deflactor ajustado'!BO102)))</f>
        <v>0.49699219911236331</v>
      </c>
      <c r="BT57" s="32">
        <f>(100/BP$5)*(((BT17-BP17)*(Deflactor!BL31/Deflactor!BL$40))+(((Deflactor!BP31/Deflactor!BP$40)-(Deflactor!BL31/Deflactor!BL$40))*(BT17-'Calculo deflactor ajustado'!BP102)))</f>
        <v>0.92196113593599727</v>
      </c>
      <c r="BU57" s="32">
        <f>(100/BQ$5)*(((BU17-BQ17)*(Deflactor!BM31/Deflactor!BM$40))+(((Deflactor!BQ31/Deflactor!BQ$40)-(Deflactor!BM31/Deflactor!BM$40))*(BU17-'Calculo deflactor ajustado'!BQ102)))</f>
        <v>0.93628591074654566</v>
      </c>
      <c r="BV57" s="32">
        <f>(100/BR$5)*(((BV17-BR17)*(Deflactor!BN31/Deflactor!BN$40))+(((Deflactor!BR31/Deflactor!BR$40)-(Deflactor!BN31/Deflactor!BN$40))*(BV17-'Calculo deflactor ajustado'!BR102)))</f>
        <v>0.95412061346752641</v>
      </c>
      <c r="BW57" s="29">
        <f>(100/BS$5)*(((BW17-BS17)*(Deflactor!BS31/Deflactor!BS$40))+(((Deflactor!BS31/Deflactor!BS$40)-(Deflactor!BS31/Deflactor!BS$40))*(BW17-'Calculo deflactor ajustado'!BS102)))</f>
        <v>0.61080555972517558</v>
      </c>
      <c r="BX57" s="29">
        <f>(100/BT$5)*(((BX17-BT17)*(Deflactor!BT31/Deflactor!BT$40))+(((Deflactor!BT31/Deflactor!BT$40)-(Deflactor!BT31/Deflactor!BT$40))*(BX17-'Calculo deflactor ajustado'!BT102)))</f>
        <v>0.18993927182577658</v>
      </c>
      <c r="BY57" s="29">
        <f>(100/BU$5)*(((BY17-BU17)*(Deflactor!BU31/Deflactor!BU$40))+(((Deflactor!BU31/Deflactor!BU$40)-(Deflactor!BU31/Deflactor!BU$40))*(BY17-'Calculo deflactor ajustado'!BU102)))</f>
        <v>0.3062566308537038</v>
      </c>
      <c r="BZ57" s="29">
        <f>(100/BV$5)*(((BZ17-BV17)*(Deflactor!BV31/Deflactor!BV$40))+(((Deflactor!BV31/Deflactor!BV$40)-(Deflactor!BV31/Deflactor!BV$40))*(BZ17-'Calculo deflactor ajustado'!BV102)))</f>
        <v>0.13327547605732437</v>
      </c>
      <c r="CA57" s="29">
        <f>(100/BW$5)*(((CA17-BW17)*(Deflactor!BS31/Deflactor!BS$40))+(((Deflactor!BW31/Deflactor!BW$40)-(Deflactor!BS31/Deflactor!BS$40))*(CA17-'Calculo deflactor ajustado'!BW102)))</f>
        <v>0.23046591946363995</v>
      </c>
      <c r="CB57" s="29">
        <f>(100/BX$5)*(((CB17-BX17)*(Deflactor!BT31/Deflactor!BT$40))+(((Deflactor!BX31/Deflactor!BX$40)-(Deflactor!BT31/Deflactor!BT$40))*(CB17-'Calculo deflactor ajustado'!BX102)))</f>
        <v>0.26063502648331971</v>
      </c>
      <c r="CC57" s="29">
        <f>(100/BY$5)*(((CC17-BY17)*(Deflactor!BU31/Deflactor!BU$40))+(((Deflactor!BY31/Deflactor!BY$40)-(Deflactor!BU31/Deflactor!BU$40))*(CC17-'Calculo deflactor ajustado'!BY102)))</f>
        <v>0.24443609013285128</v>
      </c>
      <c r="CD57" s="29">
        <f>(100/BZ$5)*(((CD17-BZ17)*(Deflactor!BV31/Deflactor!BV$40))+(((Deflactor!BZ31/Deflactor!BZ$40)-(Deflactor!BV31/Deflactor!BV$40))*(CD17-'Calculo deflactor ajustado'!BZ102)))</f>
        <v>0.31967821052941708</v>
      </c>
      <c r="CE57" s="29">
        <f>(100/CA$5)*(((CE17-CA17)*(Deflactor!BW31/Deflactor!BW$40))+(((Deflactor!CA31/Deflactor!CA$40)-(Deflactor!BW31/Deflactor!BW$40))*(CE17-'Calculo deflactor ajustado'!CA102)))</f>
        <v>0.30204603777088218</v>
      </c>
      <c r="CF57" s="29">
        <f>(100/CB$5)*(((CF17-CB17)*(Deflactor!BX31/Deflactor!BX$40))+(((Deflactor!CB31/Deflactor!CB$40)-(Deflactor!BX31/Deflactor!BX$40))*(CF17-'Calculo deflactor ajustado'!CB102)))</f>
        <v>0.36425264888169706</v>
      </c>
      <c r="CG57" s="29">
        <f>(100/CC$5)*(((CG17-CC17)*(Deflactor!BY31/Deflactor!BY$40))+(((Deflactor!CC31/Deflactor!CC$40)-(Deflactor!BY31/Deflactor!BY$40))*(CG17-'Calculo deflactor ajustado'!CC102)))</f>
        <v>0.28428822497186745</v>
      </c>
      <c r="CH57" s="29">
        <f>(100/CD$5)*(((CH17-CD17)*(Deflactor!BZ31/Deflactor!BZ$40))+(((Deflactor!CD31/Deflactor!CD$40)-(Deflactor!BZ31/Deflactor!BZ$40))*(CH17-'Calculo deflactor ajustado'!CD102)))</f>
        <v>0.25901167629569294</v>
      </c>
      <c r="CI57" s="29">
        <f>(100/CE$5)*(((CI17-CE17)*(Deflactor!CA31/Deflactor!CA$40))+(((Deflactor!CE31/Deflactor!CE$40)-(Deflactor!CA31/Deflactor!CA$40))*(CI17-'Calculo deflactor ajustado'!CE102)))</f>
        <v>0.51576996708531553</v>
      </c>
      <c r="CJ57" s="29">
        <f>(100/CF$5)*(((CJ17-CF17)*(Deflactor!CB31/Deflactor!CB$40))+(((Deflactor!CF31/Deflactor!CF$40)-(Deflactor!CB31/Deflactor!CB$40))*(CJ17-'Calculo deflactor ajustado'!CF102)))</f>
        <v>0.33174665146848198</v>
      </c>
      <c r="CK57" s="29">
        <f>(100/CG$5)*(((CK17-CG17)*(Deflactor!CC31/Deflactor!CC$40))+(((Deflactor!CG31/Deflactor!CG$40)-(Deflactor!CC31/Deflactor!CC$40))*(CK17-'Calculo deflactor ajustado'!CG102)))</f>
        <v>0.41754119306686188</v>
      </c>
    </row>
    <row r="58" spans="1:89" s="55" customFormat="1" ht="13.9" x14ac:dyDescent="0.3">
      <c r="A58" s="137">
        <f t="shared" si="11"/>
        <v>1</v>
      </c>
      <c r="B58" s="19" t="s">
        <v>7</v>
      </c>
      <c r="C58" s="22" t="s">
        <v>19</v>
      </c>
      <c r="D58" s="22" t="s">
        <v>19</v>
      </c>
      <c r="E58" s="22" t="s">
        <v>19</v>
      </c>
      <c r="F58" s="22" t="s">
        <v>19</v>
      </c>
      <c r="G58" s="22" t="s">
        <v>19</v>
      </c>
      <c r="H58" s="22" t="s">
        <v>19</v>
      </c>
      <c r="I58" s="22" t="s">
        <v>19</v>
      </c>
      <c r="J58" s="22" t="s">
        <v>19</v>
      </c>
      <c r="K58" s="29">
        <f>(100/G$5)*(((K18-G18)*(Deflactor!C32/Deflactor!C$40))+(((Deflactor!G32/Deflactor!G$40)-(Deflactor!C32/Deflactor!C$40))*(K18-'Calculo deflactor ajustado'!G103)))</f>
        <v>0.55591562211147205</v>
      </c>
      <c r="L58" s="29">
        <f>(100/H$5)*(((L18-H18)*(Deflactor!D32/Deflactor!D$40))+(((Deflactor!H32/Deflactor!H$40)-(Deflactor!D32/Deflactor!D$40))*(L18-'Calculo deflactor ajustado'!H103)))</f>
        <v>0.53571118915746163</v>
      </c>
      <c r="M58" s="29">
        <f>(100/I$5)*(((M18-I18)*(Deflactor!E32/Deflactor!E$40))+(((Deflactor!I32/Deflactor!I$40)-(Deflactor!E32/Deflactor!E$40))*(M18-'Calculo deflactor ajustado'!I103)))</f>
        <v>0.27031997310394179</v>
      </c>
      <c r="N58" s="29">
        <f>(100/J$5)*(((N18-J18)*(Deflactor!F32/Deflactor!F$40))+(((Deflactor!J32/Deflactor!J$40)-(Deflactor!F32/Deflactor!F$40))*(N18-'Calculo deflactor ajustado'!J103)))</f>
        <v>8.6390065133701635E-2</v>
      </c>
      <c r="O58" s="29">
        <f>(100/K$5)*(((O18-K18)*(Deflactor!G32/Deflactor!G$40))+(((Deflactor!K32/Deflactor!K$40)-(Deflactor!G32/Deflactor!G$40))*(O18-'Calculo deflactor ajustado'!K103)))</f>
        <v>2.0780147786807136E-2</v>
      </c>
      <c r="P58" s="29">
        <f>(100/L$5)*(((P18-L18)*(Deflactor!H32/Deflactor!H$40))+(((Deflactor!L32/Deflactor!L$40)-(Deflactor!H32/Deflactor!H$40))*(P18-'Calculo deflactor ajustado'!L103)))</f>
        <v>-7.0334413275988286E-2</v>
      </c>
      <c r="Q58" s="29">
        <f>(100/M$5)*(((Q18-M18)*(Deflactor!I32/Deflactor!I$40))+(((Deflactor!M32/Deflactor!M$40)-(Deflactor!I32/Deflactor!I$40))*(Q18-'Calculo deflactor ajustado'!M103)))</f>
        <v>8.45002177694439E-2</v>
      </c>
      <c r="R58" s="29">
        <f>(100/N$5)*(((R18-N18)*(Deflactor!J32/Deflactor!J$40))+(((Deflactor!N32/Deflactor!N$40)-(Deflactor!J32/Deflactor!J$40))*(R18-'Calculo deflactor ajustado'!N103)))</f>
        <v>0.36884245263259896</v>
      </c>
      <c r="S58" s="29">
        <f>(100/O$5)*(((S18-O18)*(Deflactor!K32/Deflactor!K$40))+(((Deflactor!O32/Deflactor!O$40)-(Deflactor!K32/Deflactor!K$40))*(S18-'Calculo deflactor ajustado'!O103)))</f>
        <v>0.58558804142691623</v>
      </c>
      <c r="T58" s="29">
        <f>(100/P$5)*(((T18-P18)*(Deflactor!L32/Deflactor!L$40))+(((Deflactor!P32/Deflactor!P$40)-(Deflactor!L32/Deflactor!L$40))*(T18-'Calculo deflactor ajustado'!P103)))</f>
        <v>0.60281235721378867</v>
      </c>
      <c r="U58" s="29">
        <f>(100/Q$5)*(((U18-Q18)*(Deflactor!M32/Deflactor!M$40))+(((Deflactor!Q32/Deflactor!Q$40)-(Deflactor!M32/Deflactor!M$40))*(U18-'Calculo deflactor ajustado'!Q103)))</f>
        <v>0.59789867826785403</v>
      </c>
      <c r="V58" s="29">
        <f>(100/R$5)*(((V18-R18)*(Deflactor!N32/Deflactor!N$40))+(((Deflactor!R32/Deflactor!R$40)-(Deflactor!N32/Deflactor!N$40))*(V18-'Calculo deflactor ajustado'!R103)))</f>
        <v>0.44845306474998003</v>
      </c>
      <c r="W58" s="29">
        <f>(100/S$5)*(((W18-S18)*(Deflactor!O32/Deflactor!O$40))+(((Deflactor!S32/Deflactor!S$40)-(Deflactor!O32/Deflactor!O$40))*(W18-'Calculo deflactor ajustado'!S103)))</f>
        <v>0.34984397138762025</v>
      </c>
      <c r="X58" s="29">
        <f>(100/T$5)*(((X18-T18)*(Deflactor!P32/Deflactor!P$40))+(((Deflactor!T32/Deflactor!T$40)-(Deflactor!P32/Deflactor!P$40))*(X18-'Calculo deflactor ajustado'!T103)))</f>
        <v>0.35664451358812821</v>
      </c>
      <c r="Y58" s="29">
        <f>(100/U$5)*(((Y18-U18)*(Deflactor!Q32/Deflactor!Q$40))+(((Deflactor!U32/Deflactor!U$40)-(Deflactor!Q32/Deflactor!Q$40))*(Y18-'Calculo deflactor ajustado'!U103)))</f>
        <v>0.26686115800646121</v>
      </c>
      <c r="Z58" s="29">
        <f>(100/V$5)*(((Z18-V18)*(Deflactor!R32/Deflactor!R$40))+(((Deflactor!V32/Deflactor!V$40)-(Deflactor!R32/Deflactor!R$40))*(Z18-'Calculo deflactor ajustado'!V103)))</f>
        <v>0.2953641497588409</v>
      </c>
      <c r="AA58" s="29">
        <f>(100/W$5)*(((AA18-W18)*(Deflactor!S32/Deflactor!S$40))+(((Deflactor!W32/Deflactor!W$40)-(Deflactor!S32/Deflactor!S$40))*(AA18-'Calculo deflactor ajustado'!W103)))</f>
        <v>0.35219637532046583</v>
      </c>
      <c r="AB58" s="29">
        <f>(100/X$5)*(((AB18-X18)*(Deflactor!T32/Deflactor!T$40))+(((Deflactor!X32/Deflactor!X$40)-(Deflactor!T32/Deflactor!T$40))*(AB18-'Calculo deflactor ajustado'!X103)))</f>
        <v>0.51300911364566681</v>
      </c>
      <c r="AC58" s="29">
        <f>(100/Y$5)*(((AC18-Y18)*(Deflactor!U32/Deflactor!U$40))+(((Deflactor!Y32/Deflactor!Y$40)-(Deflactor!U32/Deflactor!U$40))*(AC18-'Calculo deflactor ajustado'!Y103)))</f>
        <v>0.74108709773111725</v>
      </c>
      <c r="AD58" s="29">
        <f>(100/Z$5)*(((AD18-Z18)*(Deflactor!V32/Deflactor!V$40))+(((Deflactor!Z32/Deflactor!Z$40)-(Deflactor!V32/Deflactor!V$40))*(AD18-'Calculo deflactor ajustado'!Z103)))</f>
        <v>0.84651412147989435</v>
      </c>
      <c r="AE58" s="29">
        <f>(100/AA$5)*(((AE18-AA18)*(Deflactor!W32/Deflactor!W$40))+(((Deflactor!AA32/Deflactor!AA$40)-(Deflactor!W32/Deflactor!W$40))*(AE18-'Calculo deflactor ajustado'!AA103)))</f>
        <v>0.88681502389773348</v>
      </c>
      <c r="AF58" s="29">
        <f>(100/AB$5)*(((AF18-AB18)*(Deflactor!X32/Deflactor!X$40))+(((Deflactor!AB32/Deflactor!AB$40)-(Deflactor!X32/Deflactor!X$40))*(AF18-'Calculo deflactor ajustado'!AB103)))</f>
        <v>0.81642921658444778</v>
      </c>
      <c r="AG58" s="29">
        <f>(100/AC$5)*(((AG18-AC18)*(Deflactor!Y32/Deflactor!Y$40))+(((Deflactor!AC32/Deflactor!AC$40)-(Deflactor!Y32/Deflactor!Y$40))*(AG18-'Calculo deflactor ajustado'!AC103)))</f>
        <v>0.69819500703789805</v>
      </c>
      <c r="AH58" s="29">
        <f>(100/AD$5)*(((AH18-AD18)*(Deflactor!Z32/Deflactor!Z$40))+(((Deflactor!AD32/Deflactor!AD$40)-(Deflactor!Z32/Deflactor!Z$40))*(AH18-'Calculo deflactor ajustado'!AD103)))</f>
        <v>0.55010897364252953</v>
      </c>
      <c r="AI58" s="29">
        <f>(100/AE$5)*(((AI18-AE18)*(Deflactor!AA32/Deflactor!AA$40))+(((Deflactor!AE32/Deflactor!AE$40)-(Deflactor!AA32/Deflactor!AA$40))*(AI18-'Calculo deflactor ajustado'!AE103)))</f>
        <v>0.40787098732177107</v>
      </c>
      <c r="AJ58" s="29">
        <f>(100/AF$5)*(((AJ18-AF18)*(Deflactor!AB32/Deflactor!AB$40))+(((Deflactor!AF32/Deflactor!AF$40)-(Deflactor!AB32/Deflactor!AB$40))*(AJ18-'Calculo deflactor ajustado'!AF103)))</f>
        <v>0.20814886439244981</v>
      </c>
      <c r="AK58" s="29">
        <f>(100/AG$5)*(((AK18-AG18)*(Deflactor!AC32/Deflactor!AC$40))+(((Deflactor!AG32/Deflactor!AG$40)-(Deflactor!AC32/Deflactor!AC$40))*(AK18-'Calculo deflactor ajustado'!AG103)))</f>
        <v>0.23021750858236448</v>
      </c>
      <c r="AL58" s="29">
        <f>(100/AH$5)*(((AL18-AH18)*(Deflactor!AD32/Deflactor!AD$40))+(((Deflactor!AH32/Deflactor!AH$40)-(Deflactor!AD32/Deflactor!AD$40))*(AL18-'Calculo deflactor ajustado'!AH103)))</f>
        <v>0.19849462394440923</v>
      </c>
      <c r="AM58" s="29">
        <f>(100/AI$5)*(((AM18-AI18)*(Deflactor!AE32/Deflactor!AE$40))+(((Deflactor!AI32/Deflactor!AI$40)-(Deflactor!AE32/Deflactor!AE$40))*(AM18-'Calculo deflactor ajustado'!AI103)))</f>
        <v>0.22112119276271136</v>
      </c>
      <c r="AN58" s="29">
        <f>(100/AJ$5)*(((AN18-AJ18)*(Deflactor!AF32/Deflactor!AF$40))+(((Deflactor!AJ32/Deflactor!AJ$40)-(Deflactor!AF32/Deflactor!AF$40))*(AN18-'Calculo deflactor ajustado'!AJ103)))</f>
        <v>0.33423679843525683</v>
      </c>
      <c r="AO58" s="29">
        <f>(100/AK$5)*(((AO18-AK18)*(Deflactor!AG32/Deflactor!AG$40))+(((Deflactor!AK32/Deflactor!AK$40)-(Deflactor!AG32/Deflactor!AG$40))*(AO18-'Calculo deflactor ajustado'!AK103)))</f>
        <v>0.36491118257869376</v>
      </c>
      <c r="AP58" s="29">
        <f>(100/AL$5)*(((AP18-AL18)*(Deflactor!AH32/Deflactor!AH$40))+(((Deflactor!AL32/Deflactor!AL$40)-(Deflactor!AH32/Deflactor!AH$40))*(AP18-'Calculo deflactor ajustado'!AL103)))</f>
        <v>0.39462054553436376</v>
      </c>
      <c r="AQ58" s="29">
        <f>(100/AM$5)*(((AQ18-AM18)*(Deflactor!AI32/Deflactor!AI$40))+(((Deflactor!AM32/Deflactor!AM$40)-(Deflactor!AI32/Deflactor!AI$40))*(AQ18-'Calculo deflactor ajustado'!AM103)))</f>
        <v>0.44142305948045041</v>
      </c>
      <c r="AR58" s="29">
        <f>(100/AN$5)*(((AR18-AN18)*(Deflactor!AJ32/Deflactor!AJ$40))+(((Deflactor!AN32/Deflactor!AN$40)-(Deflactor!AJ32/Deflactor!AJ$40))*(AR18-'Calculo deflactor ajustado'!AN103)))</f>
        <v>0.39706638369554786</v>
      </c>
      <c r="AS58" s="29">
        <f>(100/AO$5)*(((AS18-AO18)*(Deflactor!AK32/Deflactor!AK$40))+(((Deflactor!AO32/Deflactor!AO$40)-(Deflactor!AK32/Deflactor!AK$40))*(AS18-'Calculo deflactor ajustado'!AO103)))</f>
        <v>0.33061201430740356</v>
      </c>
      <c r="AT58" s="29">
        <f>(100/AP$5)*(((AT18-AP18)*(Deflactor!AL32/Deflactor!AL$40))+(((Deflactor!AP32/Deflactor!AP$40)-(Deflactor!AL32/Deflactor!AL$40))*(AT18-'Calculo deflactor ajustado'!AP103)))</f>
        <v>0.47127226783388493</v>
      </c>
      <c r="AU58" s="29">
        <f>(100/AQ$5)*(((AU18-AQ18)*(Deflactor!AM32/Deflactor!AM$40))+(((Deflactor!AQ32/Deflactor!AQ$40)-(Deflactor!AM32/Deflactor!AM$40))*(AU18-'Calculo deflactor ajustado'!AQ103)))</f>
        <v>0.33176366961008907</v>
      </c>
      <c r="AV58" s="29">
        <f>(100/AR$5)*(((AV18-AR18)*(Deflactor!AN32/Deflactor!AN$40))+(((Deflactor!AR32/Deflactor!AR$40)-(Deflactor!AN32/Deflactor!AN$40))*(AV18-'Calculo deflactor ajustado'!AR103)))</f>
        <v>0.38137028633521963</v>
      </c>
      <c r="AW58" s="29">
        <f>(100/AS$5)*(((AW18-AS18)*(Deflactor!AO32/Deflactor!AO$40))+(((Deflactor!AS32/Deflactor!AS$40)-(Deflactor!AO32/Deflactor!AO$40))*(AW18-'Calculo deflactor ajustado'!AS103)))</f>
        <v>0.23323979724769689</v>
      </c>
      <c r="AX58" s="29">
        <f>(100/AT$5)*(((AX18-AT18)*(Deflactor!AP32/Deflactor!AP$40))+(((Deflactor!AT32/Deflactor!AT$40)-(Deflactor!AP32/Deflactor!AP$40))*(AX18-'Calculo deflactor ajustado'!AT103)))</f>
        <v>8.1641404653638658E-2</v>
      </c>
      <c r="AY58" s="29">
        <f>(100/AU$5)*(((AY18-AU18)*(Deflactor!AQ32/Deflactor!AQ$40))+(((Deflactor!AU32/Deflactor!AU$40)-(Deflactor!AQ32/Deflactor!AQ$40))*(AY18-'Calculo deflactor ajustado'!AU103)))</f>
        <v>0.20897105403505745</v>
      </c>
      <c r="AZ58" s="29">
        <f>(100/AV$5)*(((AZ18-AV18)*(Deflactor!AR32/Deflactor!AR$40))+(((Deflactor!AV32/Deflactor!AV$40)-(Deflactor!AR32/Deflactor!AR$40))*(AZ18-'Calculo deflactor ajustado'!AV103)))</f>
        <v>6.7326270181648232E-2</v>
      </c>
      <c r="BA58" s="29">
        <f>(100/AW$5)*(((BA18-AW18)*(Deflactor!AS32/Deflactor!AS$40))+(((Deflactor!AW32/Deflactor!AW$40)-(Deflactor!AS32/Deflactor!AS$40))*(BA18-'Calculo deflactor ajustado'!AW103)))</f>
        <v>0.22480391356097698</v>
      </c>
      <c r="BB58" s="29">
        <f>(100/AX$5)*(((BB18-AX18)*(Deflactor!AT32/Deflactor!AT$40))+(((Deflactor!AX32/Deflactor!AX$40)-(Deflactor!AT32/Deflactor!AT$40))*(BB18-'Calculo deflactor ajustado'!AX103)))</f>
        <v>-6.591385648290897E-2</v>
      </c>
      <c r="BC58" s="29">
        <f>(100/AY$5)*(((BC18-AY18)*(Deflactor!AU32/Deflactor!AU$40))+(((Deflactor!AY32/Deflactor!AY$40)-(Deflactor!AU32/Deflactor!AU$40))*(BC18-'Calculo deflactor ajustado'!AY103)))</f>
        <v>-0.43945641073669756</v>
      </c>
      <c r="BD58" s="29">
        <f>(100/AZ$5)*(((BD18-AZ18)*(Deflactor!AV32/Deflactor!AV$40))+(((Deflactor!AZ32/Deflactor!AZ$40)-(Deflactor!AV32/Deflactor!AV$40))*(BD18-'Calculo deflactor ajustado'!AZ103)))</f>
        <v>-0.62968982932611617</v>
      </c>
      <c r="BE58" s="29">
        <f>(100/BA$5)*(((BE18-BA18)*(Deflactor!AW32/Deflactor!AW$40))+(((Deflactor!BA32/Deflactor!BA$40)-(Deflactor!AW32/Deflactor!AW$40))*(BE18-'Calculo deflactor ajustado'!BA103)))</f>
        <v>-0.83347275294647305</v>
      </c>
      <c r="BF58" s="29">
        <f>(100/BB$5)*(((BF18-BB18)*(Deflactor!AX32/Deflactor!AX$40))+(((Deflactor!BB32/Deflactor!BB$40)-(Deflactor!AX32/Deflactor!AX$40))*(BF18-'Calculo deflactor ajustado'!BB103)))</f>
        <v>-0.57997737719280595</v>
      </c>
      <c r="BG58" s="29">
        <f>(100/BC$5)*(((BG18-BC18)*(Deflactor!AY32/Deflactor!AY$40))+(((Deflactor!BC32/Deflactor!BC$40)-(Deflactor!AY32/Deflactor!AY$40))*(BG18-'Calculo deflactor ajustado'!BC103)))</f>
        <v>-0.28218656374560164</v>
      </c>
      <c r="BH58" s="29">
        <f>(100/BD$5)*(((BH18-BD18)*(Deflactor!AZ32/Deflactor!AZ$40))+(((Deflactor!BD32/Deflactor!BD$40)-(Deflactor!AZ32/Deflactor!AZ$40))*(BH18-'Calculo deflactor ajustado'!BD103)))</f>
        <v>0.39491845422155375</v>
      </c>
      <c r="BI58" s="29">
        <f>(100/BE$5)*(((BI18-BE18)*(Deflactor!BA32/Deflactor!BA$40))+(((Deflactor!BE32/Deflactor!BE$40)-(Deflactor!BA32/Deflactor!BA$40))*(BI18-'Calculo deflactor ajustado'!BE103)))</f>
        <v>0.76059208565244207</v>
      </c>
      <c r="BJ58" s="29">
        <f>(100/BF$5)*(((BJ18-BF18)*(Deflactor!BB32/Deflactor!BB$40))+(((Deflactor!BF32/Deflactor!BF$40)-(Deflactor!BB32/Deflactor!BB$40))*(BJ18-'Calculo deflactor ajustado'!BF103)))</f>
        <v>0.7234341444569522</v>
      </c>
      <c r="BK58" s="29">
        <f>(100/BG$5)*(((BK18-BG18)*(Deflactor!BC32/Deflactor!BC$40))+(((Deflactor!BG32/Deflactor!BG$40)-(Deflactor!BC32/Deflactor!BC$40))*(BK18-'Calculo deflactor ajustado'!BG103)))</f>
        <v>0.83578424563057296</v>
      </c>
      <c r="BL58" s="29">
        <f>(100/BH$5)*(((BL18-BH18)*(Deflactor!BD32/Deflactor!BD$40))+(((Deflactor!BH32/Deflactor!BH$40)-(Deflactor!BD32/Deflactor!BD$40))*(BL18-'Calculo deflactor ajustado'!BH103)))</f>
        <v>0.47658468638990226</v>
      </c>
      <c r="BM58" s="29">
        <f>(100/BI$5)*(((BM18-BI18)*(Deflactor!BE32/Deflactor!BE$40))+(((Deflactor!BI32/Deflactor!BI$40)-(Deflactor!BE32/Deflactor!BE$40))*(BM18-'Calculo deflactor ajustado'!BI103)))</f>
        <v>0.28518324715642945</v>
      </c>
      <c r="BN58" s="29">
        <f>(100/BJ$5)*(((BN18-BJ18)*(Deflactor!BF32/Deflactor!BF$40))+(((Deflactor!BJ32/Deflactor!BJ$40)-(Deflactor!BF32/Deflactor!BF$40))*(BN18-'Calculo deflactor ajustado'!BJ103)))</f>
        <v>0.18480849329542051</v>
      </c>
      <c r="BO58" s="29">
        <f>(100/BK$5)*(((BO18-BK18)*(Deflactor!BG32/Deflactor!BG$40))+(((Deflactor!BK32/Deflactor!BK$40)-(Deflactor!BG32/Deflactor!BG$40))*(BO18-'Calculo deflactor ajustado'!BK103)))</f>
        <v>0.29338549744110665</v>
      </c>
      <c r="BP58" s="29">
        <f>(100/BL$5)*(((BP18-BL18)*(Deflactor!BH32/Deflactor!BH$40))+(((Deflactor!BL32/Deflactor!BL$40)-(Deflactor!BH32/Deflactor!BH$40))*(BP18-'Calculo deflactor ajustado'!BL103)))</f>
        <v>0.25852668874939078</v>
      </c>
      <c r="BQ58" s="29">
        <f>(100/BM$5)*(((BQ18-BM18)*(Deflactor!BI32/Deflactor!BI$40))+(((Deflactor!BM32/Deflactor!BM$40)-(Deflactor!BI32/Deflactor!BI$40))*(BQ18-'Calculo deflactor ajustado'!BM103)))</f>
        <v>0.2408715496568265</v>
      </c>
      <c r="BR58" s="29">
        <f>(100/BN$5)*(((BR18-BN18)*(Deflactor!BJ32/Deflactor!BJ$40))+(((Deflactor!BN32/Deflactor!BN$40)-(Deflactor!BJ32/Deflactor!BJ$40))*(BR18-'Calculo deflactor ajustado'!BN103)))</f>
        <v>0.23761908253373371</v>
      </c>
      <c r="BS58" s="32">
        <f>(100/BO$5)*(((BS18-BO18)*(Deflactor!BK32/Deflactor!BK$40))+(((Deflactor!BO32/Deflactor!BO$40)-(Deflactor!BK32/Deflactor!BK$40))*(BS18-'Calculo deflactor ajustado'!BO103)))</f>
        <v>0.13359738177493821</v>
      </c>
      <c r="BT58" s="32">
        <f>(100/BP$5)*(((BT18-BP18)*(Deflactor!BL32/Deflactor!BL$40))+(((Deflactor!BP32/Deflactor!BP$40)-(Deflactor!BL32/Deflactor!BL$40))*(BT18-'Calculo deflactor ajustado'!BP103)))</f>
        <v>0.14694574296627089</v>
      </c>
      <c r="BU58" s="32">
        <f>(100/BQ$5)*(((BU18-BQ18)*(Deflactor!BM32/Deflactor!BM$40))+(((Deflactor!BQ32/Deflactor!BQ$40)-(Deflactor!BM32/Deflactor!BM$40))*(BU18-'Calculo deflactor ajustado'!BQ103)))</f>
        <v>0.13709104482352288</v>
      </c>
      <c r="BV58" s="32">
        <f>(100/BR$5)*(((BV18-BR18)*(Deflactor!BN32/Deflactor!BN$40))+(((Deflactor!BR32/Deflactor!BR$40)-(Deflactor!BN32/Deflactor!BN$40))*(BV18-'Calculo deflactor ajustado'!BR103)))</f>
        <v>0.15688966430681853</v>
      </c>
      <c r="BW58" s="29">
        <f>(100/BS$5)*(((BW18-BS18)*(Deflactor!BS32/Deflactor!BS$40))+(((Deflactor!BS32/Deflactor!BS$40)-(Deflactor!BS32/Deflactor!BS$40))*(BW18-'Calculo deflactor ajustado'!BS103)))</f>
        <v>0.18866190349794307</v>
      </c>
      <c r="BX58" s="29">
        <f>(100/BT$5)*(((BX18-BT18)*(Deflactor!BT32/Deflactor!BT$40))+(((Deflactor!BT32/Deflactor!BT$40)-(Deflactor!BT32/Deflactor!BT$40))*(BX18-'Calculo deflactor ajustado'!BT103)))</f>
        <v>9.6611513039038074E-2</v>
      </c>
      <c r="BY58" s="29">
        <f>(100/BU$5)*(((BY18-BU18)*(Deflactor!BU32/Deflactor!BU$40))+(((Deflactor!BU32/Deflactor!BU$40)-(Deflactor!BU32/Deflactor!BU$40))*(BY18-'Calculo deflactor ajustado'!BU103)))</f>
        <v>0.13630517869664246</v>
      </c>
      <c r="BZ58" s="29">
        <f>(100/BV$5)*(((BZ18-BV18)*(Deflactor!BV32/Deflactor!BV$40))+(((Deflactor!BV32/Deflactor!BV$40)-(Deflactor!BV32/Deflactor!BV$40))*(BZ18-'Calculo deflactor ajustado'!BV103)))</f>
        <v>0.15016997352796135</v>
      </c>
      <c r="CA58" s="29">
        <f>(100/BW$5)*(((CA18-BW18)*(Deflactor!BS32/Deflactor!BS$40))+(((Deflactor!BW32/Deflactor!BW$40)-(Deflactor!BS32/Deflactor!BS$40))*(CA18-'Calculo deflactor ajustado'!BW103)))</f>
        <v>0.15318700801704935</v>
      </c>
      <c r="CB58" s="29">
        <f>(100/BX$5)*(((CB18-BX18)*(Deflactor!BT32/Deflactor!BT$40))+(((Deflactor!BX32/Deflactor!BX$40)-(Deflactor!BT32/Deflactor!BT$40))*(CB18-'Calculo deflactor ajustado'!BX103)))</f>
        <v>0.13433363960536188</v>
      </c>
      <c r="CC58" s="29">
        <f>(100/BY$5)*(((CC18-BY18)*(Deflactor!BU32/Deflactor!BU$40))+(((Deflactor!BY32/Deflactor!BY$40)-(Deflactor!BU32/Deflactor!BU$40))*(CC18-'Calculo deflactor ajustado'!BY103)))</f>
        <v>0.20188249497230654</v>
      </c>
      <c r="CD58" s="29">
        <f>(100/BZ$5)*(((CD18-BZ18)*(Deflactor!BV32/Deflactor!BV$40))+(((Deflactor!BZ32/Deflactor!BZ$40)-(Deflactor!BV32/Deflactor!BV$40))*(CD18-'Calculo deflactor ajustado'!BZ103)))</f>
        <v>0.20052051065531035</v>
      </c>
      <c r="CE58" s="29">
        <f>(100/CA$5)*(((CE18-CA18)*(Deflactor!BW32/Deflactor!BW$40))+(((Deflactor!CA32/Deflactor!CA$40)-(Deflactor!BW32/Deflactor!BW$40))*(CE18-'Calculo deflactor ajustado'!CA103)))</f>
        <v>0.16933741951682779</v>
      </c>
      <c r="CF58" s="29">
        <f>(100/CB$5)*(((CF18-CB18)*(Deflactor!BX32/Deflactor!BX$40))+(((Deflactor!CB32/Deflactor!CB$40)-(Deflactor!BX32/Deflactor!BX$40))*(CF18-'Calculo deflactor ajustado'!CB103)))</f>
        <v>0.17480710338211433</v>
      </c>
      <c r="CG58" s="29">
        <f>(100/CC$5)*(((CG18-CC18)*(Deflactor!BY32/Deflactor!BY$40))+(((Deflactor!CC32/Deflactor!CC$40)-(Deflactor!BY32/Deflactor!BY$40))*(CG18-'Calculo deflactor ajustado'!CC103)))</f>
        <v>0.21346652807414587</v>
      </c>
      <c r="CH58" s="29">
        <f>(100/CD$5)*(((CH18-CD18)*(Deflactor!BZ32/Deflactor!BZ$40))+(((Deflactor!CD32/Deflactor!CD$40)-(Deflactor!BZ32/Deflactor!BZ$40))*(CH18-'Calculo deflactor ajustado'!CD103)))</f>
        <v>0.11572504898011977</v>
      </c>
      <c r="CI58" s="29">
        <f>(100/CE$5)*(((CI18-CE18)*(Deflactor!CA32/Deflactor!CA$40))+(((Deflactor!CE32/Deflactor!CE$40)-(Deflactor!CA32/Deflactor!CA$40))*(CI18-'Calculo deflactor ajustado'!CE103)))</f>
        <v>3.4114613747631181E-2</v>
      </c>
      <c r="CJ58" s="29">
        <f>(100/CF$5)*(((CJ18-CF18)*(Deflactor!CB32/Deflactor!CB$40))+(((Deflactor!CF32/Deflactor!CF$40)-(Deflactor!CB32/Deflactor!CB$40))*(CJ18-'Calculo deflactor ajustado'!CF103)))</f>
        <v>3.8160483688088331E-2</v>
      </c>
      <c r="CK58" s="29">
        <f>(100/CG$5)*(((CK18-CG18)*(Deflactor!CC32/Deflactor!CC$40))+(((Deflactor!CG32/Deflactor!CG$40)-(Deflactor!CC32/Deflactor!CC$40))*(CK18-'Calculo deflactor ajustado'!CG103)))</f>
        <v>0.10490799893577717</v>
      </c>
    </row>
    <row r="59" spans="1:89" s="55" customFormat="1" ht="13.9" x14ac:dyDescent="0.3">
      <c r="A59" s="137">
        <f t="shared" si="11"/>
        <v>1</v>
      </c>
      <c r="B59" s="19" t="s">
        <v>8</v>
      </c>
      <c r="C59" s="22" t="s">
        <v>19</v>
      </c>
      <c r="D59" s="22" t="s">
        <v>19</v>
      </c>
      <c r="E59" s="22" t="s">
        <v>19</v>
      </c>
      <c r="F59" s="22" t="s">
        <v>19</v>
      </c>
      <c r="G59" s="22" t="s">
        <v>19</v>
      </c>
      <c r="H59" s="22" t="s">
        <v>19</v>
      </c>
      <c r="I59" s="22" t="s">
        <v>19</v>
      </c>
      <c r="J59" s="22" t="s">
        <v>19</v>
      </c>
      <c r="K59" s="29">
        <f>(100/G$5)*(((K19-G19)*(Deflactor!C33/Deflactor!C$40))+(((Deflactor!G33/Deflactor!G$40)-(Deflactor!C33/Deflactor!C$40))*(K19-'Calculo deflactor ajustado'!G104)))</f>
        <v>0.46657554712056742</v>
      </c>
      <c r="L59" s="29">
        <f>(100/H$5)*(((L19-H19)*(Deflactor!D33/Deflactor!D$40))+(((Deflactor!H33/Deflactor!H$40)-(Deflactor!D33/Deflactor!D$40))*(L19-'Calculo deflactor ajustado'!H104)))</f>
        <v>0.37407997993796233</v>
      </c>
      <c r="M59" s="29">
        <f>(100/I$5)*(((M19-I19)*(Deflactor!E33/Deflactor!E$40))+(((Deflactor!I33/Deflactor!I$40)-(Deflactor!E33/Deflactor!E$40))*(M19-'Calculo deflactor ajustado'!I104)))</f>
        <v>0.28708144897595561</v>
      </c>
      <c r="N59" s="29">
        <f>(100/J$5)*(((N19-J19)*(Deflactor!F33/Deflactor!F$40))+(((Deflactor!J33/Deflactor!J$40)-(Deflactor!F33/Deflactor!F$40))*(N19-'Calculo deflactor ajustado'!J104)))</f>
        <v>0.17949843335400162</v>
      </c>
      <c r="O59" s="29">
        <f>(100/K$5)*(((O19-K19)*(Deflactor!G33/Deflactor!G$40))+(((Deflactor!K33/Deflactor!K$40)-(Deflactor!G33/Deflactor!G$40))*(O19-'Calculo deflactor ajustado'!K104)))</f>
        <v>0.27014723493817716</v>
      </c>
      <c r="P59" s="29">
        <f>(100/L$5)*(((P19-L19)*(Deflactor!H33/Deflactor!H$40))+(((Deflactor!L33/Deflactor!L$40)-(Deflactor!H33/Deflactor!H$40))*(P19-'Calculo deflactor ajustado'!L104)))</f>
        <v>0.30249013934049301</v>
      </c>
      <c r="Q59" s="29">
        <f>(100/M$5)*(((Q19-M19)*(Deflactor!I33/Deflactor!I$40))+(((Deflactor!M33/Deflactor!M$40)-(Deflactor!I33/Deflactor!I$40))*(Q19-'Calculo deflactor ajustado'!M104)))</f>
        <v>0.37897494788284047</v>
      </c>
      <c r="R59" s="29">
        <f>(100/N$5)*(((R19-N19)*(Deflactor!J33/Deflactor!J$40))+(((Deflactor!N33/Deflactor!N$40)-(Deflactor!J33/Deflactor!J$40))*(R19-'Calculo deflactor ajustado'!N104)))</f>
        <v>0.54111806004014362</v>
      </c>
      <c r="S59" s="29">
        <f>(100/O$5)*(((S19-O19)*(Deflactor!K33/Deflactor!K$40))+(((Deflactor!O33/Deflactor!O$40)-(Deflactor!K33/Deflactor!K$40))*(S19-'Calculo deflactor ajustado'!O104)))</f>
        <v>0.41623741834792571</v>
      </c>
      <c r="T59" s="29">
        <f>(100/P$5)*(((T19-P19)*(Deflactor!L33/Deflactor!L$40))+(((Deflactor!P33/Deflactor!P$40)-(Deflactor!L33/Deflactor!L$40))*(T19-'Calculo deflactor ajustado'!P104)))</f>
        <v>0.43500155500134297</v>
      </c>
      <c r="U59" s="29">
        <f>(100/Q$5)*(((U19-Q19)*(Deflactor!M33/Deflactor!M$40))+(((Deflactor!Q33/Deflactor!Q$40)-(Deflactor!M33/Deflactor!M$40))*(U19-'Calculo deflactor ajustado'!Q104)))</f>
        <v>0.44293881281394193</v>
      </c>
      <c r="V59" s="29">
        <f>(100/R$5)*(((V19-R19)*(Deflactor!N33/Deflactor!N$40))+(((Deflactor!R33/Deflactor!R$40)-(Deflactor!N33/Deflactor!N$40))*(V19-'Calculo deflactor ajustado'!R104)))</f>
        <v>0.44342580707432777</v>
      </c>
      <c r="W59" s="29">
        <f>(100/S$5)*(((W19-S19)*(Deflactor!O33/Deflactor!O$40))+(((Deflactor!S33/Deflactor!S$40)-(Deflactor!O33/Deflactor!O$40))*(W19-'Calculo deflactor ajustado'!S104)))</f>
        <v>0.47026607424323347</v>
      </c>
      <c r="X59" s="29">
        <f>(100/T$5)*(((X19-T19)*(Deflactor!P33/Deflactor!P$40))+(((Deflactor!T33/Deflactor!T$40)-(Deflactor!P33/Deflactor!P$40))*(X19-'Calculo deflactor ajustado'!T104)))</f>
        <v>0.48012286959956874</v>
      </c>
      <c r="Y59" s="29">
        <f>(100/U$5)*(((Y19-U19)*(Deflactor!Q33/Deflactor!Q$40))+(((Deflactor!U33/Deflactor!U$40)-(Deflactor!Q33/Deflactor!Q$40))*(Y19-'Calculo deflactor ajustado'!U104)))</f>
        <v>0.43240496457470368</v>
      </c>
      <c r="Z59" s="29">
        <f>(100/V$5)*(((Z19-V19)*(Deflactor!R33/Deflactor!R$40))+(((Deflactor!V33/Deflactor!V$40)-(Deflactor!R33/Deflactor!R$40))*(Z19-'Calculo deflactor ajustado'!V104)))</f>
        <v>0.36517578581110222</v>
      </c>
      <c r="AA59" s="29">
        <f>(100/W$5)*(((AA19-W19)*(Deflactor!S33/Deflactor!S$40))+(((Deflactor!W33/Deflactor!W$40)-(Deflactor!S33/Deflactor!S$40))*(AA19-'Calculo deflactor ajustado'!W104)))</f>
        <v>0.33979177541398886</v>
      </c>
      <c r="AB59" s="29">
        <f>(100/X$5)*(((AB19-X19)*(Deflactor!T33/Deflactor!T$40))+(((Deflactor!X33/Deflactor!X$40)-(Deflactor!T33/Deflactor!T$40))*(AB19-'Calculo deflactor ajustado'!X104)))</f>
        <v>0.31476935596695044</v>
      </c>
      <c r="AC59" s="29">
        <f>(100/Y$5)*(((AC19-Y19)*(Deflactor!U33/Deflactor!U$40))+(((Deflactor!Y33/Deflactor!Y$40)-(Deflactor!U33/Deflactor!U$40))*(AC19-'Calculo deflactor ajustado'!Y104)))</f>
        <v>0.34637812824153863</v>
      </c>
      <c r="AD59" s="29">
        <f>(100/Z$5)*(((AD19-Z19)*(Deflactor!V33/Deflactor!V$40))+(((Deflactor!Z33/Deflactor!Z$40)-(Deflactor!V33/Deflactor!V$40))*(AD19-'Calculo deflactor ajustado'!Z104)))</f>
        <v>0.35733972212096948</v>
      </c>
      <c r="AE59" s="29">
        <f>(100/AA$5)*(((AE19-AA19)*(Deflactor!W33/Deflactor!W$40))+(((Deflactor!AA33/Deflactor!AA$40)-(Deflactor!W33/Deflactor!W$40))*(AE19-'Calculo deflactor ajustado'!AA104)))</f>
        <v>0.33978947299780332</v>
      </c>
      <c r="AF59" s="29">
        <f>(100/AB$5)*(((AF19-AB19)*(Deflactor!X33/Deflactor!X$40))+(((Deflactor!AB33/Deflactor!AB$40)-(Deflactor!X33/Deflactor!X$40))*(AF19-'Calculo deflactor ajustado'!AB104)))</f>
        <v>0.32608421261495774</v>
      </c>
      <c r="AG59" s="29">
        <f>(100/AC$5)*(((AG19-AC19)*(Deflactor!Y33/Deflactor!Y$40))+(((Deflactor!AC33/Deflactor!AC$40)-(Deflactor!Y33/Deflactor!Y$40))*(AG19-'Calculo deflactor ajustado'!AC104)))</f>
        <v>0.33151435435112464</v>
      </c>
      <c r="AH59" s="29">
        <f>(100/AD$5)*(((AH19-AD19)*(Deflactor!Z33/Deflactor!Z$40))+(((Deflactor!AD33/Deflactor!AD$40)-(Deflactor!Z33/Deflactor!Z$40))*(AH19-'Calculo deflactor ajustado'!AD104)))</f>
        <v>0.31213426264239924</v>
      </c>
      <c r="AI59" s="29">
        <f>(100/AE$5)*(((AI19-AE19)*(Deflactor!AA33/Deflactor!AA$40))+(((Deflactor!AE33/Deflactor!AE$40)-(Deflactor!AA33/Deflactor!AA$40))*(AI19-'Calculo deflactor ajustado'!AE104)))</f>
        <v>0.32946089069148116</v>
      </c>
      <c r="AJ59" s="29">
        <f>(100/AF$5)*(((AJ19-AF19)*(Deflactor!AB33/Deflactor!AB$40))+(((Deflactor!AF33/Deflactor!AF$40)-(Deflactor!AB33/Deflactor!AB$40))*(AJ19-'Calculo deflactor ajustado'!AF104)))</f>
        <v>0.32574307752607928</v>
      </c>
      <c r="AK59" s="29">
        <f>(100/AG$5)*(((AK19-AG19)*(Deflactor!AC33/Deflactor!AC$40))+(((Deflactor!AG33/Deflactor!AG$40)-(Deflactor!AC33/Deflactor!AC$40))*(AK19-'Calculo deflactor ajustado'!AG104)))</f>
        <v>0.38493861913963284</v>
      </c>
      <c r="AL59" s="29">
        <f>(100/AH$5)*(((AL19-AH19)*(Deflactor!AD33/Deflactor!AD$40))+(((Deflactor!AH33/Deflactor!AH$40)-(Deflactor!AD33/Deflactor!AD$40))*(AL19-'Calculo deflactor ajustado'!AH104)))</f>
        <v>0.34230503167362758</v>
      </c>
      <c r="AM59" s="29">
        <f>(100/AI$5)*(((AM19-AI19)*(Deflactor!AE33/Deflactor!AE$40))+(((Deflactor!AI33/Deflactor!AI$40)-(Deflactor!AE33/Deflactor!AE$40))*(AM19-'Calculo deflactor ajustado'!AI104)))</f>
        <v>0.26912236621062785</v>
      </c>
      <c r="AN59" s="29">
        <f>(100/AJ$5)*(((AN19-AJ19)*(Deflactor!AF33/Deflactor!AF$40))+(((Deflactor!AJ33/Deflactor!AJ$40)-(Deflactor!AF33/Deflactor!AF$40))*(AN19-'Calculo deflactor ajustado'!AJ104)))</f>
        <v>0.27387326304132015</v>
      </c>
      <c r="AO59" s="29">
        <f>(100/AK$5)*(((AO19-AK19)*(Deflactor!AG33/Deflactor!AG$40))+(((Deflactor!AK33/Deflactor!AK$40)-(Deflactor!AG33/Deflactor!AG$40))*(AO19-'Calculo deflactor ajustado'!AK104)))</f>
        <v>0.18573656380319442</v>
      </c>
      <c r="AP59" s="29">
        <f>(100/AL$5)*(((AP19-AL19)*(Deflactor!AH33/Deflactor!AH$40))+(((Deflactor!AL33/Deflactor!AL$40)-(Deflactor!AH33/Deflactor!AH$40))*(AP19-'Calculo deflactor ajustado'!AL104)))</f>
        <v>0.14677115480084851</v>
      </c>
      <c r="AQ59" s="29">
        <f>(100/AM$5)*(((AQ19-AM19)*(Deflactor!AI33/Deflactor!AI$40))+(((Deflactor!AM33/Deflactor!AM$40)-(Deflactor!AI33/Deflactor!AI$40))*(AQ19-'Calculo deflactor ajustado'!AM104)))</f>
        <v>0.16386475332205744</v>
      </c>
      <c r="AR59" s="29">
        <f>(100/AN$5)*(((AR19-AN19)*(Deflactor!AJ33/Deflactor!AJ$40))+(((Deflactor!AN33/Deflactor!AN$40)-(Deflactor!AJ33/Deflactor!AJ$40))*(AR19-'Calculo deflactor ajustado'!AN104)))</f>
        <v>0.11259595197946302</v>
      </c>
      <c r="AS59" s="29">
        <f>(100/AO$5)*(((AS19-AO19)*(Deflactor!AK33/Deflactor!AK$40))+(((Deflactor!AO33/Deflactor!AO$40)-(Deflactor!AK33/Deflactor!AK$40))*(AS19-'Calculo deflactor ajustado'!AO104)))</f>
        <v>0.13898066628316877</v>
      </c>
      <c r="AT59" s="29">
        <f>(100/AP$5)*(((AT19-AP19)*(Deflactor!AL33/Deflactor!AL$40))+(((Deflactor!AP33/Deflactor!AP$40)-(Deflactor!AL33/Deflactor!AL$40))*(AT19-'Calculo deflactor ajustado'!AP104)))</f>
        <v>0.19892674766318613</v>
      </c>
      <c r="AU59" s="29">
        <f>(100/AQ$5)*(((AU19-AQ19)*(Deflactor!AM33/Deflactor!AM$40))+(((Deflactor!AQ33/Deflactor!AQ$40)-(Deflactor!AM33/Deflactor!AM$40))*(AU19-'Calculo deflactor ajustado'!AQ104)))</f>
        <v>0.31909906515113123</v>
      </c>
      <c r="AV59" s="29">
        <f>(100/AR$5)*(((AV19-AR19)*(Deflactor!AN33/Deflactor!AN$40))+(((Deflactor!AR33/Deflactor!AR$40)-(Deflactor!AN33/Deflactor!AN$40))*(AV19-'Calculo deflactor ajustado'!AR104)))</f>
        <v>0.35797420752419717</v>
      </c>
      <c r="AW59" s="29">
        <f>(100/AS$5)*(((AW19-AS19)*(Deflactor!AO33/Deflactor!AO$40))+(((Deflactor!AS33/Deflactor!AS$40)-(Deflactor!AO33/Deflactor!AO$40))*(AW19-'Calculo deflactor ajustado'!AS104)))</f>
        <v>0.39860958281659742</v>
      </c>
      <c r="AX59" s="29">
        <f>(100/AT$5)*(((AX19-AT19)*(Deflactor!AP33/Deflactor!AP$40))+(((Deflactor!AT33/Deflactor!AT$40)-(Deflactor!AP33/Deflactor!AP$40))*(AX19-'Calculo deflactor ajustado'!AT104)))</f>
        <v>0.4775181303535217</v>
      </c>
      <c r="AY59" s="29">
        <f>(100/AU$5)*(((AY19-AU19)*(Deflactor!AQ33/Deflactor!AQ$40))+(((Deflactor!AU33/Deflactor!AU$40)-(Deflactor!AQ33/Deflactor!AQ$40))*(AY19-'Calculo deflactor ajustado'!AU104)))</f>
        <v>0.50459778454943038</v>
      </c>
      <c r="AZ59" s="29">
        <f>(100/AV$5)*(((AZ19-AV19)*(Deflactor!AR33/Deflactor!AR$40))+(((Deflactor!AV33/Deflactor!AV$40)-(Deflactor!AR33/Deflactor!AR$40))*(AZ19-'Calculo deflactor ajustado'!AV104)))</f>
        <v>0.50257369036333366</v>
      </c>
      <c r="BA59" s="29">
        <f>(100/AW$5)*(((BA19-AW19)*(Deflactor!AS33/Deflactor!AS$40))+(((Deflactor!AW33/Deflactor!AW$40)-(Deflactor!AS33/Deflactor!AS$40))*(BA19-'Calculo deflactor ajustado'!AW104)))</f>
        <v>0.46741252498397662</v>
      </c>
      <c r="BB59" s="29">
        <f>(100/AX$5)*(((BB19-AX19)*(Deflactor!AT33/Deflactor!AT$40))+(((Deflactor!AX33/Deflactor!AX$40)-(Deflactor!AT33/Deflactor!AT$40))*(BB19-'Calculo deflactor ajustado'!AX104)))</f>
        <v>0.35783304769280172</v>
      </c>
      <c r="BC59" s="29">
        <f>(100/AY$5)*(((BC19-AY19)*(Deflactor!AU33/Deflactor!AU$40))+(((Deflactor!AY33/Deflactor!AY$40)-(Deflactor!AU33/Deflactor!AU$40))*(BC19-'Calculo deflactor ajustado'!AY104)))</f>
        <v>0.11538271441976899</v>
      </c>
      <c r="BD59" s="29">
        <f>(100/AZ$5)*(((BD19-AZ19)*(Deflactor!AV33/Deflactor!AV$40))+(((Deflactor!AZ33/Deflactor!AZ$40)-(Deflactor!AV33/Deflactor!AV$40))*(BD19-'Calculo deflactor ajustado'!AZ104)))</f>
        <v>-2.0162513174687053E-2</v>
      </c>
      <c r="BE59" s="29">
        <f>(100/BA$5)*(((BE19-BA19)*(Deflactor!AW33/Deflactor!AW$40))+(((Deflactor!BA33/Deflactor!BA$40)-(Deflactor!AW33/Deflactor!AW$40))*(BE19-'Calculo deflactor ajustado'!BA104)))</f>
        <v>2.1219467729255322E-2</v>
      </c>
      <c r="BF59" s="29">
        <f>(100/BB$5)*(((BF19-BB19)*(Deflactor!AX33/Deflactor!AX$40))+(((Deflactor!BB33/Deflactor!BB$40)-(Deflactor!AX33/Deflactor!AX$40))*(BF19-'Calculo deflactor ajustado'!BB104)))</f>
        <v>1.651699287236056E-2</v>
      </c>
      <c r="BG59" s="29">
        <f>(100/BC$5)*(((BG19-BC19)*(Deflactor!AY33/Deflactor!AY$40))+(((Deflactor!BC33/Deflactor!BC$40)-(Deflactor!AY33/Deflactor!AY$40))*(BG19-'Calculo deflactor ajustado'!BC104)))</f>
        <v>0.32895321362859015</v>
      </c>
      <c r="BH59" s="29">
        <f>(100/BD$5)*(((BH19-BD19)*(Deflactor!AZ33/Deflactor!AZ$40))+(((Deflactor!BD33/Deflactor!BD$40)-(Deflactor!AZ33/Deflactor!AZ$40))*(BH19-'Calculo deflactor ajustado'!BD104)))</f>
        <v>0.5332410157555173</v>
      </c>
      <c r="BI59" s="29">
        <f>(100/BE$5)*(((BI19-BE19)*(Deflactor!BA33/Deflactor!BA$40))+(((Deflactor!BE33/Deflactor!BE$40)-(Deflactor!BA33/Deflactor!BA$40))*(BI19-'Calculo deflactor ajustado'!BE104)))</f>
        <v>0.50494826466465748</v>
      </c>
      <c r="BJ59" s="29">
        <f>(100/BF$5)*(((BJ19-BF19)*(Deflactor!BB33/Deflactor!BB$40))+(((Deflactor!BF33/Deflactor!BF$40)-(Deflactor!BB33/Deflactor!BB$40))*(BJ19-'Calculo deflactor ajustado'!BF104)))</f>
        <v>0.47882117525752665</v>
      </c>
      <c r="BK59" s="29">
        <f>(100/BG$5)*(((BK19-BG19)*(Deflactor!BC33/Deflactor!BC$40))+(((Deflactor!BG33/Deflactor!BG$40)-(Deflactor!BC33/Deflactor!BC$40))*(BK19-'Calculo deflactor ajustado'!BG104)))</f>
        <v>0.26633882204327342</v>
      </c>
      <c r="BL59" s="29">
        <f>(100/BH$5)*(((BL19-BH19)*(Deflactor!BD33/Deflactor!BD$40))+(((Deflactor!BH33/Deflactor!BH$40)-(Deflactor!BD33/Deflactor!BD$40))*(BL19-'Calculo deflactor ajustado'!BH104)))</f>
        <v>0.15231828190205943</v>
      </c>
      <c r="BM59" s="29">
        <f>(100/BI$5)*(((BM19-BI19)*(Deflactor!BE33/Deflactor!BE$40))+(((Deflactor!BI33/Deflactor!BI$40)-(Deflactor!BE33/Deflactor!BE$40))*(BM19-'Calculo deflactor ajustado'!BI104)))</f>
        <v>0.12139092206593625</v>
      </c>
      <c r="BN59" s="29">
        <f>(100/BJ$5)*(((BN19-BJ19)*(Deflactor!BF33/Deflactor!BF$40))+(((Deflactor!BJ33/Deflactor!BJ$40)-(Deflactor!BF33/Deflactor!BF$40))*(BN19-'Calculo deflactor ajustado'!BJ104)))</f>
        <v>5.9488945092229704E-2</v>
      </c>
      <c r="BO59" s="29">
        <f>(100/BK$5)*(((BO19-BK19)*(Deflactor!BG33/Deflactor!BG$40))+(((Deflactor!BK33/Deflactor!BK$40)-(Deflactor!BG33/Deflactor!BG$40))*(BO19-'Calculo deflactor ajustado'!BK104)))</f>
        <v>0.16714172455615889</v>
      </c>
      <c r="BP59" s="29">
        <f>(100/BL$5)*(((BP19-BL19)*(Deflactor!BH33/Deflactor!BH$40))+(((Deflactor!BL33/Deflactor!BL$40)-(Deflactor!BH33/Deflactor!BH$40))*(BP19-'Calculo deflactor ajustado'!BL104)))</f>
        <v>0.18260482095436403</v>
      </c>
      <c r="BQ59" s="29">
        <f>(100/BM$5)*(((BQ19-BM19)*(Deflactor!BI33/Deflactor!BI$40))+(((Deflactor!BM33/Deflactor!BM$40)-(Deflactor!BI33/Deflactor!BI$40))*(BQ19-'Calculo deflactor ajustado'!BM104)))</f>
        <v>0.16286686405935905</v>
      </c>
      <c r="BR59" s="29">
        <f>(100/BN$5)*(((BR19-BN19)*(Deflactor!BJ33/Deflactor!BJ$40))+(((Deflactor!BN33/Deflactor!BN$40)-(Deflactor!BJ33/Deflactor!BJ$40))*(BR19-'Calculo deflactor ajustado'!BN104)))</f>
        <v>0.1792131998813779</v>
      </c>
      <c r="BS59" s="32">
        <f>(100/BO$5)*(((BS19-BO19)*(Deflactor!BK33/Deflactor!BK$40))+(((Deflactor!BO33/Deflactor!BO$40)-(Deflactor!BK33/Deflactor!BK$40))*(BS19-'Calculo deflactor ajustado'!BO104)))</f>
        <v>7.583940465531866E-2</v>
      </c>
      <c r="BT59" s="32">
        <f>(100/BP$5)*(((BT19-BP19)*(Deflactor!BL33/Deflactor!BL$40))+(((Deflactor!BP33/Deflactor!BP$40)-(Deflactor!BL33/Deflactor!BL$40))*(BT19-'Calculo deflactor ajustado'!BP104)))</f>
        <v>6.7340656686465716E-2</v>
      </c>
      <c r="BU59" s="32">
        <f>(100/BQ$5)*(((BU19-BQ19)*(Deflactor!BM33/Deflactor!BM$40))+(((Deflactor!BQ33/Deflactor!BQ$40)-(Deflactor!BM33/Deflactor!BM$40))*(BU19-'Calculo deflactor ajustado'!BQ104)))</f>
        <v>0.11496701522031294</v>
      </c>
      <c r="BV59" s="32">
        <f>(100/BR$5)*(((BV19-BR19)*(Deflactor!BN33/Deflactor!BN$40))+(((Deflactor!BR33/Deflactor!BR$40)-(Deflactor!BN33/Deflactor!BN$40))*(BV19-'Calculo deflactor ajustado'!BR104)))</f>
        <v>2.2547690001186147E-2</v>
      </c>
      <c r="BW59" s="29">
        <f>(100/BS$5)*(((BW19-BS19)*(Deflactor!BS33/Deflactor!BS$40))+(((Deflactor!BS33/Deflactor!BS$40)-(Deflactor!BS33/Deflactor!BS$40))*(BW19-'Calculo deflactor ajustado'!BS104)))</f>
        <v>0.11538822915259865</v>
      </c>
      <c r="BX59" s="29">
        <f>(100/BT$5)*(((BX19-BT19)*(Deflactor!BT33/Deflactor!BT$40))+(((Deflactor!BT33/Deflactor!BT$40)-(Deflactor!BT33/Deflactor!BT$40))*(BX19-'Calculo deflactor ajustado'!BT104)))</f>
        <v>4.354747114719959E-2</v>
      </c>
      <c r="BY59" s="29">
        <f>(100/BU$5)*(((BY19-BU19)*(Deflactor!BU33/Deflactor!BU$40))+(((Deflactor!BU33/Deflactor!BU$40)-(Deflactor!BU33/Deflactor!BU$40))*(BY19-'Calculo deflactor ajustado'!BU104)))</f>
        <v>4.6832802446857023E-2</v>
      </c>
      <c r="BZ59" s="29">
        <f>(100/BV$5)*(((BZ19-BV19)*(Deflactor!BV33/Deflactor!BV$40))+(((Deflactor!BV33/Deflactor!BV$40)-(Deflactor!BV33/Deflactor!BV$40))*(BZ19-'Calculo deflactor ajustado'!BV104)))</f>
        <v>0.10224166965116273</v>
      </c>
      <c r="CA59" s="29">
        <f>(100/BW$5)*(((CA19-BW19)*(Deflactor!BS33/Deflactor!BS$40))+(((Deflactor!BW33/Deflactor!BW$40)-(Deflactor!BS33/Deflactor!BS$40))*(CA19-'Calculo deflactor ajustado'!BW104)))</f>
        <v>0.15733249670335567</v>
      </c>
      <c r="CB59" s="29">
        <f>(100/BX$5)*(((CB19-BX19)*(Deflactor!BT33/Deflactor!BT$40))+(((Deflactor!BX33/Deflactor!BX$40)-(Deflactor!BT33/Deflactor!BT$40))*(CB19-'Calculo deflactor ajustado'!BX104)))</f>
        <v>0.19559122245010624</v>
      </c>
      <c r="CC59" s="29">
        <f>(100/BY$5)*(((CC19-BY19)*(Deflactor!BU33/Deflactor!BU$40))+(((Deflactor!BY33/Deflactor!BY$40)-(Deflactor!BU33/Deflactor!BU$40))*(CC19-'Calculo deflactor ajustado'!BY104)))</f>
        <v>0.21231883182977351</v>
      </c>
      <c r="CD59" s="29">
        <f>(100/BZ$5)*(((CD19-BZ19)*(Deflactor!BV33/Deflactor!BV$40))+(((Deflactor!BZ33/Deflactor!BZ$40)-(Deflactor!BV33/Deflactor!BV$40))*(CD19-'Calculo deflactor ajustado'!BZ104)))</f>
        <v>0.15900043773191533</v>
      </c>
      <c r="CE59" s="29">
        <f>(100/CA$5)*(((CE19-CA19)*(Deflactor!BW33/Deflactor!BW$40))+(((Deflactor!CA33/Deflactor!CA$40)-(Deflactor!BW33/Deflactor!BW$40))*(CE19-'Calculo deflactor ajustado'!CA104)))</f>
        <v>0.12471465762049609</v>
      </c>
      <c r="CF59" s="29">
        <f>(100/CB$5)*(((CF19-CB19)*(Deflactor!BX33/Deflactor!BX$40))+(((Deflactor!CB33/Deflactor!CB$40)-(Deflactor!BX33/Deflactor!BX$40))*(CF19-'Calculo deflactor ajustado'!CB104)))</f>
        <v>0.11870941624106382</v>
      </c>
      <c r="CG59" s="29">
        <f>(100/CC$5)*(((CG19-CC19)*(Deflactor!BY33/Deflactor!BY$40))+(((Deflactor!CC33/Deflactor!CC$40)-(Deflactor!BY33/Deflactor!BY$40))*(CG19-'Calculo deflactor ajustado'!CC104)))</f>
        <v>8.0381127241100636E-2</v>
      </c>
      <c r="CH59" s="29">
        <f>(100/CD$5)*(((CH19-CD19)*(Deflactor!BZ33/Deflactor!BZ$40))+(((Deflactor!CD33/Deflactor!CD$40)-(Deflactor!BZ33/Deflactor!BZ$40))*(CH19-'Calculo deflactor ajustado'!CD104)))</f>
        <v>4.3784375006706053E-2</v>
      </c>
      <c r="CI59" s="29">
        <f>(100/CE$5)*(((CI19-CE19)*(Deflactor!CA33/Deflactor!CA$40))+(((Deflactor!CE33/Deflactor!CE$40)-(Deflactor!CA33/Deflactor!CA$40))*(CI19-'Calculo deflactor ajustado'!CE104)))</f>
        <v>8.4634570763581204E-2</v>
      </c>
      <c r="CJ59" s="29">
        <f>(100/CF$5)*(((CJ19-CF19)*(Deflactor!CB33/Deflactor!CB$40))+(((Deflactor!CF33/Deflactor!CF$40)-(Deflactor!CB33/Deflactor!CB$40))*(CJ19-'Calculo deflactor ajustado'!CF104)))</f>
        <v>0.1191214292309198</v>
      </c>
      <c r="CK59" s="29">
        <f>(100/CG$5)*(((CK19-CG19)*(Deflactor!CC33/Deflactor!CC$40))+(((Deflactor!CG33/Deflactor!CG$40)-(Deflactor!CC33/Deflactor!CC$40))*(CK19-'Calculo deflactor ajustado'!CG104)))</f>
        <v>0.11276412032583787</v>
      </c>
    </row>
    <row r="60" spans="1:89" s="55" customFormat="1" ht="13.9" x14ac:dyDescent="0.3">
      <c r="A60" s="137">
        <f t="shared" si="11"/>
        <v>1</v>
      </c>
      <c r="B60" s="19" t="s">
        <v>9</v>
      </c>
      <c r="C60" s="22" t="s">
        <v>19</v>
      </c>
      <c r="D60" s="22" t="s">
        <v>19</v>
      </c>
      <c r="E60" s="22" t="s">
        <v>19</v>
      </c>
      <c r="F60" s="22" t="s">
        <v>19</v>
      </c>
      <c r="G60" s="22" t="s">
        <v>19</v>
      </c>
      <c r="H60" s="22" t="s">
        <v>19</v>
      </c>
      <c r="I60" s="22" t="s">
        <v>19</v>
      </c>
      <c r="J60" s="22" t="s">
        <v>19</v>
      </c>
      <c r="K60" s="29">
        <f>(100/G$5)*(((K20-G20)*(Deflactor!C34/Deflactor!C$40))+(((Deflactor!G34/Deflactor!G$40)-(Deflactor!C34/Deflactor!C$40))*(K20-'Calculo deflactor ajustado'!G105)))</f>
        <v>1.1992335260641847</v>
      </c>
      <c r="L60" s="29">
        <f>(100/H$5)*(((L20-H20)*(Deflactor!D34/Deflactor!D$40))+(((Deflactor!H34/Deflactor!H$40)-(Deflactor!D34/Deflactor!D$40))*(L20-'Calculo deflactor ajustado'!H105)))</f>
        <v>1.3867530671806538</v>
      </c>
      <c r="M60" s="29">
        <f>(100/I$5)*(((M20-I20)*(Deflactor!E34/Deflactor!E$40))+(((Deflactor!I34/Deflactor!I$40)-(Deflactor!E34/Deflactor!E$40))*(M20-'Calculo deflactor ajustado'!I105)))</f>
        <v>1.2251305075844998</v>
      </c>
      <c r="N60" s="29">
        <f>(100/J$5)*(((N20-J20)*(Deflactor!F34/Deflactor!F$40))+(((Deflactor!J34/Deflactor!J$40)-(Deflactor!F34/Deflactor!F$40))*(N20-'Calculo deflactor ajustado'!J105)))</f>
        <v>0.47004449680434429</v>
      </c>
      <c r="O60" s="29">
        <f>(100/K$5)*(((O20-K20)*(Deflactor!G34/Deflactor!G$40))+(((Deflactor!K34/Deflactor!K$40)-(Deflactor!G34/Deflactor!G$40))*(O20-'Calculo deflactor ajustado'!K105)))</f>
        <v>0.25816581302398495</v>
      </c>
      <c r="P60" s="29">
        <f>(100/L$5)*(((P20-L20)*(Deflactor!H34/Deflactor!H$40))+(((Deflactor!L34/Deflactor!L$40)-(Deflactor!H34/Deflactor!H$40))*(P20-'Calculo deflactor ajustado'!L105)))</f>
        <v>7.5462514355568E-2</v>
      </c>
      <c r="Q60" s="29">
        <f>(100/M$5)*(((Q20-M20)*(Deflactor!I34/Deflactor!I$40))+(((Deflactor!M34/Deflactor!M$40)-(Deflactor!I34/Deflactor!I$40))*(Q20-'Calculo deflactor ajustado'!M105)))</f>
        <v>0.25733912420935157</v>
      </c>
      <c r="R60" s="29">
        <f>(100/N$5)*(((R20-N20)*(Deflactor!J34/Deflactor!J$40))+(((Deflactor!N34/Deflactor!N$40)-(Deflactor!J34/Deflactor!J$40))*(R20-'Calculo deflactor ajustado'!N105)))</f>
        <v>1.0514360405380005</v>
      </c>
      <c r="S60" s="29">
        <f>(100/O$5)*(((S20-O20)*(Deflactor!K34/Deflactor!K$40))+(((Deflactor!O34/Deflactor!O$40)-(Deflactor!K34/Deflactor!K$40))*(S20-'Calculo deflactor ajustado'!O105)))</f>
        <v>1.1176187079614182</v>
      </c>
      <c r="T60" s="29">
        <f>(100/P$5)*(((T20-P20)*(Deflactor!L34/Deflactor!L$40))+(((Deflactor!P34/Deflactor!P$40)-(Deflactor!L34/Deflactor!L$40))*(T20-'Calculo deflactor ajustado'!P105)))</f>
        <v>1.1706336020323034</v>
      </c>
      <c r="U60" s="29">
        <f>(100/Q$5)*(((U20-Q20)*(Deflactor!M34/Deflactor!M$40))+(((Deflactor!Q34/Deflactor!Q$40)-(Deflactor!M34/Deflactor!M$40))*(U20-'Calculo deflactor ajustado'!Q105)))</f>
        <v>1.2487266565941781</v>
      </c>
      <c r="V60" s="29">
        <f>(100/R$5)*(((V20-R20)*(Deflactor!N34/Deflactor!N$40))+(((Deflactor!R34/Deflactor!R$40)-(Deflactor!N34/Deflactor!N$40))*(V20-'Calculo deflactor ajustado'!R105)))</f>
        <v>1.0835985151040988</v>
      </c>
      <c r="W60" s="29">
        <f>(100/S$5)*(((W20-S20)*(Deflactor!O34/Deflactor!O$40))+(((Deflactor!S34/Deflactor!S$40)-(Deflactor!O34/Deflactor!O$40))*(W20-'Calculo deflactor ajustado'!S105)))</f>
        <v>1.055073337506645</v>
      </c>
      <c r="X60" s="29">
        <f>(100/T$5)*(((X20-T20)*(Deflactor!P34/Deflactor!P$40))+(((Deflactor!T34/Deflactor!T$40)-(Deflactor!P34/Deflactor!P$40))*(X20-'Calculo deflactor ajustado'!T105)))</f>
        <v>1.1809608003365306</v>
      </c>
      <c r="Y60" s="29">
        <f>(100/U$5)*(((Y20-U20)*(Deflactor!Q34/Deflactor!Q$40))+(((Deflactor!U34/Deflactor!U$40)-(Deflactor!Q34/Deflactor!Q$40))*(Y20-'Calculo deflactor ajustado'!U105)))</f>
        <v>0.89885748461496884</v>
      </c>
      <c r="Z60" s="29">
        <f>(100/V$5)*(((Z20-V20)*(Deflactor!R34/Deflactor!R$40))+(((Deflactor!V34/Deflactor!V$40)-(Deflactor!R34/Deflactor!R$40))*(Z20-'Calculo deflactor ajustado'!V105)))</f>
        <v>0.78117044992339746</v>
      </c>
      <c r="AA60" s="29">
        <f>(100/W$5)*(((AA20-W20)*(Deflactor!S34/Deflactor!S$40))+(((Deflactor!W34/Deflactor!W$40)-(Deflactor!S34/Deflactor!S$40))*(AA20-'Calculo deflactor ajustado'!W105)))</f>
        <v>0.73611286700868483</v>
      </c>
      <c r="AB60" s="29">
        <f>(100/X$5)*(((AB20-X20)*(Deflactor!T34/Deflactor!T$40))+(((Deflactor!X34/Deflactor!X$40)-(Deflactor!T34/Deflactor!T$40))*(AB20-'Calculo deflactor ajustado'!X105)))</f>
        <v>0.70012093244461104</v>
      </c>
      <c r="AC60" s="29">
        <f>(100/Y$5)*(((AC20-Y20)*(Deflactor!U34/Deflactor!U$40))+(((Deflactor!Y34/Deflactor!Y$40)-(Deflactor!U34/Deflactor!U$40))*(AC20-'Calculo deflactor ajustado'!Y105)))</f>
        <v>0.76665562198358528</v>
      </c>
      <c r="AD60" s="29">
        <f>(100/Z$5)*(((AD20-Z20)*(Deflactor!V34/Deflactor!V$40))+(((Deflactor!Z34/Deflactor!Z$40)-(Deflactor!V34/Deflactor!V$40))*(AD20-'Calculo deflactor ajustado'!Z105)))</f>
        <v>0.8106383729096599</v>
      </c>
      <c r="AE60" s="29">
        <f>(100/AA$5)*(((AE20-AA20)*(Deflactor!W34/Deflactor!W$40))+(((Deflactor!AA34/Deflactor!AA$40)-(Deflactor!W34/Deflactor!W$40))*(AE20-'Calculo deflactor ajustado'!AA105)))</f>
        <v>0.65317537918181445</v>
      </c>
      <c r="AF60" s="29">
        <f>(100/AB$5)*(((AF20-AB20)*(Deflactor!X34/Deflactor!X$40))+(((Deflactor!AB34/Deflactor!AB$40)-(Deflactor!X34/Deflactor!X$40))*(AF20-'Calculo deflactor ajustado'!AB105)))</f>
        <v>0.69404170147782707</v>
      </c>
      <c r="AG60" s="29">
        <f>(100/AC$5)*(((AG20-AC20)*(Deflactor!Y34/Deflactor!Y$40))+(((Deflactor!AC34/Deflactor!AC$40)-(Deflactor!Y34/Deflactor!Y$40))*(AG20-'Calculo deflactor ajustado'!AC105)))</f>
        <v>0.8196865013197967</v>
      </c>
      <c r="AH60" s="29">
        <f>(100/AD$5)*(((AH20-AD20)*(Deflactor!Z34/Deflactor!Z$40))+(((Deflactor!AD34/Deflactor!AD$40)-(Deflactor!Z34/Deflactor!Z$40))*(AH20-'Calculo deflactor ajustado'!AD105)))</f>
        <v>0.90054382874553307</v>
      </c>
      <c r="AI60" s="29">
        <f>(100/AE$5)*(((AI20-AE20)*(Deflactor!AA34/Deflactor!AA$40))+(((Deflactor!AE34/Deflactor!AE$40)-(Deflactor!AA34/Deflactor!AA$40))*(AI20-'Calculo deflactor ajustado'!AE105)))</f>
        <v>1.2723733363403986</v>
      </c>
      <c r="AJ60" s="29">
        <f>(100/AF$5)*(((AJ20-AF20)*(Deflactor!AB34/Deflactor!AB$40))+(((Deflactor!AF34/Deflactor!AF$40)-(Deflactor!AB34/Deflactor!AB$40))*(AJ20-'Calculo deflactor ajustado'!AF105)))</f>
        <v>1.5839458154852768</v>
      </c>
      <c r="AK60" s="29">
        <f>(100/AG$5)*(((AK20-AG20)*(Deflactor!AC34/Deflactor!AC$40))+(((Deflactor!AG34/Deflactor!AG$40)-(Deflactor!AC34/Deflactor!AC$40))*(AK20-'Calculo deflactor ajustado'!AG105)))</f>
        <v>1.9454406310875332</v>
      </c>
      <c r="AL60" s="29">
        <f>(100/AH$5)*(((AL20-AH20)*(Deflactor!AD34/Deflactor!AD$40))+(((Deflactor!AH34/Deflactor!AH$40)-(Deflactor!AD34/Deflactor!AD$40))*(AL20-'Calculo deflactor ajustado'!AH105)))</f>
        <v>1.97933739516327</v>
      </c>
      <c r="AM60" s="29">
        <f>(100/AI$5)*(((AM20-AI20)*(Deflactor!AE34/Deflactor!AE$40))+(((Deflactor!AI34/Deflactor!AI$40)-(Deflactor!AE34/Deflactor!AE$40))*(AM20-'Calculo deflactor ajustado'!AI105)))</f>
        <v>1.6994272521698879</v>
      </c>
      <c r="AN60" s="29">
        <f>(100/AJ$5)*(((AN20-AJ20)*(Deflactor!AF34/Deflactor!AF$40))+(((Deflactor!AJ34/Deflactor!AJ$40)-(Deflactor!AF34/Deflactor!AF$40))*(AN20-'Calculo deflactor ajustado'!AJ105)))</f>
        <v>1.5498321534546344</v>
      </c>
      <c r="AO60" s="29">
        <f>(100/AK$5)*(((AO20-AK20)*(Deflactor!AG34/Deflactor!AG$40))+(((Deflactor!AK34/Deflactor!AK$40)-(Deflactor!AG34/Deflactor!AG$40))*(AO20-'Calculo deflactor ajustado'!AK105)))</f>
        <v>1.3301222855718493</v>
      </c>
      <c r="AP60" s="29">
        <f>(100/AL$5)*(((AP20-AL20)*(Deflactor!AH34/Deflactor!AH$40))+(((Deflactor!AL34/Deflactor!AL$40)-(Deflactor!AH34/Deflactor!AH$40))*(AP20-'Calculo deflactor ajustado'!AL105)))</f>
        <v>1.289255611600197</v>
      </c>
      <c r="AQ60" s="29">
        <f>(100/AM$5)*(((AQ20-AM20)*(Deflactor!AI34/Deflactor!AI$40))+(((Deflactor!AM34/Deflactor!AM$40)-(Deflactor!AI34/Deflactor!AI$40))*(AQ20-'Calculo deflactor ajustado'!AM105)))</f>
        <v>1.444842674126424</v>
      </c>
      <c r="AR60" s="29">
        <f>(100/AN$5)*(((AR20-AN20)*(Deflactor!AJ34/Deflactor!AJ$40))+(((Deflactor!AN34/Deflactor!AN$40)-(Deflactor!AJ34/Deflactor!AJ$40))*(AR20-'Calculo deflactor ajustado'!AN105)))</f>
        <v>1.543632950096808</v>
      </c>
      <c r="AS60" s="29">
        <f>(100/AO$5)*(((AS20-AO20)*(Deflactor!AK34/Deflactor!AK$40))+(((Deflactor!AO34/Deflactor!AO$40)-(Deflactor!AK34/Deflactor!AK$40))*(AS20-'Calculo deflactor ajustado'!AO105)))</f>
        <v>1.7161872626818793</v>
      </c>
      <c r="AT60" s="29">
        <f>(100/AP$5)*(((AT20-AP20)*(Deflactor!AL34/Deflactor!AL$40))+(((Deflactor!AP34/Deflactor!AP$40)-(Deflactor!AL34/Deflactor!AL$40))*(AT20-'Calculo deflactor ajustado'!AP105)))</f>
        <v>1.7022103618373989</v>
      </c>
      <c r="AU60" s="29">
        <f>(100/AQ$5)*(((AU20-AQ20)*(Deflactor!AM34/Deflactor!AM$40))+(((Deflactor!AQ34/Deflactor!AQ$40)-(Deflactor!AM34/Deflactor!AM$40))*(AU20-'Calculo deflactor ajustado'!AQ105)))</f>
        <v>1.6927506882538617</v>
      </c>
      <c r="AV60" s="29">
        <f>(100/AR$5)*(((AV20-AR20)*(Deflactor!AN34/Deflactor!AN$40))+(((Deflactor!AR34/Deflactor!AR$40)-(Deflactor!AN34/Deflactor!AN$40))*(AV20-'Calculo deflactor ajustado'!AR105)))</f>
        <v>1.6460231756305292</v>
      </c>
      <c r="AW60" s="29">
        <f>(100/AS$5)*(((AW20-AS20)*(Deflactor!AO34/Deflactor!AO$40))+(((Deflactor!AS34/Deflactor!AS$40)-(Deflactor!AO34/Deflactor!AO$40))*(AW20-'Calculo deflactor ajustado'!AS105)))</f>
        <v>1.392126929292467</v>
      </c>
      <c r="AX60" s="29">
        <f>(100/AT$5)*(((AX20-AT20)*(Deflactor!AP34/Deflactor!AP$40))+(((Deflactor!AT34/Deflactor!AT$40)-(Deflactor!AP34/Deflactor!AP$40))*(AX20-'Calculo deflactor ajustado'!AT105)))</f>
        <v>1.2794009090554674</v>
      </c>
      <c r="AY60" s="29">
        <f>(100/AU$5)*(((AY20-AU20)*(Deflactor!AQ34/Deflactor!AQ$40))+(((Deflactor!AU34/Deflactor!AU$40)-(Deflactor!AQ34/Deflactor!AQ$40))*(AY20-'Calculo deflactor ajustado'!AU105)))</f>
        <v>0.6657686755858977</v>
      </c>
      <c r="AZ60" s="29">
        <f>(100/AV$5)*(((AZ20-AV20)*(Deflactor!AR34/Deflactor!AR$40))+(((Deflactor!AV34/Deflactor!AV$40)-(Deflactor!AR34/Deflactor!AR$40))*(AZ20-'Calculo deflactor ajustado'!AV105)))</f>
        <v>0.88903596039434241</v>
      </c>
      <c r="BA60" s="29">
        <f>(100/AW$5)*(((BA20-AW20)*(Deflactor!AS34/Deflactor!AS$40))+(((Deflactor!AW34/Deflactor!AW$40)-(Deflactor!AS34/Deflactor!AS$40))*(BA20-'Calculo deflactor ajustado'!AW105)))</f>
        <v>1.1299180423993391</v>
      </c>
      <c r="BB60" s="29">
        <f>(100/AX$5)*(((BB20-AX20)*(Deflactor!AT34/Deflactor!AT$40))+(((Deflactor!AX34/Deflactor!AX$40)-(Deflactor!AT34/Deflactor!AT$40))*(BB20-'Calculo deflactor ajustado'!AX105)))</f>
        <v>1.174170977828038</v>
      </c>
      <c r="BC60" s="29">
        <f>(100/AY$5)*(((BC20-AY20)*(Deflactor!AU34/Deflactor!AU$40))+(((Deflactor!AY34/Deflactor!AY$40)-(Deflactor!AU34/Deflactor!AU$40))*(BC20-'Calculo deflactor ajustado'!AY105)))</f>
        <v>1.2400796719105283</v>
      </c>
      <c r="BD60" s="29">
        <f>(100/AZ$5)*(((BD20-AZ20)*(Deflactor!AV34/Deflactor!AV$40))+(((Deflactor!AZ34/Deflactor!AZ$40)-(Deflactor!AV34/Deflactor!AV$40))*(BD20-'Calculo deflactor ajustado'!AZ105)))</f>
        <v>0.6217621610341636</v>
      </c>
      <c r="BE60" s="29">
        <f>(100/BA$5)*(((BE20-BA20)*(Deflactor!AW34/Deflactor!AW$40))+(((Deflactor!BA34/Deflactor!BA$40)-(Deflactor!AW34/Deflactor!AW$40))*(BE20-'Calculo deflactor ajustado'!BA105)))</f>
        <v>0.50799116274304401</v>
      </c>
      <c r="BF60" s="29">
        <f>(100/BB$5)*(((BF20-BB20)*(Deflactor!AX34/Deflactor!AX$40))+(((Deflactor!BB34/Deflactor!BB$40)-(Deflactor!AX34/Deflactor!AX$40))*(BF20-'Calculo deflactor ajustado'!BB105)))</f>
        <v>-5.9457806352288131E-2</v>
      </c>
      <c r="BG60" s="29">
        <f>(100/BC$5)*(((BG20-BC20)*(Deflactor!AY34/Deflactor!AY$40))+(((Deflactor!BC34/Deflactor!BC$40)-(Deflactor!AY34/Deflactor!AY$40))*(BG20-'Calculo deflactor ajustado'!BC105)))</f>
        <v>0.42444640747579943</v>
      </c>
      <c r="BH60" s="29">
        <f>(100/BD$5)*(((BH20-BD20)*(Deflactor!AZ34/Deflactor!AZ$40))+(((Deflactor!BD34/Deflactor!BD$40)-(Deflactor!AZ34/Deflactor!AZ$40))*(BH20-'Calculo deflactor ajustado'!BD105)))</f>
        <v>0.76694648574055557</v>
      </c>
      <c r="BI60" s="29">
        <f>(100/BE$5)*(((BI20-BE20)*(Deflactor!BA34/Deflactor!BA$40))+(((Deflactor!BE34/Deflactor!BE$40)-(Deflactor!BA34/Deflactor!BA$40))*(BI20-'Calculo deflactor ajustado'!BE105)))</f>
        <v>0.6229036869321215</v>
      </c>
      <c r="BJ60" s="29">
        <f>(100/BF$5)*(((BJ20-BF20)*(Deflactor!BB34/Deflactor!BB$40))+(((Deflactor!BF34/Deflactor!BF$40)-(Deflactor!BB34/Deflactor!BB$40))*(BJ20-'Calculo deflactor ajustado'!BF105)))</f>
        <v>1.1008732078192969</v>
      </c>
      <c r="BK60" s="29">
        <f>(100/BG$5)*(((BK20-BG20)*(Deflactor!BC34/Deflactor!BC$40))+(((Deflactor!BG34/Deflactor!BG$40)-(Deflactor!BC34/Deflactor!BC$40))*(BK20-'Calculo deflactor ajustado'!BG105)))</f>
        <v>1.3269188309178632</v>
      </c>
      <c r="BL60" s="29">
        <f>(100/BH$5)*(((BL20-BH20)*(Deflactor!BD34/Deflactor!BD$40))+(((Deflactor!BH34/Deflactor!BH$40)-(Deflactor!BD34/Deflactor!BD$40))*(BL20-'Calculo deflactor ajustado'!BH105)))</f>
        <v>1.3638527331670507</v>
      </c>
      <c r="BM60" s="29">
        <f>(100/BI$5)*(((BM20-BI20)*(Deflactor!BE34/Deflactor!BE$40))+(((Deflactor!BI34/Deflactor!BI$40)-(Deflactor!BE34/Deflactor!BE$40))*(BM20-'Calculo deflactor ajustado'!BI105)))</f>
        <v>1.2249343226371485</v>
      </c>
      <c r="BN60" s="29">
        <f>(100/BJ$5)*(((BN20-BJ20)*(Deflactor!BF34/Deflactor!BF$40))+(((Deflactor!BJ34/Deflactor!BJ$40)-(Deflactor!BF34/Deflactor!BF$40))*(BN20-'Calculo deflactor ajustado'!BJ105)))</f>
        <v>1.1978302784882717</v>
      </c>
      <c r="BO60" s="29">
        <f>(100/BK$5)*(((BO20-BK20)*(Deflactor!BG34/Deflactor!BG$40))+(((Deflactor!BK34/Deflactor!BK$40)-(Deflactor!BG34/Deflactor!BG$40))*(BO20-'Calculo deflactor ajustado'!BK105)))</f>
        <v>1.1124518003511867</v>
      </c>
      <c r="BP60" s="29">
        <f>(100/BL$5)*(((BP20-BL20)*(Deflactor!BH34/Deflactor!BH$40))+(((Deflactor!BL34/Deflactor!BL$40)-(Deflactor!BH34/Deflactor!BH$40))*(BP20-'Calculo deflactor ajustado'!BL105)))</f>
        <v>1.1111898067772705</v>
      </c>
      <c r="BQ60" s="29">
        <f>(100/BM$5)*(((BQ20-BM20)*(Deflactor!BI34/Deflactor!BI$40))+(((Deflactor!BM34/Deflactor!BM$40)-(Deflactor!BI34/Deflactor!BI$40))*(BQ20-'Calculo deflactor ajustado'!BM105)))</f>
        <v>1.0405344645255465</v>
      </c>
      <c r="BR60" s="29">
        <f>(100/BN$5)*(((BR20-BN20)*(Deflactor!BJ34/Deflactor!BJ$40))+(((Deflactor!BN34/Deflactor!BN$40)-(Deflactor!BJ34/Deflactor!BJ$40))*(BR20-'Calculo deflactor ajustado'!BN105)))</f>
        <v>0.82769961477188214</v>
      </c>
      <c r="BS60" s="32">
        <f>(100/BO$5)*(((BS20-BO20)*(Deflactor!BK34/Deflactor!BK$40))+(((Deflactor!BO34/Deflactor!BO$40)-(Deflactor!BK34/Deflactor!BK$40))*(BS20-'Calculo deflactor ajustado'!BO105)))</f>
        <v>0.60997484919947897</v>
      </c>
      <c r="BT60" s="32">
        <f>(100/BP$5)*(((BT20-BP20)*(Deflactor!BL34/Deflactor!BL$40))+(((Deflactor!BP34/Deflactor!BP$40)-(Deflactor!BL34/Deflactor!BL$40))*(BT20-'Calculo deflactor ajustado'!BP105)))</f>
        <v>0.58786166355871416</v>
      </c>
      <c r="BU60" s="32">
        <f>(100/BQ$5)*(((BU20-BQ20)*(Deflactor!BM34/Deflactor!BM$40))+(((Deflactor!BQ34/Deflactor!BQ$40)-(Deflactor!BM34/Deflactor!BM$40))*(BU20-'Calculo deflactor ajustado'!BQ105)))</f>
        <v>0.59172563002108192</v>
      </c>
      <c r="BV60" s="32">
        <f>(100/BR$5)*(((BV20-BR20)*(Deflactor!BN34/Deflactor!BN$40))+(((Deflactor!BR34/Deflactor!BR$40)-(Deflactor!BN34/Deflactor!BN$40))*(BV20-'Calculo deflactor ajustado'!BR105)))</f>
        <v>0.40341083599747812</v>
      </c>
      <c r="BW60" s="29">
        <f>(100/BS$5)*(((BW20-BS20)*(Deflactor!BS34/Deflactor!BS$40))+(((Deflactor!BS34/Deflactor!BS$40)-(Deflactor!BS34/Deflactor!BS$40))*(BW20-'Calculo deflactor ajustado'!BS105)))</f>
        <v>0.55655415777703687</v>
      </c>
      <c r="BX60" s="29">
        <f>(100/BT$5)*(((BX20-BT20)*(Deflactor!BT34/Deflactor!BT$40))+(((Deflactor!BT34/Deflactor!BT$40)-(Deflactor!BT34/Deflactor!BT$40))*(BX20-'Calculo deflactor ajustado'!BT105)))</f>
        <v>0.34933852459905723</v>
      </c>
      <c r="BY60" s="29">
        <f>(100/BU$5)*(((BY20-BU20)*(Deflactor!BU34/Deflactor!BU$40))+(((Deflactor!BU34/Deflactor!BU$40)-(Deflactor!BU34/Deflactor!BU$40))*(BY20-'Calculo deflactor ajustado'!BU105)))</f>
        <v>-1.8870496057548875E-3</v>
      </c>
      <c r="BZ60" s="29">
        <f>(100/BV$5)*(((BZ20-BV20)*(Deflactor!BV34/Deflactor!BV$40))+(((Deflactor!BV34/Deflactor!BV$40)-(Deflactor!BV34/Deflactor!BV$40))*(BZ20-'Calculo deflactor ajustado'!BV105)))</f>
        <v>2.3186935341612324E-2</v>
      </c>
      <c r="CA60" s="29">
        <f>(100/BW$5)*(((CA20-BW20)*(Deflactor!BS34/Deflactor!BS$40))+(((Deflactor!BW34/Deflactor!BW$40)-(Deflactor!BS34/Deflactor!BS$40))*(CA20-'Calculo deflactor ajustado'!BW105)))</f>
        <v>0.18497998295863474</v>
      </c>
      <c r="CB60" s="29">
        <f>(100/BX$5)*(((CB20-BX20)*(Deflactor!BT34/Deflactor!BT$40))+(((Deflactor!BX34/Deflactor!BX$40)-(Deflactor!BT34/Deflactor!BT$40))*(CB20-'Calculo deflactor ajustado'!BX105)))</f>
        <v>0.32801368721713392</v>
      </c>
      <c r="CC60" s="29">
        <f>(100/BY$5)*(((CC20-BY20)*(Deflactor!BU34/Deflactor!BU$40))+(((Deflactor!BY34/Deflactor!BY$40)-(Deflactor!BU34/Deflactor!BU$40))*(CC20-'Calculo deflactor ajustado'!BY105)))</f>
        <v>0.52998221780678545</v>
      </c>
      <c r="CD60" s="29">
        <f>(100/BZ$5)*(((CD20-BZ20)*(Deflactor!BV34/Deflactor!BV$40))+(((Deflactor!BZ34/Deflactor!BZ$40)-(Deflactor!BV34/Deflactor!BV$40))*(CD20-'Calculo deflactor ajustado'!BZ105)))</f>
        <v>0.46732935633181211</v>
      </c>
      <c r="CE60" s="29">
        <f>(100/CA$5)*(((CE20-CA20)*(Deflactor!BW34/Deflactor!BW$40))+(((Deflactor!CA34/Deflactor!CA$40)-(Deflactor!BW34/Deflactor!BW$40))*(CE20-'Calculo deflactor ajustado'!CA105)))</f>
        <v>0.26451784996386074</v>
      </c>
      <c r="CF60" s="29">
        <f>(100/CB$5)*(((CF20-CB20)*(Deflactor!BX34/Deflactor!BX$40))+(((Deflactor!CB34/Deflactor!CB$40)-(Deflactor!BX34/Deflactor!BX$40))*(CF20-'Calculo deflactor ajustado'!CB105)))</f>
        <v>2.4708147743788388E-2</v>
      </c>
      <c r="CG60" s="29">
        <f>(100/CC$5)*(((CG20-CC20)*(Deflactor!BY34/Deflactor!BY$40))+(((Deflactor!CC34/Deflactor!CC$40)-(Deflactor!BY34/Deflactor!BY$40))*(CG20-'Calculo deflactor ajustado'!CC105)))</f>
        <v>-9.8468261579499616E-2</v>
      </c>
      <c r="CH60" s="29">
        <f>(100/CD$5)*(((CH20-CD20)*(Deflactor!BZ34/Deflactor!BZ$40))+(((Deflactor!CD34/Deflactor!CD$40)-(Deflactor!BZ34/Deflactor!BZ$40))*(CH20-'Calculo deflactor ajustado'!CD105)))</f>
        <v>-0.21963286414241842</v>
      </c>
      <c r="CI60" s="29">
        <f>(100/CE$5)*(((CI20-CE20)*(Deflactor!CA34/Deflactor!CA$40))+(((Deflactor!CE34/Deflactor!CE$40)-(Deflactor!CA34/Deflactor!CA$40))*(CI20-'Calculo deflactor ajustado'!CE105)))</f>
        <v>-0.24973270433323602</v>
      </c>
      <c r="CJ60" s="29">
        <f>(100/CF$5)*(((CJ20-CF20)*(Deflactor!CB34/Deflactor!CB$40))+(((Deflactor!CF34/Deflactor!CF$40)-(Deflactor!CB34/Deflactor!CB$40))*(CJ20-'Calculo deflactor ajustado'!CF105)))</f>
        <v>-6.5929649849513966E-2</v>
      </c>
      <c r="CK60" s="29">
        <f>(100/CG$5)*(((CK20-CG20)*(Deflactor!CC34/Deflactor!CC$40))+(((Deflactor!CG34/Deflactor!CG$40)-(Deflactor!CC34/Deflactor!CC$40))*(CK20-'Calculo deflactor ajustado'!CG105)))</f>
        <v>3.4355513180968834E-2</v>
      </c>
    </row>
    <row r="61" spans="1:89" s="55" customFormat="1" ht="13.9" x14ac:dyDescent="0.3">
      <c r="A61" s="137">
        <f t="shared" si="11"/>
        <v>1</v>
      </c>
      <c r="B61" s="19" t="s">
        <v>10</v>
      </c>
      <c r="C61" s="22" t="s">
        <v>19</v>
      </c>
      <c r="D61" s="22" t="s">
        <v>19</v>
      </c>
      <c r="E61" s="22" t="s">
        <v>19</v>
      </c>
      <c r="F61" s="22" t="s">
        <v>19</v>
      </c>
      <c r="G61" s="22" t="s">
        <v>19</v>
      </c>
      <c r="H61" s="22" t="s">
        <v>19</v>
      </c>
      <c r="I61" s="22" t="s">
        <v>19</v>
      </c>
      <c r="J61" s="22" t="s">
        <v>19</v>
      </c>
      <c r="K61" s="29">
        <f>(100/G$5)*(((K21-G21)*(Deflactor!C35/Deflactor!C$40))+(((Deflactor!G35/Deflactor!G$40)-(Deflactor!C35/Deflactor!C$40))*(K21-'Calculo deflactor ajustado'!G106)))</f>
        <v>0.42396199467703427</v>
      </c>
      <c r="L61" s="29">
        <f>(100/H$5)*(((L21-H21)*(Deflactor!D35/Deflactor!D$40))+(((Deflactor!H35/Deflactor!H$40)-(Deflactor!D35/Deflactor!D$40))*(L21-'Calculo deflactor ajustado'!H106)))</f>
        <v>0.36589040480349994</v>
      </c>
      <c r="M61" s="29">
        <f>(100/I$5)*(((M21-I21)*(Deflactor!E35/Deflactor!E$40))+(((Deflactor!I35/Deflactor!I$40)-(Deflactor!E35/Deflactor!E$40))*(M21-'Calculo deflactor ajustado'!I106)))</f>
        <v>0.31785177413805132</v>
      </c>
      <c r="N61" s="29">
        <f>(100/J$5)*(((N21-J21)*(Deflactor!F35/Deflactor!F$40))+(((Deflactor!J35/Deflactor!J$40)-(Deflactor!F35/Deflactor!F$40))*(N21-'Calculo deflactor ajustado'!J106)))</f>
        <v>0.15919661946665259</v>
      </c>
      <c r="O61" s="29">
        <f>(100/K$5)*(((O21-K21)*(Deflactor!G35/Deflactor!G$40))+(((Deflactor!K35/Deflactor!K$40)-(Deflactor!G35/Deflactor!G$40))*(O21-'Calculo deflactor ajustado'!K106)))</f>
        <v>0.21648569188052447</v>
      </c>
      <c r="P61" s="29">
        <f>(100/L$5)*(((P21-L21)*(Deflactor!H35/Deflactor!H$40))+(((Deflactor!L35/Deflactor!L$40)-(Deflactor!H35/Deflactor!H$40))*(P21-'Calculo deflactor ajustado'!L106)))</f>
        <v>0.16730831400213805</v>
      </c>
      <c r="Q61" s="29">
        <f>(100/M$5)*(((Q21-M21)*(Deflactor!I35/Deflactor!I$40))+(((Deflactor!M35/Deflactor!M$40)-(Deflactor!I35/Deflactor!I$40))*(Q21-'Calculo deflactor ajustado'!M106)))</f>
        <v>0.19014440367262408</v>
      </c>
      <c r="R61" s="29">
        <f>(100/N$5)*(((R21-N21)*(Deflactor!J35/Deflactor!J$40))+(((Deflactor!N35/Deflactor!N$40)-(Deflactor!J35/Deflactor!J$40))*(R21-'Calculo deflactor ajustado'!N106)))</f>
        <v>0.26485425939881768</v>
      </c>
      <c r="S61" s="29">
        <f>(100/O$5)*(((S21-O21)*(Deflactor!K35/Deflactor!K$40))+(((Deflactor!O35/Deflactor!O$40)-(Deflactor!K35/Deflactor!K$40))*(S21-'Calculo deflactor ajustado'!O106)))</f>
        <v>0.11333174229393472</v>
      </c>
      <c r="T61" s="29">
        <f>(100/P$5)*(((T21-P21)*(Deflactor!L35/Deflactor!L$40))+(((Deflactor!P35/Deflactor!P$40)-(Deflactor!L35/Deflactor!L$40))*(T21-'Calculo deflactor ajustado'!P106)))</f>
        <v>8.3874258115998621E-2</v>
      </c>
      <c r="U61" s="29">
        <f>(100/Q$5)*(((U21-Q21)*(Deflactor!M35/Deflactor!M$40))+(((Deflactor!Q35/Deflactor!Q$40)-(Deflactor!M35/Deflactor!M$40))*(U21-'Calculo deflactor ajustado'!Q106)))</f>
        <v>9.6268422601717266E-2</v>
      </c>
      <c r="V61" s="29">
        <f>(100/R$5)*(((V21-R21)*(Deflactor!N35/Deflactor!N$40))+(((Deflactor!R35/Deflactor!R$40)-(Deflactor!N35/Deflactor!N$40))*(V21-'Calculo deflactor ajustado'!R106)))</f>
        <v>0.1337845329937786</v>
      </c>
      <c r="W61" s="29">
        <f>(100/S$5)*(((W21-S21)*(Deflactor!O35/Deflactor!O$40))+(((Deflactor!S35/Deflactor!S$40)-(Deflactor!O35/Deflactor!O$40))*(W21-'Calculo deflactor ajustado'!S106)))</f>
        <v>0.34504577636632883</v>
      </c>
      <c r="X61" s="29">
        <f>(100/T$5)*(((X21-T21)*(Deflactor!P35/Deflactor!P$40))+(((Deflactor!T35/Deflactor!T$40)-(Deflactor!P35/Deflactor!P$40))*(X21-'Calculo deflactor ajustado'!T106)))</f>
        <v>0.4579329971503901</v>
      </c>
      <c r="Y61" s="29">
        <f>(100/U$5)*(((Y21-U21)*(Deflactor!Q35/Deflactor!Q$40))+(((Deflactor!U35/Deflactor!U$40)-(Deflactor!Q35/Deflactor!Q$40))*(Y21-'Calculo deflactor ajustado'!U106)))</f>
        <v>0.43456521088601946</v>
      </c>
      <c r="Z61" s="29">
        <f>(100/V$5)*(((Z21-V21)*(Deflactor!R35/Deflactor!R$40))+(((Deflactor!V35/Deflactor!V$40)-(Deflactor!R35/Deflactor!R$40))*(Z21-'Calculo deflactor ajustado'!V106)))</f>
        <v>0.33406543382541631</v>
      </c>
      <c r="AA61" s="29">
        <f>(100/W$5)*(((AA21-W21)*(Deflactor!S35/Deflactor!S$40))+(((Deflactor!W35/Deflactor!W$40)-(Deflactor!S35/Deflactor!S$40))*(AA21-'Calculo deflactor ajustado'!W106)))</f>
        <v>0.18030122992603292</v>
      </c>
      <c r="AB61" s="29">
        <f>(100/X$5)*(((AB21-X21)*(Deflactor!T35/Deflactor!T$40))+(((Deflactor!X35/Deflactor!X$40)-(Deflactor!T35/Deflactor!T$40))*(AB21-'Calculo deflactor ajustado'!X106)))</f>
        <v>0.12211083888508965</v>
      </c>
      <c r="AC61" s="29">
        <f>(100/Y$5)*(((AC21-Y21)*(Deflactor!U35/Deflactor!U$40))+(((Deflactor!Y35/Deflactor!Y$40)-(Deflactor!U35/Deflactor!U$40))*(AC21-'Calculo deflactor ajustado'!Y106)))</f>
        <v>0.15583669853605228</v>
      </c>
      <c r="AD61" s="29">
        <f>(100/Z$5)*(((AD21-Z21)*(Deflactor!V35/Deflactor!V$40))+(((Deflactor!Z35/Deflactor!Z$40)-(Deflactor!V35/Deflactor!V$40))*(AD21-'Calculo deflactor ajustado'!Z106)))</f>
        <v>0.25172774560276306</v>
      </c>
      <c r="AE61" s="29">
        <f>(100/AA$5)*(((AE21-AA21)*(Deflactor!W35/Deflactor!W$40))+(((Deflactor!AA35/Deflactor!AA$40)-(Deflactor!W35/Deflactor!W$40))*(AE21-'Calculo deflactor ajustado'!AA106)))</f>
        <v>0.44933116305941639</v>
      </c>
      <c r="AF61" s="29">
        <f>(100/AB$5)*(((AF21-AB21)*(Deflactor!X35/Deflactor!X$40))+(((Deflactor!AB35/Deflactor!AB$40)-(Deflactor!X35/Deflactor!X$40))*(AF21-'Calculo deflactor ajustado'!AB106)))</f>
        <v>0.49461217311144307</v>
      </c>
      <c r="AG61" s="29">
        <f>(100/AC$5)*(((AG21-AC21)*(Deflactor!Y35/Deflactor!Y$40))+(((Deflactor!AC35/Deflactor!AC$40)-(Deflactor!Y35/Deflactor!Y$40))*(AG21-'Calculo deflactor ajustado'!AC106)))</f>
        <v>0.50705799960193576</v>
      </c>
      <c r="AH61" s="29">
        <f>(100/AD$5)*(((AH21-AD21)*(Deflactor!Z35/Deflactor!Z$40))+(((Deflactor!AD35/Deflactor!AD$40)-(Deflactor!Z35/Deflactor!Z$40))*(AH21-'Calculo deflactor ajustado'!AD106)))</f>
        <v>0.41781612033428528</v>
      </c>
      <c r="AI61" s="29">
        <f>(100/AE$5)*(((AI21-AE21)*(Deflactor!AA35/Deflactor!AA$40))+(((Deflactor!AE35/Deflactor!AE$40)-(Deflactor!AA35/Deflactor!AA$40))*(AI21-'Calculo deflactor ajustado'!AE106)))</f>
        <v>0.28321048443734792</v>
      </c>
      <c r="AJ61" s="29">
        <f>(100/AF$5)*(((AJ21-AF21)*(Deflactor!AB35/Deflactor!AB$40))+(((Deflactor!AF35/Deflactor!AF$40)-(Deflactor!AB35/Deflactor!AB$40))*(AJ21-'Calculo deflactor ajustado'!AF106)))</f>
        <v>0.21056931536566367</v>
      </c>
      <c r="AK61" s="29">
        <f>(100/AG$5)*(((AK21-AG21)*(Deflactor!AC35/Deflactor!AC$40))+(((Deflactor!AG35/Deflactor!AG$40)-(Deflactor!AC35/Deflactor!AC$40))*(AK21-'Calculo deflactor ajustado'!AG106)))</f>
        <v>0.23105950338902218</v>
      </c>
      <c r="AL61" s="29">
        <f>(100/AH$5)*(((AL21-AH21)*(Deflactor!AD35/Deflactor!AD$40))+(((Deflactor!AH35/Deflactor!AH$40)-(Deflactor!AD35/Deflactor!AD$40))*(AL21-'Calculo deflactor ajustado'!AH106)))</f>
        <v>0.2475212867883381</v>
      </c>
      <c r="AM61" s="29">
        <f>(100/AI$5)*(((AM21-AI21)*(Deflactor!AE35/Deflactor!AE$40))+(((Deflactor!AI35/Deflactor!AI$40)-(Deflactor!AE35/Deflactor!AE$40))*(AM21-'Calculo deflactor ajustado'!AI106)))</f>
        <v>0.3089488155713252</v>
      </c>
      <c r="AN61" s="29">
        <f>(100/AJ$5)*(((AN21-AJ21)*(Deflactor!AF35/Deflactor!AF$40))+(((Deflactor!AJ35/Deflactor!AJ$40)-(Deflactor!AF35/Deflactor!AF$40))*(AN21-'Calculo deflactor ajustado'!AJ106)))</f>
        <v>0.33741227914042021</v>
      </c>
      <c r="AO61" s="29">
        <f>(100/AK$5)*(((AO21-AK21)*(Deflactor!AG35/Deflactor!AG$40))+(((Deflactor!AK35/Deflactor!AK$40)-(Deflactor!AG35/Deflactor!AG$40))*(AO21-'Calculo deflactor ajustado'!AK106)))</f>
        <v>0.31668257059722404</v>
      </c>
      <c r="AP61" s="29">
        <f>(100/AL$5)*(((AP21-AL21)*(Deflactor!AH35/Deflactor!AH$40))+(((Deflactor!AL35/Deflactor!AL$40)-(Deflactor!AH35/Deflactor!AH$40))*(AP21-'Calculo deflactor ajustado'!AL106)))</f>
        <v>0.24342244712411018</v>
      </c>
      <c r="AQ61" s="29">
        <f>(100/AM$5)*(((AQ21-AM21)*(Deflactor!AI35/Deflactor!AI$40))+(((Deflactor!AM35/Deflactor!AM$40)-(Deflactor!AI35/Deflactor!AI$40))*(AQ21-'Calculo deflactor ajustado'!AM106)))</f>
        <v>0.1643707334240628</v>
      </c>
      <c r="AR61" s="29">
        <f>(100/AN$5)*(((AR21-AN21)*(Deflactor!AJ35/Deflactor!AJ$40))+(((Deflactor!AN35/Deflactor!AN$40)-(Deflactor!AJ35/Deflactor!AJ$40))*(AR21-'Calculo deflactor ajustado'!AN106)))</f>
        <v>0.11960014326910839</v>
      </c>
      <c r="AS61" s="29">
        <f>(100/AO$5)*(((AS21-AO21)*(Deflactor!AK35/Deflactor!AK$40))+(((Deflactor!AO35/Deflactor!AO$40)-(Deflactor!AK35/Deflactor!AK$40))*(AS21-'Calculo deflactor ajustado'!AO106)))</f>
        <v>0.13408048988176896</v>
      </c>
      <c r="AT61" s="29">
        <f>(100/AP$5)*(((AT21-AP21)*(Deflactor!AL35/Deflactor!AL$40))+(((Deflactor!AP35/Deflactor!AP$40)-(Deflactor!AL35/Deflactor!AL$40))*(AT21-'Calculo deflactor ajustado'!AP106)))</f>
        <v>0.22102814165094922</v>
      </c>
      <c r="AU61" s="29">
        <f>(100/AQ$5)*(((AU21-AQ21)*(Deflactor!AM35/Deflactor!AM$40))+(((Deflactor!AQ35/Deflactor!AQ$40)-(Deflactor!AM35/Deflactor!AM$40))*(AU21-'Calculo deflactor ajustado'!AQ106)))</f>
        <v>0.39823273687717159</v>
      </c>
      <c r="AV61" s="29">
        <f>(100/AR$5)*(((AV21-AR21)*(Deflactor!AN35/Deflactor!AN$40))+(((Deflactor!AR35/Deflactor!AR$40)-(Deflactor!AN35/Deflactor!AN$40))*(AV21-'Calculo deflactor ajustado'!AR106)))</f>
        <v>0.4477756548583896</v>
      </c>
      <c r="AW61" s="29">
        <f>(100/AS$5)*(((AW21-AS21)*(Deflactor!AO35/Deflactor!AO$40))+(((Deflactor!AS35/Deflactor!AS$40)-(Deflactor!AO35/Deflactor!AO$40))*(AW21-'Calculo deflactor ajustado'!AS106)))</f>
        <v>0.45527795248949521</v>
      </c>
      <c r="AX61" s="29">
        <f>(100/AT$5)*(((AX21-AT21)*(Deflactor!AP35/Deflactor!AP$40))+(((Deflactor!AT35/Deflactor!AT$40)-(Deflactor!AP35/Deflactor!AP$40))*(AX21-'Calculo deflactor ajustado'!AT106)))</f>
        <v>0.45243966618018999</v>
      </c>
      <c r="AY61" s="29">
        <f>(100/AU$5)*(((AY21-AU21)*(Deflactor!AQ35/Deflactor!AQ$40))+(((Deflactor!AU35/Deflactor!AU$40)-(Deflactor!AQ35/Deflactor!AQ$40))*(AY21-'Calculo deflactor ajustado'!AU106)))</f>
        <v>0.30200857928165353</v>
      </c>
      <c r="AZ61" s="29">
        <f>(100/AV$5)*(((AZ21-AV21)*(Deflactor!AR35/Deflactor!AR$40))+(((Deflactor!AV35/Deflactor!AV$40)-(Deflactor!AR35/Deflactor!AR$40))*(AZ21-'Calculo deflactor ajustado'!AV106)))</f>
        <v>0.23724301919134222</v>
      </c>
      <c r="BA61" s="29">
        <f>(100/AW$5)*(((BA21-AW21)*(Deflactor!AS35/Deflactor!AS$40))+(((Deflactor!AW35/Deflactor!AW$40)-(Deflactor!AS35/Deflactor!AS$40))*(BA21-'Calculo deflactor ajustado'!AW106)))</f>
        <v>7.7697984267268677E-2</v>
      </c>
      <c r="BB61" s="29">
        <f>(100/AX$5)*(((BB21-AX21)*(Deflactor!AT35/Deflactor!AT$40))+(((Deflactor!AX35/Deflactor!AX$40)-(Deflactor!AT35/Deflactor!AT$40))*(BB21-'Calculo deflactor ajustado'!AX106)))</f>
        <v>-0.15636193850767072</v>
      </c>
      <c r="BC61" s="29">
        <f>(100/AY$5)*(((BC21-AY21)*(Deflactor!AU35/Deflactor!AU$40))+(((Deflactor!AY35/Deflactor!AY$40)-(Deflactor!AU35/Deflactor!AU$40))*(BC21-'Calculo deflactor ajustado'!AY106)))</f>
        <v>-0.25056684176893551</v>
      </c>
      <c r="BD61" s="29">
        <f>(100/AZ$5)*(((BD21-AZ21)*(Deflactor!AV35/Deflactor!AV$40))+(((Deflactor!AZ35/Deflactor!AZ$40)-(Deflactor!AV35/Deflactor!AV$40))*(BD21-'Calculo deflactor ajustado'!AZ106)))</f>
        <v>-0.33749929819655861</v>
      </c>
      <c r="BE61" s="29">
        <f>(100/BA$5)*(((BE21-BA21)*(Deflactor!AW35/Deflactor!AW$40))+(((Deflactor!BA35/Deflactor!BA$40)-(Deflactor!AW35/Deflactor!AW$40))*(BE21-'Calculo deflactor ajustado'!BA106)))</f>
        <v>-0.20986284279467313</v>
      </c>
      <c r="BF61" s="29">
        <f>(100/BB$5)*(((BF21-BB21)*(Deflactor!AX35/Deflactor!AX$40))+(((Deflactor!BB35/Deflactor!BB$40)-(Deflactor!AX35/Deflactor!AX$40))*(BF21-'Calculo deflactor ajustado'!BB106)))</f>
        <v>2.9224742914257598E-2</v>
      </c>
      <c r="BG61" s="29">
        <f>(100/BC$5)*(((BG21-BC21)*(Deflactor!AY35/Deflactor!AY$40))+(((Deflactor!BC35/Deflactor!BC$40)-(Deflactor!AY35/Deflactor!AY$40))*(BG21-'Calculo deflactor ajustado'!BC106)))</f>
        <v>0.19083589485372238</v>
      </c>
      <c r="BH61" s="29">
        <f>(100/BD$5)*(((BH21-BD21)*(Deflactor!AZ35/Deflactor!AZ$40))+(((Deflactor!BD35/Deflactor!BD$40)-(Deflactor!AZ35/Deflactor!AZ$40))*(BH21-'Calculo deflactor ajustado'!BD106)))</f>
        <v>4.875252714457258E-2</v>
      </c>
      <c r="BI61" s="29">
        <f>(100/BE$5)*(((BI21-BE21)*(Deflactor!BA35/Deflactor!BA$40))+(((Deflactor!BE35/Deflactor!BE$40)-(Deflactor!BA35/Deflactor!BA$40))*(BI21-'Calculo deflactor ajustado'!BE106)))</f>
        <v>0.22827236926961686</v>
      </c>
      <c r="BJ61" s="29">
        <f>(100/BF$5)*(((BJ21-BF21)*(Deflactor!BB35/Deflactor!BB$40))+(((Deflactor!BF35/Deflactor!BF$40)-(Deflactor!BB35/Deflactor!BB$40))*(BJ21-'Calculo deflactor ajustado'!BF106)))</f>
        <v>0.19814106810419541</v>
      </c>
      <c r="BK61" s="29">
        <f>(100/BG$5)*(((BK21-BG21)*(Deflactor!BC35/Deflactor!BC$40))+(((Deflactor!BG35/Deflactor!BG$40)-(Deflactor!BC35/Deflactor!BC$40))*(BK21-'Calculo deflactor ajustado'!BG106)))</f>
        <v>0.27651280441005915</v>
      </c>
      <c r="BL61" s="29">
        <f>(100/BH$5)*(((BL21-BH21)*(Deflactor!BD35/Deflactor!BD$40))+(((Deflactor!BH35/Deflactor!BH$40)-(Deflactor!BD35/Deflactor!BD$40))*(BL21-'Calculo deflactor ajustado'!BH106)))</f>
        <v>0.45406771853036709</v>
      </c>
      <c r="BM61" s="29">
        <f>(100/BI$5)*(((BM21-BI21)*(Deflactor!BE35/Deflactor!BE$40))+(((Deflactor!BI35/Deflactor!BI$40)-(Deflactor!BE35/Deflactor!BE$40))*(BM21-'Calculo deflactor ajustado'!BI106)))</f>
        <v>0.306872474284826</v>
      </c>
      <c r="BN61" s="29">
        <f>(100/BJ$5)*(((BN21-BJ21)*(Deflactor!BF35/Deflactor!BF$40))+(((Deflactor!BJ35/Deflactor!BJ$40)-(Deflactor!BF35/Deflactor!BF$40))*(BN21-'Calculo deflactor ajustado'!BJ106)))</f>
        <v>0.14939015520258672</v>
      </c>
      <c r="BO61" s="29">
        <f>(100/BK$5)*(((BO21-BK21)*(Deflactor!BG35/Deflactor!BG$40))+(((Deflactor!BK35/Deflactor!BK$40)-(Deflactor!BG35/Deflactor!BG$40))*(BO21-'Calculo deflactor ajustado'!BK106)))</f>
        <v>0.18210805651701067</v>
      </c>
      <c r="BP61" s="29">
        <f>(100/BL$5)*(((BP21-BL21)*(Deflactor!BH35/Deflactor!BH$40))+(((Deflactor!BL35/Deflactor!BL$40)-(Deflactor!BH35/Deflactor!BH$40))*(BP21-'Calculo deflactor ajustado'!BL106)))</f>
        <v>0.20849668435258153</v>
      </c>
      <c r="BQ61" s="29">
        <f>(100/BM$5)*(((BQ21-BM21)*(Deflactor!BI35/Deflactor!BI$40))+(((Deflactor!BM35/Deflactor!BM$40)-(Deflactor!BI35/Deflactor!BI$40))*(BQ21-'Calculo deflactor ajustado'!BM106)))</f>
        <v>0.20043840397994966</v>
      </c>
      <c r="BR61" s="29">
        <f>(100/BN$5)*(((BR21-BN21)*(Deflactor!BJ35/Deflactor!BJ$40))+(((Deflactor!BN35/Deflactor!BN$40)-(Deflactor!BJ35/Deflactor!BJ$40))*(BR21-'Calculo deflactor ajustado'!BN106)))</f>
        <v>0.22710060038513583</v>
      </c>
      <c r="BS61" s="32">
        <f>(100/BO$5)*(((BS21-BO21)*(Deflactor!BK35/Deflactor!BK$40))+(((Deflactor!BO35/Deflactor!BO$40)-(Deflactor!BK35/Deflactor!BK$40))*(BS21-'Calculo deflactor ajustado'!BO106)))</f>
        <v>0.1112791297512126</v>
      </c>
      <c r="BT61" s="32">
        <f>(100/BP$5)*(((BT21-BP21)*(Deflactor!BL35/Deflactor!BL$40))+(((Deflactor!BP35/Deflactor!BP$40)-(Deflactor!BL35/Deflactor!BL$40))*(BT21-'Calculo deflactor ajustado'!BP106)))</f>
        <v>0.26583096242635096</v>
      </c>
      <c r="BU61" s="32">
        <f>(100/BQ$5)*(((BU21-BQ21)*(Deflactor!BM35/Deflactor!BM$40))+(((Deflactor!BQ35/Deflactor!BQ$40)-(Deflactor!BM35/Deflactor!BM$40))*(BU21-'Calculo deflactor ajustado'!BQ106)))</f>
        <v>0.32918961137684077</v>
      </c>
      <c r="BV61" s="32">
        <f>(100/BR$5)*(((BV21-BR21)*(Deflactor!BN35/Deflactor!BN$40))+(((Deflactor!BR35/Deflactor!BR$40)-(Deflactor!BN35/Deflactor!BN$40))*(BV21-'Calculo deflactor ajustado'!BR106)))</f>
        <v>0.30722022301069551</v>
      </c>
      <c r="BW61" s="29">
        <f>(100/BS$5)*(((BW21-BS21)*(Deflactor!BS35/Deflactor!BS$40))+(((Deflactor!BS35/Deflactor!BS$40)-(Deflactor!BS35/Deflactor!BS$40))*(BW21-'Calculo deflactor ajustado'!BS106)))</f>
        <v>0.29876627630446245</v>
      </c>
      <c r="BX61" s="29">
        <f>(100/BT$5)*(((BX21-BT21)*(Deflactor!BT35/Deflactor!BT$40))+(((Deflactor!BT35/Deflactor!BT$40)-(Deflactor!BT35/Deflactor!BT$40))*(BX21-'Calculo deflactor ajustado'!BT106)))</f>
        <v>0.26377898873474331</v>
      </c>
      <c r="BY61" s="29">
        <f>(100/BU$5)*(((BY21-BU21)*(Deflactor!BU35/Deflactor!BU$40))+(((Deflactor!BU35/Deflactor!BU$40)-(Deflactor!BU35/Deflactor!BU$40))*(BY21-'Calculo deflactor ajustado'!BU106)))</f>
        <v>0.27453923597475327</v>
      </c>
      <c r="BZ61" s="29">
        <f>(100/BV$5)*(((BZ21-BV21)*(Deflactor!BV35/Deflactor!BV$40))+(((Deflactor!BV35/Deflactor!BV$40)-(Deflactor!BV35/Deflactor!BV$40))*(BZ21-'Calculo deflactor ajustado'!BV106)))</f>
        <v>0.35460799372797586</v>
      </c>
      <c r="CA61" s="29">
        <f>(100/BW$5)*(((CA21-BW21)*(Deflactor!BS35/Deflactor!BS$40))+(((Deflactor!BW35/Deflactor!BW$40)-(Deflactor!BS35/Deflactor!BS$40))*(CA21-'Calculo deflactor ajustado'!BW106)))</f>
        <v>0.30356492298979698</v>
      </c>
      <c r="CB61" s="29">
        <f>(100/BX$5)*(((CB21-BX21)*(Deflactor!BT35/Deflactor!BT$40))+(((Deflactor!BX35/Deflactor!BX$40)-(Deflactor!BT35/Deflactor!BT$40))*(CB21-'Calculo deflactor ajustado'!BX106)))</f>
        <v>0.15123860813066009</v>
      </c>
      <c r="CC61" s="29">
        <f>(100/BY$5)*(((CC21-BY21)*(Deflactor!BU35/Deflactor!BU$40))+(((Deflactor!BY35/Deflactor!BY$40)-(Deflactor!BU35/Deflactor!BU$40))*(CC21-'Calculo deflactor ajustado'!BY106)))</f>
        <v>0.10078791874648846</v>
      </c>
      <c r="CD61" s="29">
        <f>(100/BZ$5)*(((CD21-BZ21)*(Deflactor!BV35/Deflactor!BV$40))+(((Deflactor!BZ35/Deflactor!BZ$40)-(Deflactor!BV35/Deflactor!BV$40))*(CD21-'Calculo deflactor ajustado'!BZ106)))</f>
        <v>9.4546430113037774E-2</v>
      </c>
      <c r="CE61" s="29">
        <f>(100/CA$5)*(((CE21-CA21)*(Deflactor!BW35/Deflactor!BW$40))+(((Deflactor!CA35/Deflactor!CA$40)-(Deflactor!BW35/Deflactor!BW$40))*(CE21-'Calculo deflactor ajustado'!CA106)))</f>
        <v>0.17926135234073387</v>
      </c>
      <c r="CF61" s="29">
        <f>(100/CB$5)*(((CF21-CB21)*(Deflactor!BX35/Deflactor!BX$40))+(((Deflactor!CB35/Deflactor!CB$40)-(Deflactor!BX35/Deflactor!BX$40))*(CF21-'Calculo deflactor ajustado'!CB106)))</f>
        <v>0.29679279015946031</v>
      </c>
      <c r="CG61" s="29">
        <f>(100/CC$5)*(((CG21-CC21)*(Deflactor!BY35/Deflactor!BY$40))+(((Deflactor!CC35/Deflactor!CC$40)-(Deflactor!BY35/Deflactor!BY$40))*(CG21-'Calculo deflactor ajustado'!CC106)))</f>
        <v>0.16127179998618807</v>
      </c>
      <c r="CH61" s="29">
        <f>(100/CD$5)*(((CH21-CD21)*(Deflactor!BZ35/Deflactor!BZ$40))+(((Deflactor!CD35/Deflactor!CD$40)-(Deflactor!BZ35/Deflactor!BZ$40))*(CH21-'Calculo deflactor ajustado'!CD106)))</f>
        <v>0.16706693345806811</v>
      </c>
      <c r="CI61" s="29">
        <f>(100/CE$5)*(((CI21-CE21)*(Deflactor!CA35/Deflactor!CA$40))+(((Deflactor!CE35/Deflactor!CE$40)-(Deflactor!CA35/Deflactor!CA$40))*(CI21-'Calculo deflactor ajustado'!CE106)))</f>
        <v>0.14209759783863365</v>
      </c>
      <c r="CJ61" s="29">
        <f>(100/CF$5)*(((CJ21-CF21)*(Deflactor!CB35/Deflactor!CB$40))+(((Deflactor!CF35/Deflactor!CF$40)-(Deflactor!CB35/Deflactor!CB$40))*(CJ21-'Calculo deflactor ajustado'!CF106)))</f>
        <v>0.2268811899729114</v>
      </c>
      <c r="CK61" s="29">
        <f>(100/CG$5)*(((CK21-CG21)*(Deflactor!CC35/Deflactor!CC$40))+(((Deflactor!CG35/Deflactor!CG$40)-(Deflactor!CC35/Deflactor!CC$40))*(CK21-'Calculo deflactor ajustado'!CG106)))</f>
        <v>0.1901158548690684</v>
      </c>
    </row>
    <row r="62" spans="1:89" s="55" customFormat="1" ht="13.9" x14ac:dyDescent="0.3">
      <c r="A62" s="137">
        <f t="shared" si="11"/>
        <v>1</v>
      </c>
      <c r="B62" s="19" t="s">
        <v>11</v>
      </c>
      <c r="C62" s="22" t="s">
        <v>19</v>
      </c>
      <c r="D62" s="22" t="s">
        <v>19</v>
      </c>
      <c r="E62" s="22" t="s">
        <v>19</v>
      </c>
      <c r="F62" s="22" t="s">
        <v>19</v>
      </c>
      <c r="G62" s="22" t="s">
        <v>19</v>
      </c>
      <c r="H62" s="22" t="s">
        <v>19</v>
      </c>
      <c r="I62" s="22" t="s">
        <v>19</v>
      </c>
      <c r="J62" s="22" t="s">
        <v>19</v>
      </c>
      <c r="K62" s="29">
        <f>(100/G$5)*(((K22-G22)*(Deflactor!C36/Deflactor!C$40))+(((Deflactor!G36/Deflactor!G$40)-(Deflactor!C36/Deflactor!C$40))*(K22-'Calculo deflactor ajustado'!G107)))</f>
        <v>0.17857452532963633</v>
      </c>
      <c r="L62" s="29">
        <f>(100/H$5)*(((L22-H22)*(Deflactor!D36/Deflactor!D$40))+(((Deflactor!H36/Deflactor!H$40)-(Deflactor!D36/Deflactor!D$40))*(L22-'Calculo deflactor ajustado'!H107)))</f>
        <v>0.26036436454998052</v>
      </c>
      <c r="M62" s="29">
        <f>(100/I$5)*(((M22-I22)*(Deflactor!E36/Deflactor!E$40))+(((Deflactor!I36/Deflactor!I$40)-(Deflactor!E36/Deflactor!E$40))*(M22-'Calculo deflactor ajustado'!I107)))</f>
        <v>0.2505802802633762</v>
      </c>
      <c r="N62" s="29">
        <f>(100/J$5)*(((N22-J22)*(Deflactor!F36/Deflactor!F$40))+(((Deflactor!J36/Deflactor!J$40)-(Deflactor!F36/Deflactor!F$40))*(N22-'Calculo deflactor ajustado'!J107)))</f>
        <v>0.12208929684889659</v>
      </c>
      <c r="O62" s="29">
        <f>(100/K$5)*(((O22-K22)*(Deflactor!G36/Deflactor!G$40))+(((Deflactor!K36/Deflactor!K$40)-(Deflactor!G36/Deflactor!G$40))*(O22-'Calculo deflactor ajustado'!K107)))</f>
        <v>-0.20237824852641598</v>
      </c>
      <c r="P62" s="29">
        <f>(100/L$5)*(((P22-L22)*(Deflactor!H36/Deflactor!H$40))+(((Deflactor!L36/Deflactor!L$40)-(Deflactor!H36/Deflactor!H$40))*(P22-'Calculo deflactor ajustado'!L107)))</f>
        <v>-2.3791334450519924E-2</v>
      </c>
      <c r="Q62" s="29">
        <f>(100/M$5)*(((Q22-M22)*(Deflactor!I36/Deflactor!I$40))+(((Deflactor!M36/Deflactor!M$40)-(Deflactor!I36/Deflactor!I$40))*(Q22-'Calculo deflactor ajustado'!M107)))</f>
        <v>0.11170200380805775</v>
      </c>
      <c r="R62" s="29">
        <f>(100/N$5)*(((R22-N22)*(Deflactor!J36/Deflactor!J$40))+(((Deflactor!N36/Deflactor!N$40)-(Deflactor!J36/Deflactor!J$40))*(R22-'Calculo deflactor ajustado'!N107)))</f>
        <v>0.32349781224310004</v>
      </c>
      <c r="S62" s="29">
        <f>(100/O$5)*(((S22-O22)*(Deflactor!K36/Deflactor!K$40))+(((Deflactor!O36/Deflactor!O$40)-(Deflactor!K36/Deflactor!K$40))*(S22-'Calculo deflactor ajustado'!O107)))</f>
        <v>0.17698017616970765</v>
      </c>
      <c r="T62" s="29">
        <f>(100/P$5)*(((T22-P22)*(Deflactor!L36/Deflactor!L$40))+(((Deflactor!P36/Deflactor!P$40)-(Deflactor!L36/Deflactor!L$40))*(T22-'Calculo deflactor ajustado'!P107)))</f>
        <v>0.37778408932454866</v>
      </c>
      <c r="U62" s="29">
        <f>(100/Q$5)*(((U22-Q22)*(Deflactor!M36/Deflactor!M$40))+(((Deflactor!Q36/Deflactor!Q$40)-(Deflactor!M36/Deflactor!M$40))*(U22-'Calculo deflactor ajustado'!Q107)))</f>
        <v>0.27414262839272696</v>
      </c>
      <c r="V62" s="29">
        <f>(100/R$5)*(((V22-R22)*(Deflactor!N36/Deflactor!N$40))+(((Deflactor!R36/Deflactor!R$40)-(Deflactor!N36/Deflactor!N$40))*(V22-'Calculo deflactor ajustado'!R107)))</f>
        <v>0.1823380872786414</v>
      </c>
      <c r="W62" s="29">
        <f>(100/S$5)*(((W22-S22)*(Deflactor!O36/Deflactor!O$40))+(((Deflactor!S36/Deflactor!S$40)-(Deflactor!O36/Deflactor!O$40))*(W22-'Calculo deflactor ajustado'!S107)))</f>
        <v>0.14752133886729465</v>
      </c>
      <c r="X62" s="29">
        <f>(100/T$5)*(((X22-T22)*(Deflactor!P36/Deflactor!P$40))+(((Deflactor!T36/Deflactor!T$40)-(Deflactor!P36/Deflactor!P$40))*(X22-'Calculo deflactor ajustado'!T107)))</f>
        <v>0.27125378820522134</v>
      </c>
      <c r="Y62" s="29">
        <f>(100/U$5)*(((Y22-U22)*(Deflactor!Q36/Deflactor!Q$40))+(((Deflactor!U36/Deflactor!U$40)-(Deflactor!Q36/Deflactor!Q$40))*(Y22-'Calculo deflactor ajustado'!U107)))</f>
        <v>0.19796525456588726</v>
      </c>
      <c r="Z62" s="29">
        <f>(100/V$5)*(((Z22-V22)*(Deflactor!R36/Deflactor!R$40))+(((Deflactor!V36/Deflactor!V$40)-(Deflactor!R36/Deflactor!R$40))*(Z22-'Calculo deflactor ajustado'!V107)))</f>
        <v>0.13573208507461007</v>
      </c>
      <c r="AA62" s="29">
        <f>(100/W$5)*(((AA22-W22)*(Deflactor!S36/Deflactor!S$40))+(((Deflactor!W36/Deflactor!W$40)-(Deflactor!S36/Deflactor!S$40))*(AA22-'Calculo deflactor ajustado'!W107)))</f>
        <v>-2.5870773582577066E-2</v>
      </c>
      <c r="AB62" s="29">
        <f>(100/X$5)*(((AB22-X22)*(Deflactor!T36/Deflactor!T$40))+(((Deflactor!X36/Deflactor!X$40)-(Deflactor!T36/Deflactor!T$40))*(AB22-'Calculo deflactor ajustado'!X107)))</f>
        <v>5.7508437322672332E-3</v>
      </c>
      <c r="AC62" s="29">
        <f>(100/Y$5)*(((AC22-Y22)*(Deflactor!U36/Deflactor!U$40))+(((Deflactor!Y36/Deflactor!Y$40)-(Deflactor!U36/Deflactor!U$40))*(AC22-'Calculo deflactor ajustado'!Y107)))</f>
        <v>5.9224326262964843E-3</v>
      </c>
      <c r="AD62" s="29">
        <f>(100/Z$5)*(((AD22-Z22)*(Deflactor!V36/Deflactor!V$40))+(((Deflactor!Z36/Deflactor!Z$40)-(Deflactor!V36/Deflactor!V$40))*(AD22-'Calculo deflactor ajustado'!Z107)))</f>
        <v>2.4557252891519589E-2</v>
      </c>
      <c r="AE62" s="29">
        <f>(100/AA$5)*(((AE22-AA22)*(Deflactor!W36/Deflactor!W$40))+(((Deflactor!AA36/Deflactor!AA$40)-(Deflactor!W36/Deflactor!W$40))*(AE22-'Calculo deflactor ajustado'!AA107)))</f>
        <v>6.2431832414682843E-2</v>
      </c>
      <c r="AF62" s="29">
        <f>(100/AB$5)*(((AF22-AB22)*(Deflactor!X36/Deflactor!X$40))+(((Deflactor!AB36/Deflactor!AB$40)-(Deflactor!X36/Deflactor!X$40))*(AF22-'Calculo deflactor ajustado'!AB107)))</f>
        <v>0.23307872050204792</v>
      </c>
      <c r="AG62" s="29">
        <f>(100/AC$5)*(((AG22-AC22)*(Deflactor!Y36/Deflactor!Y$40))+(((Deflactor!AC36/Deflactor!AC$40)-(Deflactor!Y36/Deflactor!Y$40))*(AG22-'Calculo deflactor ajustado'!AC107)))</f>
        <v>0.15794960268687475</v>
      </c>
      <c r="AH62" s="29">
        <f>(100/AD$5)*(((AH22-AD22)*(Deflactor!Z36/Deflactor!Z$40))+(((Deflactor!AD36/Deflactor!AD$40)-(Deflactor!Z36/Deflactor!Z$40))*(AH22-'Calculo deflactor ajustado'!AD107)))</f>
        <v>0.19494600172075244</v>
      </c>
      <c r="AI62" s="29">
        <f>(100/AE$5)*(((AI22-AE22)*(Deflactor!AA36/Deflactor!AA$40))+(((Deflactor!AE36/Deflactor!AE$40)-(Deflactor!AA36/Deflactor!AA$40))*(AI22-'Calculo deflactor ajustado'!AE107)))</f>
        <v>0.29585568734539935</v>
      </c>
      <c r="AJ62" s="29">
        <f>(100/AF$5)*(((AJ22-AF22)*(Deflactor!AB36/Deflactor!AB$40))+(((Deflactor!AF36/Deflactor!AF$40)-(Deflactor!AB36/Deflactor!AB$40))*(AJ22-'Calculo deflactor ajustado'!AF107)))</f>
        <v>0.51024289365242659</v>
      </c>
      <c r="AK62" s="29">
        <f>(100/AG$5)*(((AK22-AG22)*(Deflactor!AC36/Deflactor!AC$40))+(((Deflactor!AG36/Deflactor!AG$40)-(Deflactor!AC36/Deflactor!AC$40))*(AK22-'Calculo deflactor ajustado'!AG107)))</f>
        <v>0.59897348282199181</v>
      </c>
      <c r="AL62" s="29">
        <f>(100/AH$5)*(((AL22-AH22)*(Deflactor!AD36/Deflactor!AD$40))+(((Deflactor!AH36/Deflactor!AH$40)-(Deflactor!AD36/Deflactor!AD$40))*(AL22-'Calculo deflactor ajustado'!AH107)))</f>
        <v>0.48030340176760422</v>
      </c>
      <c r="AM62" s="29">
        <f>(100/AI$5)*(((AM22-AI22)*(Deflactor!AE36/Deflactor!AE$40))+(((Deflactor!AI36/Deflactor!AI$40)-(Deflactor!AE36/Deflactor!AE$40))*(AM22-'Calculo deflactor ajustado'!AI107)))</f>
        <v>0.5080237566507988</v>
      </c>
      <c r="AN62" s="29">
        <f>(100/AJ$5)*(((AN22-AJ22)*(Deflactor!AF36/Deflactor!AF$40))+(((Deflactor!AJ36/Deflactor!AJ$40)-(Deflactor!AF36/Deflactor!AF$40))*(AN22-'Calculo deflactor ajustado'!AJ107)))</f>
        <v>0.38568013334845819</v>
      </c>
      <c r="AO62" s="29">
        <f>(100/AK$5)*(((AO22-AK22)*(Deflactor!AG36/Deflactor!AG$40))+(((Deflactor!AK36/Deflactor!AK$40)-(Deflactor!AG36/Deflactor!AG$40))*(AO22-'Calculo deflactor ajustado'!AK107)))</f>
        <v>0.31468735120690094</v>
      </c>
      <c r="AP62" s="29">
        <f>(100/AL$5)*(((AP22-AL22)*(Deflactor!AH36/Deflactor!AH$40))+(((Deflactor!AL36/Deflactor!AL$40)-(Deflactor!AH36/Deflactor!AH$40))*(AP22-'Calculo deflactor ajustado'!AL107)))</f>
        <v>0.37525943635329406</v>
      </c>
      <c r="AQ62" s="29">
        <f>(100/AM$5)*(((AQ22-AM22)*(Deflactor!AI36/Deflactor!AI$40))+(((Deflactor!AM36/Deflactor!AM$40)-(Deflactor!AI36/Deflactor!AI$40))*(AQ22-'Calculo deflactor ajustado'!AM107)))</f>
        <v>0.46680836791822611</v>
      </c>
      <c r="AR62" s="29">
        <f>(100/AN$5)*(((AR22-AN22)*(Deflactor!AJ36/Deflactor!AJ$40))+(((Deflactor!AN36/Deflactor!AN$40)-(Deflactor!AJ36/Deflactor!AJ$40))*(AR22-'Calculo deflactor ajustado'!AN107)))</f>
        <v>0.40754503709800771</v>
      </c>
      <c r="AS62" s="29">
        <f>(100/AO$5)*(((AS22-AO22)*(Deflactor!AK36/Deflactor!AK$40))+(((Deflactor!AO36/Deflactor!AO$40)-(Deflactor!AK36/Deflactor!AK$40))*(AS22-'Calculo deflactor ajustado'!AO107)))</f>
        <v>0.43191147798423213</v>
      </c>
      <c r="AT62" s="29">
        <f>(100/AP$5)*(((AT22-AP22)*(Deflactor!AL36/Deflactor!AL$40))+(((Deflactor!AP36/Deflactor!AP$40)-(Deflactor!AL36/Deflactor!AL$40))*(AT22-'Calculo deflactor ajustado'!AP107)))</f>
        <v>0.35653225292225443</v>
      </c>
      <c r="AU62" s="29">
        <f>(100/AQ$5)*(((AU22-AQ22)*(Deflactor!AM36/Deflactor!AM$40))+(((Deflactor!AQ36/Deflactor!AQ$40)-(Deflactor!AM36/Deflactor!AM$40))*(AU22-'Calculo deflactor ajustado'!AQ107)))</f>
        <v>0.4641187739086457</v>
      </c>
      <c r="AV62" s="29">
        <f>(100/AR$5)*(((AV22-AR22)*(Deflactor!AN36/Deflactor!AN$40))+(((Deflactor!AR36/Deflactor!AR$40)-(Deflactor!AN36/Deflactor!AN$40))*(AV22-'Calculo deflactor ajustado'!AR107)))</f>
        <v>0.41304886241242544</v>
      </c>
      <c r="AW62" s="29">
        <f>(100/AS$5)*(((AW22-AS22)*(Deflactor!AO36/Deflactor!AO$40))+(((Deflactor!AS36/Deflactor!AS$40)-(Deflactor!AO36/Deflactor!AO$40))*(AW22-'Calculo deflactor ajustado'!AS107)))</f>
        <v>0.3743183645967243</v>
      </c>
      <c r="AX62" s="29">
        <f>(100/AT$5)*(((AX22-AT22)*(Deflactor!AP36/Deflactor!AP$40))+(((Deflactor!AT36/Deflactor!AT$40)-(Deflactor!AP36/Deflactor!AP$40))*(AX22-'Calculo deflactor ajustado'!AT107)))</f>
        <v>0.29737114614835569</v>
      </c>
      <c r="AY62" s="29">
        <f>(100/AU$5)*(((AY22-AU22)*(Deflactor!AQ36/Deflactor!AQ$40))+(((Deflactor!AU36/Deflactor!AU$40)-(Deflactor!AQ36/Deflactor!AQ$40))*(AY22-'Calculo deflactor ajustado'!AU107)))</f>
        <v>4.2768688578849995E-2</v>
      </c>
      <c r="AZ62" s="29">
        <f>(100/AV$5)*(((AZ22-AV22)*(Deflactor!AR36/Deflactor!AR$40))+(((Deflactor!AV36/Deflactor!AV$40)-(Deflactor!AR36/Deflactor!AR$40))*(AZ22-'Calculo deflactor ajustado'!AV107)))</f>
        <v>0.31489925335330454</v>
      </c>
      <c r="BA62" s="29">
        <f>(100/AW$5)*(((BA22-AW22)*(Deflactor!AS36/Deflactor!AS$40))+(((Deflactor!AW36/Deflactor!AW$40)-(Deflactor!AS36/Deflactor!AS$40))*(BA22-'Calculo deflactor ajustado'!AW107)))</f>
        <v>0.51332427617393706</v>
      </c>
      <c r="BB62" s="29">
        <f>(100/AX$5)*(((BB22-AX22)*(Deflactor!AT36/Deflactor!AT$40))+(((Deflactor!AX36/Deflactor!AX$40)-(Deflactor!AT36/Deflactor!AT$40))*(BB22-'Calculo deflactor ajustado'!AX107)))</f>
        <v>0.4290042128834361</v>
      </c>
      <c r="BC62" s="29">
        <f>(100/AY$5)*(((BC22-AY22)*(Deflactor!AU36/Deflactor!AU$40))+(((Deflactor!AY36/Deflactor!AY$40)-(Deflactor!AU36/Deflactor!AU$40))*(BC22-'Calculo deflactor ajustado'!AY107)))</f>
        <v>3.1449776140381213E-3</v>
      </c>
      <c r="BD62" s="29">
        <f>(100/AZ$5)*(((BD22-AZ22)*(Deflactor!AV36/Deflactor!AV$40))+(((Deflactor!AZ36/Deflactor!AZ$40)-(Deflactor!AV36/Deflactor!AV$40))*(BD22-'Calculo deflactor ajustado'!AZ107)))</f>
        <v>0.37621890089147925</v>
      </c>
      <c r="BE62" s="29">
        <f>(100/BA$5)*(((BE22-BA22)*(Deflactor!AW36/Deflactor!AW$40))+(((Deflactor!BA36/Deflactor!BA$40)-(Deflactor!AW36/Deflactor!AW$40))*(BE22-'Calculo deflactor ajustado'!BA107)))</f>
        <v>0.51891364465749956</v>
      </c>
      <c r="BF62" s="29">
        <f>(100/BB$5)*(((BF22-BB22)*(Deflactor!AX36/Deflactor!AX$40))+(((Deflactor!BB36/Deflactor!BB$40)-(Deflactor!AX36/Deflactor!AX$40))*(BF22-'Calculo deflactor ajustado'!BB107)))</f>
        <v>0.42495601404905858</v>
      </c>
      <c r="BG62" s="29">
        <f>(100/BC$5)*(((BG22-BC22)*(Deflactor!AY36/Deflactor!AY$40))+(((Deflactor!BC36/Deflactor!BC$40)-(Deflactor!AY36/Deflactor!AY$40))*(BG22-'Calculo deflactor ajustado'!BC107)))</f>
        <v>1.7782003092572699E-3</v>
      </c>
      <c r="BH62" s="29">
        <f>(100/BD$5)*(((BH22-BD22)*(Deflactor!AZ36/Deflactor!AZ$40))+(((Deflactor!BD36/Deflactor!BD$40)-(Deflactor!AZ36/Deflactor!AZ$40))*(BH22-'Calculo deflactor ajustado'!BD107)))</f>
        <v>0.37826875631764706</v>
      </c>
      <c r="BI62" s="29">
        <f>(100/BE$5)*(((BI22-BE22)*(Deflactor!BA36/Deflactor!BA$40))+(((Deflactor!BE36/Deflactor!BE$40)-(Deflactor!BA36/Deflactor!BA$40))*(BI22-'Calculo deflactor ajustado'!BE107)))</f>
        <v>0.66709584666706934</v>
      </c>
      <c r="BJ62" s="29">
        <f>(100/BF$5)*(((BJ22-BF22)*(Deflactor!BB36/Deflactor!BB$40))+(((Deflactor!BF36/Deflactor!BF$40)-(Deflactor!BB36/Deflactor!BB$40))*(BJ22-'Calculo deflactor ajustado'!BF107)))</f>
        <v>0.62261030975980924</v>
      </c>
      <c r="BK62" s="29">
        <f>(100/BG$5)*(((BK22-BG22)*(Deflactor!BC36/Deflactor!BC$40))+(((Deflactor!BG36/Deflactor!BG$40)-(Deflactor!BC36/Deflactor!BC$40))*(BK22-'Calculo deflactor ajustado'!BG107)))</f>
        <v>0.79666663245815994</v>
      </c>
      <c r="BL62" s="29">
        <f>(100/BH$5)*(((BL22-BH22)*(Deflactor!BD36/Deflactor!BD$40))+(((Deflactor!BH36/Deflactor!BH$40)-(Deflactor!BD36/Deflactor!BD$40))*(BL22-'Calculo deflactor ajustado'!BH107)))</f>
        <v>0.82712982381487943</v>
      </c>
      <c r="BM62" s="29">
        <f>(100/BI$5)*(((BM22-BI22)*(Deflactor!BE36/Deflactor!BE$40))+(((Deflactor!BI36/Deflactor!BI$40)-(Deflactor!BE36/Deflactor!BE$40))*(BM22-'Calculo deflactor ajustado'!BI107)))</f>
        <v>0.6568689171221429</v>
      </c>
      <c r="BN62" s="29">
        <f>(100/BJ$5)*(((BN22-BJ22)*(Deflactor!BF36/Deflactor!BF$40))+(((Deflactor!BJ36/Deflactor!BJ$40)-(Deflactor!BF36/Deflactor!BF$40))*(BN22-'Calculo deflactor ajustado'!BJ107)))</f>
        <v>0.74416269001870905</v>
      </c>
      <c r="BO62" s="29">
        <f>(100/BK$5)*(((BO22-BK22)*(Deflactor!BG36/Deflactor!BG$40))+(((Deflactor!BK36/Deflactor!BK$40)-(Deflactor!BG36/Deflactor!BG$40))*(BO22-'Calculo deflactor ajustado'!BK107)))</f>
        <v>0.6366614990917584</v>
      </c>
      <c r="BP62" s="29">
        <f>(100/BL$5)*(((BP22-BL22)*(Deflactor!BH36/Deflactor!BH$40))+(((Deflactor!BL36/Deflactor!BL$40)-(Deflactor!BH36/Deflactor!BH$40))*(BP22-'Calculo deflactor ajustado'!BL107)))</f>
        <v>0.74893671607190904</v>
      </c>
      <c r="BQ62" s="29">
        <f>(100/BM$5)*(((BQ22-BM22)*(Deflactor!BI36/Deflactor!BI$40))+(((Deflactor!BM36/Deflactor!BM$40)-(Deflactor!BI36/Deflactor!BI$40))*(BQ22-'Calculo deflactor ajustado'!BM107)))</f>
        <v>0.66886879915819109</v>
      </c>
      <c r="BR62" s="29">
        <f>(100/BN$5)*(((BR22-BN22)*(Deflactor!BJ36/Deflactor!BJ$40))+(((Deflactor!BN36/Deflactor!BN$40)-(Deflactor!BJ36/Deflactor!BJ$40))*(BR22-'Calculo deflactor ajustado'!BN107)))</f>
        <v>0.48503032014015368</v>
      </c>
      <c r="BS62" s="32">
        <f>(100/BO$5)*(((BS22-BO22)*(Deflactor!BK36/Deflactor!BK$40))+(((Deflactor!BO36/Deflactor!BO$40)-(Deflactor!BK36/Deflactor!BK$40))*(BS22-'Calculo deflactor ajustado'!BO107)))</f>
        <v>0.19308755702975683</v>
      </c>
      <c r="BT62" s="32">
        <f>(100/BP$5)*(((BT22-BP22)*(Deflactor!BL36/Deflactor!BL$40))+(((Deflactor!BP36/Deflactor!BP$40)-(Deflactor!BL36/Deflactor!BL$40))*(BT22-'Calculo deflactor ajustado'!BP107)))</f>
        <v>0.19938252875570889</v>
      </c>
      <c r="BU62" s="32">
        <f>(100/BQ$5)*(((BU22-BQ22)*(Deflactor!BM36/Deflactor!BM$40))+(((Deflactor!BQ36/Deflactor!BQ$40)-(Deflactor!BM36/Deflactor!BM$40))*(BU22-'Calculo deflactor ajustado'!BQ107)))</f>
        <v>0.10169854451612667</v>
      </c>
      <c r="BV62" s="32">
        <f>(100/BR$5)*(((BV22-BR22)*(Deflactor!BN36/Deflactor!BN$40))+(((Deflactor!BR36/Deflactor!BR$40)-(Deflactor!BN36/Deflactor!BN$40))*(BV22-'Calculo deflactor ajustado'!BR107)))</f>
        <v>0.25113351867030431</v>
      </c>
      <c r="BW62" s="29">
        <f>(100/BS$5)*(((BW22-BS22)*(Deflactor!BS36/Deflactor!BS$40))+(((Deflactor!BS36/Deflactor!BS$40)-(Deflactor!BS36/Deflactor!BS$40))*(BW22-'Calculo deflactor ajustado'!BS107)))</f>
        <v>0.2926890029938386</v>
      </c>
      <c r="BX62" s="29">
        <f>(100/BT$5)*(((BX22-BT22)*(Deflactor!BT36/Deflactor!BT$40))+(((Deflactor!BT36/Deflactor!BT$40)-(Deflactor!BT36/Deflactor!BT$40))*(BX22-'Calculo deflactor ajustado'!BT107)))</f>
        <v>0.31417757262337093</v>
      </c>
      <c r="BY62" s="29">
        <f>(100/BU$5)*(((BY22-BU22)*(Deflactor!BU36/Deflactor!BU$40))+(((Deflactor!BU36/Deflactor!BU$40)-(Deflactor!BU36/Deflactor!BU$40))*(BY22-'Calculo deflactor ajustado'!BU107)))</f>
        <v>0.53247279957674742</v>
      </c>
      <c r="BZ62" s="29">
        <f>(100/BV$5)*(((BZ22-BV22)*(Deflactor!BV36/Deflactor!BV$40))+(((Deflactor!BV36/Deflactor!BV$40)-(Deflactor!BV36/Deflactor!BV$40))*(BZ22-'Calculo deflactor ajustado'!BV107)))</f>
        <v>0.36857334570918149</v>
      </c>
      <c r="CA62" s="29">
        <f>(100/BW$5)*(((CA22-BW22)*(Deflactor!BS36/Deflactor!BS$40))+(((Deflactor!BW36/Deflactor!BW$40)-(Deflactor!BS36/Deflactor!BS$40))*(CA22-'Calculo deflactor ajustado'!BW107)))</f>
        <v>0.22652199761671216</v>
      </c>
      <c r="CB62" s="29">
        <f>(100/BX$5)*(((CB22-BX22)*(Deflactor!BT36/Deflactor!BT$40))+(((Deflactor!BX36/Deflactor!BX$40)-(Deflactor!BT36/Deflactor!BT$40))*(CB22-'Calculo deflactor ajustado'!BX107)))</f>
        <v>0.22296520710925105</v>
      </c>
      <c r="CC62" s="29">
        <f>(100/BY$5)*(((CC22-BY22)*(Deflactor!BU36/Deflactor!BU$40))+(((Deflactor!BY36/Deflactor!BY$40)-(Deflactor!BU36/Deflactor!BU$40))*(CC22-'Calculo deflactor ajustado'!BY107)))</f>
        <v>0.20166926440008104</v>
      </c>
      <c r="CD62" s="29">
        <f>(100/BZ$5)*(((CD22-BZ22)*(Deflactor!BV36/Deflactor!BV$40))+(((Deflactor!BZ36/Deflactor!BZ$40)-(Deflactor!BV36/Deflactor!BV$40))*(CD22-'Calculo deflactor ajustado'!BZ107)))</f>
        <v>0.16626516663832155</v>
      </c>
      <c r="CE62" s="29">
        <f>(100/CA$5)*(((CE22-CA22)*(Deflactor!BW36/Deflactor!BW$40))+(((Deflactor!CA36/Deflactor!CA$40)-(Deflactor!BW36/Deflactor!BW$40))*(CE22-'Calculo deflactor ajustado'!CA107)))</f>
        <v>0.40014973915399049</v>
      </c>
      <c r="CF62" s="29">
        <f>(100/CB$5)*(((CF22-CB22)*(Deflactor!BX36/Deflactor!BX$40))+(((Deflactor!CB36/Deflactor!CB$40)-(Deflactor!BX36/Deflactor!BX$40))*(CF22-'Calculo deflactor ajustado'!CB107)))</f>
        <v>0.75088402655517028</v>
      </c>
      <c r="CG62" s="29">
        <f>(100/CC$5)*(((CG22-CC22)*(Deflactor!BY36/Deflactor!BY$40))+(((Deflactor!CC36/Deflactor!CC$40)-(Deflactor!BY36/Deflactor!BY$40))*(CG22-'Calculo deflactor ajustado'!CC107)))</f>
        <v>0.81624814351351083</v>
      </c>
      <c r="CH62" s="29">
        <f>(100/CD$5)*(((CH22-CD22)*(Deflactor!BZ36/Deflactor!BZ$40))+(((Deflactor!CD36/Deflactor!CD$40)-(Deflactor!BZ36/Deflactor!BZ$40))*(CH22-'Calculo deflactor ajustado'!CD107)))</f>
        <v>0.36247419660569591</v>
      </c>
      <c r="CI62" s="29">
        <f>(100/CE$5)*(((CI22-CE22)*(Deflactor!CA36/Deflactor!CA$40))+(((Deflactor!CE36/Deflactor!CE$40)-(Deflactor!CA36/Deflactor!CA$40))*(CI22-'Calculo deflactor ajustado'!CE107)))</f>
        <v>0.32239890625151024</v>
      </c>
      <c r="CJ62" s="29">
        <f>(100/CF$5)*(((CJ22-CF22)*(Deflactor!CB36/Deflactor!CB$40))+(((Deflactor!CF36/Deflactor!CF$40)-(Deflactor!CB36/Deflactor!CB$40))*(CJ22-'Calculo deflactor ajustado'!CF107)))</f>
        <v>0.37140699135539285</v>
      </c>
      <c r="CK62" s="29">
        <f>(100/CG$5)*(((CK22-CG22)*(Deflactor!CC36/Deflactor!CC$40))+(((Deflactor!CG36/Deflactor!CG$40)-(Deflactor!CC36/Deflactor!CC$40))*(CK22-'Calculo deflactor ajustado'!CG107)))</f>
        <v>0.43035271277540604</v>
      </c>
    </row>
    <row r="63" spans="1:89" s="55" customFormat="1" ht="12.75" x14ac:dyDescent="0.2">
      <c r="A63" s="137">
        <f t="shared" si="11"/>
        <v>1</v>
      </c>
      <c r="B63" s="19" t="s">
        <v>12</v>
      </c>
      <c r="C63" s="22" t="s">
        <v>19</v>
      </c>
      <c r="D63" s="22" t="s">
        <v>19</v>
      </c>
      <c r="E63" s="22" t="s">
        <v>19</v>
      </c>
      <c r="F63" s="22" t="s">
        <v>19</v>
      </c>
      <c r="G63" s="22" t="s">
        <v>19</v>
      </c>
      <c r="H63" s="22" t="s">
        <v>19</v>
      </c>
      <c r="I63" s="22" t="s">
        <v>19</v>
      </c>
      <c r="J63" s="22" t="s">
        <v>19</v>
      </c>
      <c r="K63" s="29">
        <f>(100/G$5)*(((K23-G23)*(Deflactor!C37/Deflactor!C$40))+(((Deflactor!G37/Deflactor!G$40)-(Deflactor!C37/Deflactor!C$40))*(K23-'Calculo deflactor ajustado'!G108)))</f>
        <v>6.2432817170972002E-2</v>
      </c>
      <c r="L63" s="29">
        <f>(100/H$5)*(((L23-H23)*(Deflactor!D37/Deflactor!D$40))+(((Deflactor!H37/Deflactor!H$40)-(Deflactor!D37/Deflactor!D$40))*(L23-'Calculo deflactor ajustado'!H108)))</f>
        <v>5.7894933404891651E-2</v>
      </c>
      <c r="M63" s="29">
        <f>(100/I$5)*(((M23-I23)*(Deflactor!E37/Deflactor!E$40))+(((Deflactor!I37/Deflactor!I$40)-(Deflactor!E37/Deflactor!E$40))*(M23-'Calculo deflactor ajustado'!I108)))</f>
        <v>7.5891173999706379E-2</v>
      </c>
      <c r="N63" s="29">
        <f>(100/J$5)*(((N23-J23)*(Deflactor!F37/Deflactor!F$40))+(((Deflactor!J37/Deflactor!J$40)-(Deflactor!F37/Deflactor!F$40))*(N23-'Calculo deflactor ajustado'!J108)))</f>
        <v>7.6037390930427065E-2</v>
      </c>
      <c r="O63" s="29">
        <f>(100/K$5)*(((O23-K23)*(Deflactor!G37/Deflactor!G$40))+(((Deflactor!K37/Deflactor!K$40)-(Deflactor!G37/Deflactor!G$40))*(O23-'Calculo deflactor ajustado'!K108)))</f>
        <v>5.5631706088125343E-2</v>
      </c>
      <c r="P63" s="29">
        <f>(100/L$5)*(((P23-L23)*(Deflactor!H37/Deflactor!H$40))+(((Deflactor!L37/Deflactor!L$40)-(Deflactor!H37/Deflactor!H$40))*(P23-'Calculo deflactor ajustado'!L108)))</f>
        <v>6.2775655163169117E-2</v>
      </c>
      <c r="Q63" s="29">
        <f>(100/M$5)*(((Q23-M23)*(Deflactor!I37/Deflactor!I$40))+(((Deflactor!M37/Deflactor!M$40)-(Deflactor!I37/Deflactor!I$40))*(Q23-'Calculo deflactor ajustado'!M108)))</f>
        <v>7.513174231495659E-2</v>
      </c>
      <c r="R63" s="29">
        <f>(100/N$5)*(((R23-N23)*(Deflactor!J37/Deflactor!J$40))+(((Deflactor!N37/Deflactor!N$40)-(Deflactor!J37/Deflactor!J$40))*(R23-'Calculo deflactor ajustado'!N108)))</f>
        <v>7.8607433563550697E-2</v>
      </c>
      <c r="S63" s="29">
        <f>(100/O$5)*(((S23-O23)*(Deflactor!K37/Deflactor!K$40))+(((Deflactor!O37/Deflactor!O$40)-(Deflactor!K37/Deflactor!K$40))*(S23-'Calculo deflactor ajustado'!O108)))</f>
        <v>6.1221372845304413E-2</v>
      </c>
      <c r="T63" s="29">
        <f>(100/P$5)*(((T23-P23)*(Deflactor!L37/Deflactor!L$40))+(((Deflactor!P37/Deflactor!P$40)-(Deflactor!L37/Deflactor!L$40))*(T23-'Calculo deflactor ajustado'!P108)))</f>
        <v>6.6830254351611815E-2</v>
      </c>
      <c r="U63" s="29">
        <f>(100/Q$5)*(((U23-Q23)*(Deflactor!M37/Deflactor!M$40))+(((Deflactor!Q37/Deflactor!Q$40)-(Deflactor!M37/Deflactor!M$40))*(U23-'Calculo deflactor ajustado'!Q108)))</f>
        <v>7.3922228402903564E-2</v>
      </c>
      <c r="V63" s="29">
        <f>(100/R$5)*(((V23-R23)*(Deflactor!N37/Deflactor!N$40))+(((Deflactor!R37/Deflactor!R$40)-(Deflactor!N37/Deflactor!N$40))*(V23-'Calculo deflactor ajustado'!R108)))</f>
        <v>8.611059553154983E-2</v>
      </c>
      <c r="W63" s="29">
        <f>(100/S$5)*(((W23-S23)*(Deflactor!O37/Deflactor!O$40))+(((Deflactor!S37/Deflactor!S$40)-(Deflactor!O37/Deflactor!O$40))*(W23-'Calculo deflactor ajustado'!S108)))</f>
        <v>8.0450075625048578E-2</v>
      </c>
      <c r="X63" s="29">
        <f>(100/T$5)*(((X23-T23)*(Deflactor!P37/Deflactor!P$40))+(((Deflactor!T37/Deflactor!T$40)-(Deflactor!P37/Deflactor!P$40))*(X23-'Calculo deflactor ajustado'!T108)))</f>
        <v>7.9848458105003087E-2</v>
      </c>
      <c r="Y63" s="29">
        <f>(100/U$5)*(((Y23-U23)*(Deflactor!Q37/Deflactor!Q$40))+(((Deflactor!U37/Deflactor!U$40)-(Deflactor!Q37/Deflactor!Q$40))*(Y23-'Calculo deflactor ajustado'!U108)))</f>
        <v>7.4211300681629885E-2</v>
      </c>
      <c r="Z63" s="29">
        <f>(100/V$5)*(((Z23-V23)*(Deflactor!R37/Deflactor!R$40))+(((Deflactor!V37/Deflactor!V$40)-(Deflactor!R37/Deflactor!R$40))*(Z23-'Calculo deflactor ajustado'!V108)))</f>
        <v>8.8950884905706157E-2</v>
      </c>
      <c r="AA63" s="29">
        <f>(100/W$5)*(((AA23-W23)*(Deflactor!S37/Deflactor!S$40))+(((Deflactor!W37/Deflactor!W$40)-(Deflactor!S37/Deflactor!S$40))*(AA23-'Calculo deflactor ajustado'!W108)))</f>
        <v>8.3100740244758164E-2</v>
      </c>
      <c r="AB63" s="29">
        <f>(100/X$5)*(((AB23-X23)*(Deflactor!T37/Deflactor!T$40))+(((Deflactor!X37/Deflactor!X$40)-(Deflactor!T37/Deflactor!T$40))*(AB23-'Calculo deflactor ajustado'!X108)))</f>
        <v>0.10016676078866768</v>
      </c>
      <c r="AC63" s="29">
        <f>(100/Y$5)*(((AC23-Y23)*(Deflactor!U37/Deflactor!U$40))+(((Deflactor!Y37/Deflactor!Y$40)-(Deflactor!U37/Deflactor!U$40))*(AC23-'Calculo deflactor ajustado'!Y108)))</f>
        <v>0.1026399986822845</v>
      </c>
      <c r="AD63" s="29">
        <f>(100/Z$5)*(((AD23-Z23)*(Deflactor!V37/Deflactor!V$40))+(((Deflactor!Z37/Deflactor!Z$40)-(Deflactor!V37/Deflactor!V$40))*(AD23-'Calculo deflactor ajustado'!Z108)))</f>
        <v>8.8236298930732482E-2</v>
      </c>
      <c r="AE63" s="29">
        <f>(100/AA$5)*(((AE23-AA23)*(Deflactor!W37/Deflactor!W$40))+(((Deflactor!AA37/Deflactor!AA$40)-(Deflactor!W37/Deflactor!W$40))*(AE23-'Calculo deflactor ajustado'!AA108)))</f>
        <v>8.0838301311153188E-2</v>
      </c>
      <c r="AF63" s="29">
        <f>(100/AB$5)*(((AF23-AB23)*(Deflactor!X37/Deflactor!X$40))+(((Deflactor!AB37/Deflactor!AB$40)-(Deflactor!X37/Deflactor!X$40))*(AF23-'Calculo deflactor ajustado'!AB108)))</f>
        <v>8.8548940639640097E-2</v>
      </c>
      <c r="AG63" s="29">
        <f>(100/AC$5)*(((AG23-AC23)*(Deflactor!Y37/Deflactor!Y$40))+(((Deflactor!AC37/Deflactor!AC$40)-(Deflactor!Y37/Deflactor!Y$40))*(AG23-'Calculo deflactor ajustado'!AC108)))</f>
        <v>8.860566686318945E-2</v>
      </c>
      <c r="AH63" s="29">
        <f>(100/AD$5)*(((AH23-AD23)*(Deflactor!Z37/Deflactor!Z$40))+(((Deflactor!AD37/Deflactor!AD$40)-(Deflactor!Z37/Deflactor!Z$40))*(AH23-'Calculo deflactor ajustado'!AD108)))</f>
        <v>0.10309597208077363</v>
      </c>
      <c r="AI63" s="29">
        <f>(100/AE$5)*(((AI23-AE23)*(Deflactor!AA37/Deflactor!AA$40))+(((Deflactor!AE37/Deflactor!AE$40)-(Deflactor!AA37/Deflactor!AA$40))*(AI23-'Calculo deflactor ajustado'!AE108)))</f>
        <v>8.886172474394817E-2</v>
      </c>
      <c r="AJ63" s="29">
        <f>(100/AF$5)*(((AJ23-AF23)*(Deflactor!AB37/Deflactor!AB$40))+(((Deflactor!AF37/Deflactor!AF$40)-(Deflactor!AB37/Deflactor!AB$40))*(AJ23-'Calculo deflactor ajustado'!AF108)))</f>
        <v>0.11291021293441152</v>
      </c>
      <c r="AK63" s="29">
        <f>(100/AG$5)*(((AK23-AG23)*(Deflactor!AC37/Deflactor!AC$40))+(((Deflactor!AG37/Deflactor!AG$40)-(Deflactor!AC37/Deflactor!AC$40))*(AK23-'Calculo deflactor ajustado'!AG108)))</f>
        <v>0.10646349601252861</v>
      </c>
      <c r="AL63" s="29">
        <f>(100/AH$5)*(((AL23-AH23)*(Deflactor!AD37/Deflactor!AD$40))+(((Deflactor!AH37/Deflactor!AH$40)-(Deflactor!AD37/Deflactor!AD$40))*(AL23-'Calculo deflactor ajustado'!AH108)))</f>
        <v>7.8593543054918988E-2</v>
      </c>
      <c r="AM63" s="29">
        <f>(100/AI$5)*(((AM23-AI23)*(Deflactor!AE37/Deflactor!AE$40))+(((Deflactor!AI37/Deflactor!AI$40)-(Deflactor!AE37/Deflactor!AE$40))*(AM23-'Calculo deflactor ajustado'!AI108)))</f>
        <v>0.13000579844329457</v>
      </c>
      <c r="AN63" s="29">
        <f>(100/AJ$5)*(((AN23-AJ23)*(Deflactor!AF37/Deflactor!AF$40))+(((Deflactor!AJ37/Deflactor!AJ$40)-(Deflactor!AF37/Deflactor!AF$40))*(AN23-'Calculo deflactor ajustado'!AJ108)))</f>
        <v>0.15947029483040193</v>
      </c>
      <c r="AO63" s="29">
        <f>(100/AK$5)*(((AO23-AK23)*(Deflactor!AG37/Deflactor!AG$40))+(((Deflactor!AK37/Deflactor!AK$40)-(Deflactor!AG37/Deflactor!AG$40))*(AO23-'Calculo deflactor ajustado'!AK108)))</f>
        <v>0.15762479559233047</v>
      </c>
      <c r="AP63" s="29">
        <f>(100/AL$5)*(((AP23-AL23)*(Deflactor!AH37/Deflactor!AH$40))+(((Deflactor!AL37/Deflactor!AL$40)-(Deflactor!AH37/Deflactor!AH$40))*(AP23-'Calculo deflactor ajustado'!AL108)))</f>
        <v>0.1487741754193703</v>
      </c>
      <c r="AQ63" s="29">
        <f>(100/AM$5)*(((AQ23-AM23)*(Deflactor!AI37/Deflactor!AI$40))+(((Deflactor!AM37/Deflactor!AM$40)-(Deflactor!AI37/Deflactor!AI$40))*(AQ23-'Calculo deflactor ajustado'!AM108)))</f>
        <v>0.13126490301694216</v>
      </c>
      <c r="AR63" s="29">
        <f>(100/AN$5)*(((AR23-AN23)*(Deflactor!AJ37/Deflactor!AJ$40))+(((Deflactor!AN37/Deflactor!AN$40)-(Deflactor!AJ37/Deflactor!AJ$40))*(AR23-'Calculo deflactor ajustado'!AN108)))</f>
        <v>0.12551351829498411</v>
      </c>
      <c r="AS63" s="29">
        <f>(100/AO$5)*(((AS23-AO23)*(Deflactor!AK37/Deflactor!AK$40))+(((Deflactor!AO37/Deflactor!AO$40)-(Deflactor!AK37/Deflactor!AK$40))*(AS23-'Calculo deflactor ajustado'!AO108)))</f>
        <v>0.1288633871804005</v>
      </c>
      <c r="AT63" s="29">
        <f>(100/AP$5)*(((AT23-AP23)*(Deflactor!AL37/Deflactor!AL$40))+(((Deflactor!AP37/Deflactor!AP$40)-(Deflactor!AL37/Deflactor!AL$40))*(AT23-'Calculo deflactor ajustado'!AP108)))</f>
        <v>0.13765187993037778</v>
      </c>
      <c r="AU63" s="29">
        <f>(100/AQ$5)*(((AU23-AQ23)*(Deflactor!AM37/Deflactor!AM$40))+(((Deflactor!AQ37/Deflactor!AQ$40)-(Deflactor!AM37/Deflactor!AM$40))*(AU23-'Calculo deflactor ajustado'!AQ108)))</f>
        <v>0.14144620189077189</v>
      </c>
      <c r="AV63" s="29">
        <f>(100/AR$5)*(((AV23-AR23)*(Deflactor!AN37/Deflactor!AN$40))+(((Deflactor!AR37/Deflactor!AR$40)-(Deflactor!AN37/Deflactor!AN$40))*(AV23-'Calculo deflactor ajustado'!AR108)))</f>
        <v>0.12109472265378134</v>
      </c>
      <c r="AW63" s="29">
        <f>(100/AS$5)*(((AW23-AS23)*(Deflactor!AO37/Deflactor!AO$40))+(((Deflactor!AS37/Deflactor!AS$40)-(Deflactor!AO37/Deflactor!AO$40))*(AW23-'Calculo deflactor ajustado'!AS108)))</f>
        <v>0.12445922277246234</v>
      </c>
      <c r="AX63" s="29">
        <f>(100/AT$5)*(((AX23-AT23)*(Deflactor!AP37/Deflactor!AP$40))+(((Deflactor!AT37/Deflactor!AT$40)-(Deflactor!AP37/Deflactor!AP$40))*(AX23-'Calculo deflactor ajustado'!AT108)))</f>
        <v>0.12553973597310478</v>
      </c>
      <c r="AY63" s="29">
        <f>(100/AU$5)*(((AY23-AU23)*(Deflactor!AQ37/Deflactor!AQ$40))+(((Deflactor!AU37/Deflactor!AU$40)-(Deflactor!AQ37/Deflactor!AQ$40))*(AY23-'Calculo deflactor ajustado'!AU108)))</f>
        <v>7.2614207757636134E-2</v>
      </c>
      <c r="AZ63" s="29">
        <f>(100/AV$5)*(((AZ23-AV23)*(Deflactor!AR37/Deflactor!AR$40))+(((Deflactor!AV37/Deflactor!AV$40)-(Deflactor!AR37/Deflactor!AR$40))*(AZ23-'Calculo deflactor ajustado'!AV108)))</f>
        <v>8.7333286697628035E-2</v>
      </c>
      <c r="BA63" s="29">
        <f>(100/AW$5)*(((BA23-AW23)*(Deflactor!AS37/Deflactor!AS$40))+(((Deflactor!AW37/Deflactor!AW$40)-(Deflactor!AS37/Deflactor!AS$40))*(BA23-'Calculo deflactor ajustado'!AW108)))</f>
        <v>0.15372779543334827</v>
      </c>
      <c r="BB63" s="29">
        <f>(100/AX$5)*(((BB23-AX23)*(Deflactor!AT37/Deflactor!AT$40))+(((Deflactor!AX37/Deflactor!AX$40)-(Deflactor!AT37/Deflactor!AT$40))*(BB23-'Calculo deflactor ajustado'!AX108)))</f>
        <v>6.6934883165777032E-2</v>
      </c>
      <c r="BC63" s="29">
        <f>(100/AY$5)*(((BC23-AY23)*(Deflactor!AU37/Deflactor!AU$40))+(((Deflactor!AY37/Deflactor!AY$40)-(Deflactor!AU37/Deflactor!AU$40))*(BC23-'Calculo deflactor ajustado'!AY108)))</f>
        <v>0.19700981049002927</v>
      </c>
      <c r="BD63" s="29">
        <f>(100/AZ$5)*(((BD23-AZ23)*(Deflactor!AV37/Deflactor!AV$40))+(((Deflactor!AZ37/Deflactor!AZ$40)-(Deflactor!AV37/Deflactor!AV$40))*(BD23-'Calculo deflactor ajustado'!AZ108)))</f>
        <v>0.1724009886629391</v>
      </c>
      <c r="BE63" s="29">
        <f>(100/BA$5)*(((BE23-BA23)*(Deflactor!AW37/Deflactor!AW$40))+(((Deflactor!BA37/Deflactor!BA$40)-(Deflactor!AW37/Deflactor!AW$40))*(BE23-'Calculo deflactor ajustado'!BA108)))</f>
        <v>0.2287223090739692</v>
      </c>
      <c r="BF63" s="29">
        <f>(100/BB$5)*(((BF23-BB23)*(Deflactor!AX37/Deflactor!AX$40))+(((Deflactor!BB37/Deflactor!BB$40)-(Deflactor!AX37/Deflactor!AX$40))*(BF23-'Calculo deflactor ajustado'!BB108)))</f>
        <v>0.2990031774428889</v>
      </c>
      <c r="BG63" s="29">
        <f>(100/BC$5)*(((BG23-BC23)*(Deflactor!AY37/Deflactor!AY$40))+(((Deflactor!BC37/Deflactor!BC$40)-(Deflactor!AY37/Deflactor!AY$40))*(BG23-'Calculo deflactor ajustado'!BC108)))</f>
        <v>0.23207010545968068</v>
      </c>
      <c r="BH63" s="29">
        <f>(100/BD$5)*(((BH23-BD23)*(Deflactor!AZ37/Deflactor!AZ$40))+(((Deflactor!BD37/Deflactor!BD$40)-(Deflactor!AZ37/Deflactor!AZ$40))*(BH23-'Calculo deflactor ajustado'!BD108)))</f>
        <v>0.18196181686363752</v>
      </c>
      <c r="BI63" s="29">
        <f>(100/BE$5)*(((BI23-BE23)*(Deflactor!BA37/Deflactor!BA$40))+(((Deflactor!BE37/Deflactor!BE$40)-(Deflactor!BA37/Deflactor!BA$40))*(BI23-'Calculo deflactor ajustado'!BE108)))</f>
        <v>7.7782011048197611E-2</v>
      </c>
      <c r="BJ63" s="29">
        <f>(100/BF$5)*(((BJ23-BF23)*(Deflactor!BB37/Deflactor!BB$40))+(((Deflactor!BF37/Deflactor!BF$40)-(Deflactor!BB37/Deflactor!BB$40))*(BJ23-'Calculo deflactor ajustado'!BF108)))</f>
        <v>5.9850781614498208E-2</v>
      </c>
      <c r="BK63" s="29">
        <f>(100/BG$5)*(((BK23-BG23)*(Deflactor!BC37/Deflactor!BC$40))+(((Deflactor!BG37/Deflactor!BG$40)-(Deflactor!BC37/Deflactor!BC$40))*(BK23-'Calculo deflactor ajustado'!BG108)))</f>
        <v>-3.8932418160324486E-2</v>
      </c>
      <c r="BL63" s="29">
        <f>(100/BH$5)*(((BL23-BH23)*(Deflactor!BD37/Deflactor!BD$40))+(((Deflactor!BH37/Deflactor!BH$40)-(Deflactor!BD37/Deflactor!BD$40))*(BL23-'Calculo deflactor ajustado'!BH108)))</f>
        <v>2.9741652264537038E-2</v>
      </c>
      <c r="BM63" s="29">
        <f>(100/BI$5)*(((BM23-BI23)*(Deflactor!BE37/Deflactor!BE$40))+(((Deflactor!BI37/Deflactor!BI$40)-(Deflactor!BE37/Deflactor!BE$40))*(BM23-'Calculo deflactor ajustado'!BI108)))</f>
        <v>0.14100690896741455</v>
      </c>
      <c r="BN63" s="29">
        <f>(100/BJ$5)*(((BN23-BJ23)*(Deflactor!BF37/Deflactor!BF$40))+(((Deflactor!BJ37/Deflactor!BJ$40)-(Deflactor!BF37/Deflactor!BF$40))*(BN23-'Calculo deflactor ajustado'!BJ108)))</f>
        <v>8.1591404574769127E-2</v>
      </c>
      <c r="BO63" s="29">
        <f>(100/BK$5)*(((BO23-BK23)*(Deflactor!BG37/Deflactor!BG$40))+(((Deflactor!BK37/Deflactor!BK$40)-(Deflactor!BG37/Deflactor!BG$40))*(BO23-'Calculo deflactor ajustado'!BK108)))</f>
        <v>0.22293224805668974</v>
      </c>
      <c r="BP63" s="29">
        <f>(100/BL$5)*(((BP23-BL23)*(Deflactor!BH37/Deflactor!BH$40))+(((Deflactor!BL37/Deflactor!BL$40)-(Deflactor!BH37/Deflactor!BH$40))*(BP23-'Calculo deflactor ajustado'!BL108)))</f>
        <v>0.19905384600728837</v>
      </c>
      <c r="BQ63" s="29">
        <f>(100/BM$5)*(((BQ23-BM23)*(Deflactor!BI37/Deflactor!BI$40))+(((Deflactor!BM37/Deflactor!BM$40)-(Deflactor!BI37/Deflactor!BI$40))*(BQ23-'Calculo deflactor ajustado'!BM108)))</f>
        <v>0.10920976895175497</v>
      </c>
      <c r="BR63" s="29">
        <f>(100/BN$5)*(((BR23-BN23)*(Deflactor!BJ37/Deflactor!BJ$40))+(((Deflactor!BN37/Deflactor!BN$40)-(Deflactor!BJ37/Deflactor!BJ$40))*(BR23-'Calculo deflactor ajustado'!BN108)))</f>
        <v>0.11433241702978018</v>
      </c>
      <c r="BS63" s="32">
        <f>(100/BO$5)*(((BS23-BO23)*(Deflactor!BK37/Deflactor!BK$40))+(((Deflactor!BO37/Deflactor!BO$40)-(Deflactor!BK37/Deflactor!BK$40))*(BS23-'Calculo deflactor ajustado'!BO108)))</f>
        <v>0.20704591506312361</v>
      </c>
      <c r="BT63" s="32">
        <f>(100/BP$5)*(((BT23-BP23)*(Deflactor!BL37/Deflactor!BL$40))+(((Deflactor!BP37/Deflactor!BP$40)-(Deflactor!BL37/Deflactor!BL$40))*(BT23-'Calculo deflactor ajustado'!BP108)))</f>
        <v>0.16564147341717589</v>
      </c>
      <c r="BU63" s="32">
        <f>(100/BQ$5)*(((BU23-BQ23)*(Deflactor!BM37/Deflactor!BM$40))+(((Deflactor!BQ37/Deflactor!BQ$40)-(Deflactor!BM37/Deflactor!BM$40))*(BU23-'Calculo deflactor ajustado'!BQ108)))</f>
        <v>0.17114335179031442</v>
      </c>
      <c r="BV63" s="32">
        <f>(100/BR$5)*(((BV23-BR23)*(Deflactor!BN37/Deflactor!BN$40))+(((Deflactor!BR37/Deflactor!BR$40)-(Deflactor!BN37/Deflactor!BN$40))*(BV23-'Calculo deflactor ajustado'!BR108)))</f>
        <v>0.16400540771585251</v>
      </c>
      <c r="BW63" s="29">
        <f>(100/BS$5)*(((BW23-BS23)*(Deflactor!BS37/Deflactor!BS$40))+(((Deflactor!BS37/Deflactor!BS$40)-(Deflactor!BS37/Deflactor!BS$40))*(BW23-'Calculo deflactor ajustado'!BS108)))</f>
        <v>0.11628897819715928</v>
      </c>
      <c r="BX63" s="29">
        <f>(100/BT$5)*(((BX23-BT23)*(Deflactor!BT37/Deflactor!BT$40))+(((Deflactor!BT37/Deflactor!BT$40)-(Deflactor!BT37/Deflactor!BT$40))*(BX23-'Calculo deflactor ajustado'!BT108)))</f>
        <v>9.3508078723929827E-2</v>
      </c>
      <c r="BY63" s="29">
        <f>(100/BU$5)*(((BY23-BU23)*(Deflactor!BU37/Deflactor!BU$40))+(((Deflactor!BU37/Deflactor!BU$40)-(Deflactor!BU37/Deflactor!BU$40))*(BY23-'Calculo deflactor ajustado'!BU108)))</f>
        <v>0.10551581333948927</v>
      </c>
      <c r="BZ63" s="29">
        <f>(100/BV$5)*(((BZ23-BV23)*(Deflactor!BV37/Deflactor!BV$40))+(((Deflactor!BV37/Deflactor!BV$40)-(Deflactor!BV37/Deflactor!BV$40))*(BZ23-'Calculo deflactor ajustado'!BV108)))</f>
        <v>0.16949947188115341</v>
      </c>
      <c r="CA63" s="29">
        <f>(100/BW$5)*(((CA23-BW23)*(Deflactor!BS37/Deflactor!BS$40))+(((Deflactor!BW37/Deflactor!BW$40)-(Deflactor!BS37/Deflactor!BS$40))*(CA23-'Calculo deflactor ajustado'!BW108)))</f>
        <v>0.17054221859118118</v>
      </c>
      <c r="CB63" s="29">
        <f>(100/BX$5)*(((CB23-BX23)*(Deflactor!BT37/Deflactor!BT$40))+(((Deflactor!BX37/Deflactor!BX$40)-(Deflactor!BT37/Deflactor!BT$40))*(CB23-'Calculo deflactor ajustado'!BX108)))</f>
        <v>0.1581441179384786</v>
      </c>
      <c r="CC63" s="29">
        <f>(100/BY$5)*(((CC23-BY23)*(Deflactor!BU37/Deflactor!BU$40))+(((Deflactor!BY37/Deflactor!BY$40)-(Deflactor!BU37/Deflactor!BU$40))*(CC23-'Calculo deflactor ajustado'!BY108)))</f>
        <v>0.2185581694707241</v>
      </c>
      <c r="CD63" s="29">
        <f>(100/BZ$5)*(((CD23-BZ23)*(Deflactor!BV37/Deflactor!BV$40))+(((Deflactor!BZ37/Deflactor!BZ$40)-(Deflactor!BV37/Deflactor!BV$40))*(CD23-'Calculo deflactor ajustado'!BZ108)))</f>
        <v>0.17099658055977268</v>
      </c>
      <c r="CE63" s="29">
        <f>(100/CA$5)*(((CE23-CA23)*(Deflactor!BW37/Deflactor!BW$40))+(((Deflactor!CA37/Deflactor!CA$40)-(Deflactor!BW37/Deflactor!BW$40))*(CE23-'Calculo deflactor ajustado'!CA108)))</f>
        <v>0.15001984807685456</v>
      </c>
      <c r="CF63" s="29">
        <f>(100/CB$5)*(((CF23-CB23)*(Deflactor!BX37/Deflactor!BX$40))+(((Deflactor!CB37/Deflactor!CB$40)-(Deflactor!BX37/Deflactor!BX$40))*(CF23-'Calculo deflactor ajustado'!CB108)))</f>
        <v>0.16080143049971285</v>
      </c>
      <c r="CG63" s="29">
        <f>(100/CC$5)*(((CG23-CC23)*(Deflactor!BY37/Deflactor!BY$40))+(((Deflactor!CC37/Deflactor!CC$40)-(Deflactor!BY37/Deflactor!BY$40))*(CG23-'Calculo deflactor ajustado'!CC108)))</f>
        <v>0.14105302727920788</v>
      </c>
      <c r="CH63" s="29">
        <f>(100/CD$5)*(((CH23-CD23)*(Deflactor!BZ37/Deflactor!BZ$40))+(((Deflactor!CD37/Deflactor!CD$40)-(Deflactor!BZ37/Deflactor!BZ$40))*(CH23-'Calculo deflactor ajustado'!CD108)))</f>
        <v>0.11810152222253362</v>
      </c>
      <c r="CI63" s="29">
        <f>(100/CE$5)*(((CI23-CE23)*(Deflactor!CA37/Deflactor!CA$40))+(((Deflactor!CE37/Deflactor!CE$40)-(Deflactor!CA37/Deflactor!CA$40))*(CI23-'Calculo deflactor ajustado'!CE108)))</f>
        <v>5.6402917343656614E-2</v>
      </c>
      <c r="CJ63" s="29">
        <f>(100/CF$5)*(((CJ23-CF23)*(Deflactor!CB37/Deflactor!CB$40))+(((Deflactor!CF37/Deflactor!CF$40)-(Deflactor!CB37/Deflactor!CB$40))*(CJ23-'Calculo deflactor ajustado'!CF108)))</f>
        <v>0.10889259888650171</v>
      </c>
      <c r="CK63" s="29">
        <f>(100/CG$5)*(((CK23-CG23)*(Deflactor!CC37/Deflactor!CC$40))+(((Deflactor!CG37/Deflactor!CG$40)-(Deflactor!CC37/Deflactor!CC$40))*(CK23-'Calculo deflactor ajustado'!CG108)))</f>
        <v>8.6795174470794101E-2</v>
      </c>
    </row>
    <row r="64" spans="1:89" s="55" customFormat="1" ht="13.9" x14ac:dyDescent="0.3">
      <c r="A64" s="137">
        <f t="shared" si="11"/>
        <v>1</v>
      </c>
      <c r="B64" s="19" t="s">
        <v>13</v>
      </c>
      <c r="C64" s="22" t="s">
        <v>19</v>
      </c>
      <c r="D64" s="22" t="s">
        <v>19</v>
      </c>
      <c r="E64" s="22" t="s">
        <v>19</v>
      </c>
      <c r="F64" s="22" t="s">
        <v>19</v>
      </c>
      <c r="G64" s="22" t="s">
        <v>19</v>
      </c>
      <c r="H64" s="22" t="s">
        <v>19</v>
      </c>
      <c r="I64" s="22" t="s">
        <v>19</v>
      </c>
      <c r="J64" s="22" t="s">
        <v>19</v>
      </c>
      <c r="K64" s="29">
        <f>(100/G$5)*(((K24-G24)*(Deflactor!C38/Deflactor!C$40))+(((Deflactor!G38/Deflactor!G$40)-(Deflactor!C38/Deflactor!C$40))*(K24-'Calculo deflactor ajustado'!G109)))</f>
        <v>0.77182571700751557</v>
      </c>
      <c r="L64" s="29">
        <f>(100/H$5)*(((L24-H24)*(Deflactor!D38/Deflactor!D$40))+(((Deflactor!H38/Deflactor!H$40)-(Deflactor!D38/Deflactor!D$40))*(L24-'Calculo deflactor ajustado'!H109)))</f>
        <v>0.72152106377890857</v>
      </c>
      <c r="M64" s="29">
        <f>(100/I$5)*(((M24-I24)*(Deflactor!E38/Deflactor!E$40))+(((Deflactor!I38/Deflactor!I$40)-(Deflactor!E38/Deflactor!E$40))*(M24-'Calculo deflactor ajustado'!I109)))</f>
        <v>0.29178068847326555</v>
      </c>
      <c r="N64" s="29">
        <f>(100/J$5)*(((N24-J24)*(Deflactor!F38/Deflactor!F$40))+(((Deflactor!J38/Deflactor!J$40)-(Deflactor!F38/Deflactor!F$40))*(N24-'Calculo deflactor ajustado'!J109)))</f>
        <v>-0.25292666343814768</v>
      </c>
      <c r="O64" s="29">
        <f>(100/K$5)*(((O24-K24)*(Deflactor!G38/Deflactor!G$40))+(((Deflactor!K38/Deflactor!K$40)-(Deflactor!G38/Deflactor!G$40))*(O24-'Calculo deflactor ajustado'!K109)))</f>
        <v>-0.35062630913687792</v>
      </c>
      <c r="P64" s="29">
        <f>(100/L$5)*(((P24-L24)*(Deflactor!H38/Deflactor!H$40))+(((Deflactor!L38/Deflactor!L$40)-(Deflactor!H38/Deflactor!H$40))*(P24-'Calculo deflactor ajustado'!L109)))</f>
        <v>-0.52890568732483378</v>
      </c>
      <c r="Q64" s="29">
        <f>(100/M$5)*(((Q24-M24)*(Deflactor!I38/Deflactor!I$40))+(((Deflactor!M38/Deflactor!M$40)-(Deflactor!I38/Deflactor!I$40))*(Q24-'Calculo deflactor ajustado'!M109)))</f>
        <v>-0.18867687234802563</v>
      </c>
      <c r="R64" s="29">
        <f>(100/N$5)*(((R24-N24)*(Deflactor!J38/Deflactor!J$40))+(((Deflactor!N38/Deflactor!N$40)-(Deflactor!J38/Deflactor!J$40))*(R24-'Calculo deflactor ajustado'!N109)))</f>
        <v>0.3721849770630869</v>
      </c>
      <c r="S64" s="29">
        <f>(100/O$5)*(((S24-O24)*(Deflactor!K38/Deflactor!K$40))+(((Deflactor!O38/Deflactor!O$40)-(Deflactor!K38/Deflactor!K$40))*(S24-'Calculo deflactor ajustado'!O109)))</f>
        <v>0.44054163764958798</v>
      </c>
      <c r="T64" s="29">
        <f>(100/P$5)*(((T24-P24)*(Deflactor!L38/Deflactor!L$40))+(((Deflactor!P38/Deflactor!P$40)-(Deflactor!L38/Deflactor!L$40))*(T24-'Calculo deflactor ajustado'!P109)))</f>
        <v>0.52140633788714053</v>
      </c>
      <c r="U64" s="29">
        <f>(100/Q$5)*(((U24-Q24)*(Deflactor!M38/Deflactor!M$40))+(((Deflactor!Q38/Deflactor!Q$40)-(Deflactor!M38/Deflactor!M$40))*(U24-'Calculo deflactor ajustado'!Q109)))</f>
        <v>0.42947081771587353</v>
      </c>
      <c r="V64" s="29">
        <f>(100/R$5)*(((V24-R24)*(Deflactor!N38/Deflactor!N$40))+(((Deflactor!R38/Deflactor!R$40)-(Deflactor!N38/Deflactor!N$40))*(V24-'Calculo deflactor ajustado'!R109)))</f>
        <v>0.30611561098181872</v>
      </c>
      <c r="W64" s="29">
        <f>(100/S$5)*(((W24-S24)*(Deflactor!O38/Deflactor!O$40))+(((Deflactor!S38/Deflactor!S$40)-(Deflactor!O38/Deflactor!O$40))*(W24-'Calculo deflactor ajustado'!S109)))</f>
        <v>0.25606394155247875</v>
      </c>
      <c r="X64" s="29">
        <f>(100/T$5)*(((X24-T24)*(Deflactor!P38/Deflactor!P$40))+(((Deflactor!T38/Deflactor!T$40)-(Deflactor!P38/Deflactor!P$40))*(X24-'Calculo deflactor ajustado'!T109)))</f>
        <v>0.28706067496394222</v>
      </c>
      <c r="Y64" s="29">
        <f>(100/U$5)*(((Y24-U24)*(Deflactor!Q38/Deflactor!Q$40))+(((Deflactor!U38/Deflactor!U$40)-(Deflactor!Q38/Deflactor!Q$40))*(Y24-'Calculo deflactor ajustado'!U109)))</f>
        <v>0.1220177951941695</v>
      </c>
      <c r="Z64" s="29">
        <f>(100/V$5)*(((Z24-V24)*(Deflactor!R38/Deflactor!R$40))+(((Deflactor!V38/Deflactor!V$40)-(Deflactor!R38/Deflactor!R$40))*(Z24-'Calculo deflactor ajustado'!V109)))</f>
        <v>0.12757279309878747</v>
      </c>
      <c r="AA64" s="29">
        <f>(100/W$5)*(((AA24-W24)*(Deflactor!S38/Deflactor!S$40))+(((Deflactor!W38/Deflactor!W$40)-(Deflactor!S38/Deflactor!S$40))*(AA24-'Calculo deflactor ajustado'!W109)))</f>
        <v>0.12999170589471634</v>
      </c>
      <c r="AB64" s="29">
        <f>(100/X$5)*(((AB24-X24)*(Deflactor!T38/Deflactor!T$40))+(((Deflactor!X38/Deflactor!X$40)-(Deflactor!T38/Deflactor!T$40))*(AB24-'Calculo deflactor ajustado'!X109)))</f>
        <v>0.13208724333738084</v>
      </c>
      <c r="AC64" s="29">
        <f>(100/Y$5)*(((AC24-Y24)*(Deflactor!U38/Deflactor!U$40))+(((Deflactor!Y38/Deflactor!Y$40)-(Deflactor!U38/Deflactor!U$40))*(AC24-'Calculo deflactor ajustado'!Y109)))</f>
        <v>0.22066754995169771</v>
      </c>
      <c r="AD64" s="29">
        <f>(100/Z$5)*(((AD24-Z24)*(Deflactor!V38/Deflactor!V$40))+(((Deflactor!Z38/Deflactor!Z$40)-(Deflactor!V38/Deflactor!V$40))*(AD24-'Calculo deflactor ajustado'!Z109)))</f>
        <v>0.31087267551610598</v>
      </c>
      <c r="AE64" s="29">
        <f>(100/AA$5)*(((AE24-AA24)*(Deflactor!W38/Deflactor!W$40))+(((Deflactor!AA38/Deflactor!AA$40)-(Deflactor!W38/Deflactor!W$40))*(AE24-'Calculo deflactor ajustado'!AA109)))</f>
        <v>0.22375183690279551</v>
      </c>
      <c r="AF64" s="29">
        <f>(100/AB$5)*(((AF24-AB24)*(Deflactor!X38/Deflactor!X$40))+(((Deflactor!AB38/Deflactor!AB$40)-(Deflactor!X38/Deflactor!X$40))*(AF24-'Calculo deflactor ajustado'!AB109)))</f>
        <v>0.3948743076538217</v>
      </c>
      <c r="AG64" s="29">
        <f>(100/AC$5)*(((AG24-AC24)*(Deflactor!Y38/Deflactor!Y$40))+(((Deflactor!AC38/Deflactor!AC$40)-(Deflactor!Y38/Deflactor!Y$40))*(AG24-'Calculo deflactor ajustado'!AC109)))</f>
        <v>0.43475683321822955</v>
      </c>
      <c r="AH64" s="29">
        <f>(100/AD$5)*(((AH24-AD24)*(Deflactor!Z38/Deflactor!Z$40))+(((Deflactor!AD38/Deflactor!AD$40)-(Deflactor!Z38/Deflactor!Z$40))*(AH24-'Calculo deflactor ajustado'!AD109)))</f>
        <v>0.38680120047672323</v>
      </c>
      <c r="AI64" s="29">
        <f>(100/AE$5)*(((AI24-AE24)*(Deflactor!AA38/Deflactor!AA$40))+(((Deflactor!AE38/Deflactor!AE$40)-(Deflactor!AA38/Deflactor!AA$40))*(AI24-'Calculo deflactor ajustado'!AE109)))</f>
        <v>0.54813155158487492</v>
      </c>
      <c r="AJ64" s="29">
        <f>(100/AF$5)*(((AJ24-AF24)*(Deflactor!AB38/Deflactor!AB$40))+(((Deflactor!AF38/Deflactor!AF$40)-(Deflactor!AB38/Deflactor!AB$40))*(AJ24-'Calculo deflactor ajustado'!AF109)))</f>
        <v>0.69059446727326579</v>
      </c>
      <c r="AK64" s="29">
        <f>(100/AG$5)*(((AK24-AG24)*(Deflactor!AC38/Deflactor!AC$40))+(((Deflactor!AG38/Deflactor!AG$40)-(Deflactor!AC38/Deflactor!AC$40))*(AK24-'Calculo deflactor ajustado'!AG109)))</f>
        <v>0.81828818620513055</v>
      </c>
      <c r="AL64" s="29">
        <f>(100/AH$5)*(((AL24-AH24)*(Deflactor!AD38/Deflactor!AD$40))+(((Deflactor!AH38/Deflactor!AH$40)-(Deflactor!AD38/Deflactor!AD$40))*(AL24-'Calculo deflactor ajustado'!AH109)))</f>
        <v>0.81594312731267926</v>
      </c>
      <c r="AM64" s="29">
        <f>(100/AI$5)*(((AM24-AI24)*(Deflactor!AE38/Deflactor!AE$40))+(((Deflactor!AI38/Deflactor!AI$40)-(Deflactor!AE38/Deflactor!AE$40))*(AM24-'Calculo deflactor ajustado'!AI109)))</f>
        <v>0.73264955971359147</v>
      </c>
      <c r="AN64" s="29">
        <f>(100/AJ$5)*(((AN24-AJ24)*(Deflactor!AF38/Deflactor!AF$40))+(((Deflactor!AJ38/Deflactor!AJ$40)-(Deflactor!AF38/Deflactor!AF$40))*(AN24-'Calculo deflactor ajustado'!AJ109)))</f>
        <v>0.7255527519649001</v>
      </c>
      <c r="AO64" s="29">
        <f>(100/AK$5)*(((AO24-AK24)*(Deflactor!AG38/Deflactor!AG$40))+(((Deflactor!AK38/Deflactor!AK$40)-(Deflactor!AG38/Deflactor!AG$40))*(AO24-'Calculo deflactor ajustado'!AK109)))</f>
        <v>0.68667516710661336</v>
      </c>
      <c r="AP64" s="29">
        <f>(100/AL$5)*(((AP24-AL24)*(Deflactor!AH38/Deflactor!AH$40))+(((Deflactor!AL38/Deflactor!AL$40)-(Deflactor!AH38/Deflactor!AH$40))*(AP24-'Calculo deflactor ajustado'!AL109)))</f>
        <v>0.62640054699686643</v>
      </c>
      <c r="AQ64" s="29">
        <f>(100/AM$5)*(((AQ24-AM24)*(Deflactor!AI38/Deflactor!AI$40))+(((Deflactor!AM38/Deflactor!AM$40)-(Deflactor!AI38/Deflactor!AI$40))*(AQ24-'Calculo deflactor ajustado'!AM109)))</f>
        <v>0.58761171012791913</v>
      </c>
      <c r="AR64" s="29">
        <f>(100/AN$5)*(((AR24-AN24)*(Deflactor!AJ38/Deflactor!AJ$40))+(((Deflactor!AN38/Deflactor!AN$40)-(Deflactor!AJ38/Deflactor!AJ$40))*(AR24-'Calculo deflactor ajustado'!AN109)))</f>
        <v>0.62386892160132912</v>
      </c>
      <c r="AS64" s="29">
        <f>(100/AO$5)*(((AS24-AO24)*(Deflactor!AK38/Deflactor!AK$40))+(((Deflactor!AO38/Deflactor!AO$40)-(Deflactor!AK38/Deflactor!AK$40))*(AS24-'Calculo deflactor ajustado'!AO109)))</f>
        <v>0.55046157878891366</v>
      </c>
      <c r="AT64" s="29">
        <f>(100/AP$5)*(((AT24-AP24)*(Deflactor!AL38/Deflactor!AL$40))+(((Deflactor!AP38/Deflactor!AP$40)-(Deflactor!AL38/Deflactor!AL$40))*(AT24-'Calculo deflactor ajustado'!AP109)))</f>
        <v>0.57524735333355859</v>
      </c>
      <c r="AU64" s="29">
        <f>(100/AQ$5)*(((AU24-AQ24)*(Deflactor!AM38/Deflactor!AM$40))+(((Deflactor!AQ38/Deflactor!AQ$40)-(Deflactor!AM38/Deflactor!AM$40))*(AU24-'Calculo deflactor ajustado'!AQ109)))</f>
        <v>0.62958273720408553</v>
      </c>
      <c r="AV64" s="29">
        <f>(100/AR$5)*(((AV24-AR24)*(Deflactor!AN38/Deflactor!AN$40))+(((Deflactor!AR38/Deflactor!AR$40)-(Deflactor!AN38/Deflactor!AN$40))*(AV24-'Calculo deflactor ajustado'!AR109)))</f>
        <v>0.62756021467900458</v>
      </c>
      <c r="AW64" s="29">
        <f>(100/AS$5)*(((AW24-AS24)*(Deflactor!AO38/Deflactor!AO$40))+(((Deflactor!AS38/Deflactor!AS$40)-(Deflactor!AO38/Deflactor!AO$40))*(AW24-'Calculo deflactor ajustado'!AS109)))</f>
        <v>0.5660176777528978</v>
      </c>
      <c r="AX64" s="29">
        <f>(100/AT$5)*(((AX24-AT24)*(Deflactor!AP38/Deflactor!AP$40))+(((Deflactor!AT38/Deflactor!AT$40)-(Deflactor!AP38/Deflactor!AP$40))*(AX24-'Calculo deflactor ajustado'!AT109)))</f>
        <v>0.51158687631336208</v>
      </c>
      <c r="AY64" s="29">
        <f>(100/AU$5)*(((AY24-AU24)*(Deflactor!AQ38/Deflactor!AQ$40))+(((Deflactor!AU38/Deflactor!AU$40)-(Deflactor!AQ38/Deflactor!AQ$40))*(AY24-'Calculo deflactor ajustado'!AU109)))</f>
        <v>0.37928659136572751</v>
      </c>
      <c r="AZ64" s="29">
        <f>(100/AV$5)*(((AZ24-AV24)*(Deflactor!AR38/Deflactor!AR$40))+(((Deflactor!AV38/Deflactor!AV$40)-(Deflactor!AR38/Deflactor!AR$40))*(AZ24-'Calculo deflactor ajustado'!AV109)))</f>
        <v>0.32973891256224319</v>
      </c>
      <c r="BA64" s="29">
        <f>(100/AW$5)*(((BA24-AW24)*(Deflactor!AS38/Deflactor!AS$40))+(((Deflactor!AW38/Deflactor!AW$40)-(Deflactor!AS38/Deflactor!AS$40))*(BA24-'Calculo deflactor ajustado'!AW109)))</f>
        <v>0.43053404787808291</v>
      </c>
      <c r="BB64" s="29">
        <f>(100/AX$5)*(((BB24-AX24)*(Deflactor!AT38/Deflactor!AT$40))+(((Deflactor!AX38/Deflactor!AX$40)-(Deflactor!AT38/Deflactor!AT$40))*(BB24-'Calculo deflactor ajustado'!AX109)))</f>
        <v>0.29557496408413908</v>
      </c>
      <c r="BC64" s="29">
        <f>(100/AY$5)*(((BC24-AY24)*(Deflactor!AU38/Deflactor!AU$40))+(((Deflactor!AY38/Deflactor!AY$40)-(Deflactor!AU38/Deflactor!AU$40))*(BC24-'Calculo deflactor ajustado'!AY109)))</f>
        <v>-0.24054819176596198</v>
      </c>
      <c r="BD64" s="29">
        <f>(100/AZ$5)*(((BD24-AZ24)*(Deflactor!AV38/Deflactor!AV$40))+(((Deflactor!AZ38/Deflactor!AZ$40)-(Deflactor!AV38/Deflactor!AV$40))*(BD24-'Calculo deflactor ajustado'!AZ109)))</f>
        <v>-0.488348306276982</v>
      </c>
      <c r="BE64" s="29">
        <f>(100/BA$5)*(((BE24-BA24)*(Deflactor!AW38/Deflactor!AW$40))+(((Deflactor!BA38/Deflactor!BA$40)-(Deflactor!AW38/Deflactor!AW$40))*(BE24-'Calculo deflactor ajustado'!BA109)))</f>
        <v>-0.29430324954827974</v>
      </c>
      <c r="BF64" s="29">
        <f>(100/BB$5)*(((BF24-BB24)*(Deflactor!AX38/Deflactor!AX$40))+(((Deflactor!BB38/Deflactor!BB$40)-(Deflactor!AX38/Deflactor!AX$40))*(BF24-'Calculo deflactor ajustado'!BB109)))</f>
        <v>0.12840513397885908</v>
      </c>
      <c r="BG64" s="29">
        <f>(100/BC$5)*(((BG24-BC24)*(Deflactor!AY38/Deflactor!AY$40))+(((Deflactor!BC38/Deflactor!BC$40)-(Deflactor!AY38/Deflactor!AY$40))*(BG24-'Calculo deflactor ajustado'!BC109)))</f>
        <v>0.41182617874776778</v>
      </c>
      <c r="BH64" s="29">
        <f>(100/BD$5)*(((BH24-BD24)*(Deflactor!AZ38/Deflactor!AZ$40))+(((Deflactor!BD38/Deflactor!BD$40)-(Deflactor!AZ38/Deflactor!AZ$40))*(BH24-'Calculo deflactor ajustado'!BD109)))</f>
        <v>0.96818173361775062</v>
      </c>
      <c r="BI64" s="29">
        <f>(100/BE$5)*(((BI24-BE24)*(Deflactor!BA38/Deflactor!BA$40))+(((Deflactor!BE38/Deflactor!BE$40)-(Deflactor!BA38/Deflactor!BA$40))*(BI24-'Calculo deflactor ajustado'!BE109)))</f>
        <v>1.058434132714531</v>
      </c>
      <c r="BJ64" s="29">
        <f>(100/BF$5)*(((BJ24-BF24)*(Deflactor!BB38/Deflactor!BB$40))+(((Deflactor!BF38/Deflactor!BF$40)-(Deflactor!BB38/Deflactor!BB$40))*(BJ24-'Calculo deflactor ajustado'!BF109)))</f>
        <v>1.1173761957537884</v>
      </c>
      <c r="BK64" s="29">
        <f>(100/BG$5)*(((BK24-BG24)*(Deflactor!BC38/Deflactor!BC$40))+(((Deflactor!BG38/Deflactor!BG$40)-(Deflactor!BC38/Deflactor!BC$40))*(BK24-'Calculo deflactor ajustado'!BG109)))</f>
        <v>1.0165067824484524</v>
      </c>
      <c r="BL64" s="29">
        <f>(100/BH$5)*(((BL24-BH24)*(Deflactor!BD38/Deflactor!BD$40))+(((Deflactor!BH38/Deflactor!BH$40)-(Deflactor!BD38/Deflactor!BD$40))*(BL24-'Calculo deflactor ajustado'!BH109)))</f>
        <v>0.672506498329841</v>
      </c>
      <c r="BM64" s="29">
        <f>(100/BI$5)*(((BM24-BI24)*(Deflactor!BE38/Deflactor!BE$40))+(((Deflactor!BI38/Deflactor!BI$40)-(Deflactor!BE38/Deflactor!BE$40))*(BM24-'Calculo deflactor ajustado'!BI109)))</f>
        <v>0.51983137348050934</v>
      </c>
      <c r="BN64" s="29">
        <f>(100/BJ$5)*(((BN24-BJ24)*(Deflactor!BF38/Deflactor!BF$40))+(((Deflactor!BJ38/Deflactor!BJ$40)-(Deflactor!BF38/Deflactor!BF$40))*(BN24-'Calculo deflactor ajustado'!BJ109)))</f>
        <v>0.44078014673428151</v>
      </c>
      <c r="BO64" s="29">
        <f>(100/BK$5)*(((BO24-BK24)*(Deflactor!BG38/Deflactor!BG$40))+(((Deflactor!BK38/Deflactor!BK$40)-(Deflactor!BG38/Deflactor!BG$40))*(BO24-'Calculo deflactor ajustado'!BK109)))</f>
        <v>0.431838018160906</v>
      </c>
      <c r="BP64" s="29">
        <f>(100/BL$5)*(((BP24-BL24)*(Deflactor!BH38/Deflactor!BH$40))+(((Deflactor!BL38/Deflactor!BL$40)-(Deflactor!BH38/Deflactor!BH$40))*(BP24-'Calculo deflactor ajustado'!BL109)))</f>
        <v>0.5275512764567809</v>
      </c>
      <c r="BQ64" s="29">
        <f>(100/BM$5)*(((BQ24-BM24)*(Deflactor!BI38/Deflactor!BI$40))+(((Deflactor!BM38/Deflactor!BM$40)-(Deflactor!BI38/Deflactor!BI$40))*(BQ24-'Calculo deflactor ajustado'!BM109)))</f>
        <v>0.63967992582666833</v>
      </c>
      <c r="BR64" s="29">
        <f>(100/BN$5)*(((BR24-BN24)*(Deflactor!BJ38/Deflactor!BJ$40))+(((Deflactor!BN38/Deflactor!BN$40)-(Deflactor!BJ38/Deflactor!BJ$40))*(BR24-'Calculo deflactor ajustado'!BN109)))</f>
        <v>0.64662901662462213</v>
      </c>
      <c r="BS64" s="32">
        <f>(100/BO$5)*(((BS24-BO24)*(Deflactor!BK38/Deflactor!BK$40))+(((Deflactor!BO38/Deflactor!BO$40)-(Deflactor!BK38/Deflactor!BK$40))*(BS24-'Calculo deflactor ajustado'!BO109)))</f>
        <v>0.48833973744275855</v>
      </c>
      <c r="BT64" s="32">
        <f>(100/BP$5)*(((BT24-BP24)*(Deflactor!BL38/Deflactor!BL$40))+(((Deflactor!BP38/Deflactor!BP$40)-(Deflactor!BL38/Deflactor!BL$40))*(BT24-'Calculo deflactor ajustado'!BP109)))</f>
        <v>0.45851266821839376</v>
      </c>
      <c r="BU64" s="32">
        <f>(100/BQ$5)*(((BU24-BQ24)*(Deflactor!BM38/Deflactor!BM$40))+(((Deflactor!BQ38/Deflactor!BQ$40)-(Deflactor!BM38/Deflactor!BM$40))*(BU24-'Calculo deflactor ajustado'!BQ109)))</f>
        <v>0.33987583740323901</v>
      </c>
      <c r="BV64" s="32">
        <f>(100/BR$5)*(((BV24-BR24)*(Deflactor!BN38/Deflactor!BN$40))+(((Deflactor!BR38/Deflactor!BR$40)-(Deflactor!BN38/Deflactor!BN$40))*(BV24-'Calculo deflactor ajustado'!BR109)))</f>
        <v>0.20813426190205053</v>
      </c>
      <c r="BW64" s="29">
        <f>(100/BS$5)*(((BW24-BS24)*(Deflactor!BS38/Deflactor!BS$40))+(((Deflactor!BS38/Deflactor!BS$40)-(Deflactor!BS38/Deflactor!BS$40))*(BW24-'Calculo deflactor ajustado'!BS109)))</f>
        <v>0.36126797813698641</v>
      </c>
      <c r="BX64" s="29">
        <f>(100/BT$5)*(((BX24-BT24)*(Deflactor!BT38/Deflactor!BT$40))+(((Deflactor!BT38/Deflactor!BT$40)-(Deflactor!BT38/Deflactor!BT$40))*(BX24-'Calculo deflactor ajustado'!BT109)))</f>
        <v>0.1685577967483208</v>
      </c>
      <c r="BY64" s="29">
        <f>(100/BU$5)*(((BY24-BU24)*(Deflactor!BU38/Deflactor!BU$40))+(((Deflactor!BU38/Deflactor!BU$40)-(Deflactor!BU38/Deflactor!BU$40))*(BY24-'Calculo deflactor ajustado'!BU109)))</f>
        <v>9.8663397962027763E-2</v>
      </c>
      <c r="BZ64" s="29">
        <f>(100/BV$5)*(((BZ24-BV24)*(Deflactor!BV38/Deflactor!BV$40))+(((Deflactor!BV38/Deflactor!BV$40)-(Deflactor!BV38/Deflactor!BV$40))*(BZ24-'Calculo deflactor ajustado'!BV109)))</f>
        <v>0.12076141469813638</v>
      </c>
      <c r="CA64" s="29">
        <f>(100/BW$5)*(((CA24-BW24)*(Deflactor!BS38/Deflactor!BS$40))+(((Deflactor!BW38/Deflactor!BW$40)-(Deflactor!BS38/Deflactor!BS$40))*(CA24-'Calculo deflactor ajustado'!BW109)))</f>
        <v>6.0993968800956914E-2</v>
      </c>
      <c r="CB64" s="29">
        <f>(100/BX$5)*(((CB24-BX24)*(Deflactor!BT38/Deflactor!BT$40))+(((Deflactor!BX38/Deflactor!BX$40)-(Deflactor!BT38/Deflactor!BT$40))*(CB24-'Calculo deflactor ajustado'!BX109)))</f>
        <v>8.6579965876240714E-2</v>
      </c>
      <c r="CC64" s="29">
        <f>(100/BY$5)*(((CC24-BY24)*(Deflactor!BU38/Deflactor!BU$40))+(((Deflactor!BY38/Deflactor!BY$40)-(Deflactor!BU38/Deflactor!BU$40))*(CC24-'Calculo deflactor ajustado'!BY109)))</f>
        <v>0.23048221030628757</v>
      </c>
      <c r="CD64" s="29">
        <f>(100/BZ$5)*(((CD24-BZ24)*(Deflactor!BV38/Deflactor!BV$40))+(((Deflactor!BZ38/Deflactor!BZ$40)-(Deflactor!BV38/Deflactor!BV$40))*(CD24-'Calculo deflactor ajustado'!BZ109)))</f>
        <v>0.17258974046955566</v>
      </c>
      <c r="CE64" s="29">
        <f>(100/CA$5)*(((CE24-CA24)*(Deflactor!BW38/Deflactor!BW$40))+(((Deflactor!CA38/Deflactor!CA$40)-(Deflactor!BW38/Deflactor!BW$40))*(CE24-'Calculo deflactor ajustado'!CA109)))</f>
        <v>0.16289732679880686</v>
      </c>
      <c r="CF64" s="29">
        <f>(100/CB$5)*(((CF24-CB24)*(Deflactor!BX38/Deflactor!BX$40))+(((Deflactor!CB38/Deflactor!CB$40)-(Deflactor!BX38/Deflactor!BX$40))*(CF24-'Calculo deflactor ajustado'!CB109)))</f>
        <v>0.17110925694175691</v>
      </c>
      <c r="CG64" s="29">
        <f>(100/CC$5)*(((CG24-CC24)*(Deflactor!BY38/Deflactor!BY$40))+(((Deflactor!CC38/Deflactor!CC$40)-(Deflactor!BY38/Deflactor!BY$40))*(CG24-'Calculo deflactor ajustado'!CC109)))</f>
        <v>0.11964461618559846</v>
      </c>
      <c r="CH64" s="29">
        <f>(100/CD$5)*(((CH24-CD24)*(Deflactor!BZ38/Deflactor!BZ$40))+(((Deflactor!CD38/Deflactor!CD$40)-(Deflactor!BZ38/Deflactor!BZ$40))*(CH24-'Calculo deflactor ajustado'!CD109)))</f>
        <v>0.1241319422704447</v>
      </c>
      <c r="CI64" s="29">
        <f>(100/CE$5)*(((CI24-CE24)*(Deflactor!CA38/Deflactor!CA$40))+(((Deflactor!CE38/Deflactor!CE$40)-(Deflactor!CA38/Deflactor!CA$40))*(CI24-'Calculo deflactor ajustado'!CE109)))</f>
        <v>0.22175607968014541</v>
      </c>
      <c r="CJ64" s="29">
        <f>(100/CF$5)*(((CJ24-CF24)*(Deflactor!CB38/Deflactor!CB$40))+(((Deflactor!CF38/Deflactor!CF$40)-(Deflactor!CB38/Deflactor!CB$40))*(CJ24-'Calculo deflactor ajustado'!CF109)))</f>
        <v>0.17116954443852153</v>
      </c>
      <c r="CK64" s="29">
        <f>(100/CG$5)*(((CK24-CG24)*(Deflactor!CC38/Deflactor!CC$40))+(((Deflactor!CG38/Deflactor!CG$40)-(Deflactor!CC38/Deflactor!CC$40))*(CK24-'Calculo deflactor ajustado'!CG109)))</f>
        <v>0.21006347394190783</v>
      </c>
    </row>
    <row r="65" spans="1:89" s="55" customFormat="1" ht="12.75" x14ac:dyDescent="0.2">
      <c r="A65" s="138">
        <f t="shared" si="11"/>
        <v>1</v>
      </c>
      <c r="B65" s="19" t="s">
        <v>14</v>
      </c>
      <c r="C65" s="23" t="s">
        <v>19</v>
      </c>
      <c r="D65" s="23" t="s">
        <v>19</v>
      </c>
      <c r="E65" s="23" t="s">
        <v>19</v>
      </c>
      <c r="F65" s="23" t="s">
        <v>19</v>
      </c>
      <c r="G65" s="23" t="s">
        <v>19</v>
      </c>
      <c r="H65" s="23" t="s">
        <v>19</v>
      </c>
      <c r="I65" s="23" t="s">
        <v>19</v>
      </c>
      <c r="J65" s="23" t="s">
        <v>19</v>
      </c>
      <c r="K65" s="30">
        <f>(100/G$5)*(((K25-G25)*(Deflactor!C39/Deflactor!C$40))+(((Deflactor!G39/Deflactor!G$40)-(Deflactor!C39/Deflactor!C$40))*(K25-'Calculo deflactor ajustado'!G110)))</f>
        <v>0.4683924267966571</v>
      </c>
      <c r="L65" s="30">
        <f>(100/H$5)*(((L25-H25)*(Deflactor!D39/Deflactor!D$40))+(((Deflactor!H39/Deflactor!H$40)-(Deflactor!D39/Deflactor!D$40))*(L25-'Calculo deflactor ajustado'!H110)))</f>
        <v>0.33016552228155416</v>
      </c>
      <c r="M65" s="30">
        <f>(100/I$5)*(((M25-I25)*(Deflactor!E39/Deflactor!E$40))+(((Deflactor!I39/Deflactor!I$40)-(Deflactor!E39/Deflactor!E$40))*(M25-'Calculo deflactor ajustado'!I110)))</f>
        <v>0.21648980229394069</v>
      </c>
      <c r="N65" s="30">
        <f>(100/J$5)*(((N25-J25)*(Deflactor!F39/Deflactor!F$40))+(((Deflactor!J39/Deflactor!J$40)-(Deflactor!F39/Deflactor!F$40))*(N25-'Calculo deflactor ajustado'!J110)))</f>
        <v>-0.42053243998046702</v>
      </c>
      <c r="O65" s="30">
        <f>(100/K$5)*(((O25-K25)*(Deflactor!G39/Deflactor!G$40))+(((Deflactor!K39/Deflactor!K$40)-(Deflactor!G39/Deflactor!G$40))*(O25-'Calculo deflactor ajustado'!K110)))</f>
        <v>-0.45904718218217344</v>
      </c>
      <c r="P65" s="30">
        <f>(100/L$5)*(((P25-L25)*(Deflactor!H39/Deflactor!H$40))+(((Deflactor!L39/Deflactor!L$40)-(Deflactor!H39/Deflactor!H$40))*(P25-'Calculo deflactor ajustado'!L110)))</f>
        <v>-0.40528205764222275</v>
      </c>
      <c r="Q65" s="30">
        <f>(100/M$5)*(((Q25-M25)*(Deflactor!I39/Deflactor!I$40))+(((Deflactor!M39/Deflactor!M$40)-(Deflactor!I39/Deflactor!I$40))*(Q25-'Calculo deflactor ajustado'!M110)))</f>
        <v>-0.37197420867165332</v>
      </c>
      <c r="R65" s="30">
        <f>(100/N$5)*(((R25-N25)*(Deflactor!J39/Deflactor!J$40))+(((Deflactor!N39/Deflactor!N$40)-(Deflactor!J39/Deflactor!J$40))*(R25-'Calculo deflactor ajustado'!N110)))</f>
        <v>-5.8979527685549059E-2</v>
      </c>
      <c r="S65" s="30">
        <f>(100/O$5)*(((S25-O25)*(Deflactor!K39/Deflactor!K$40))+(((Deflactor!O39/Deflactor!O$40)-(Deflactor!K39/Deflactor!K$40))*(S25-'Calculo deflactor ajustado'!O110)))</f>
        <v>0.20811720064987754</v>
      </c>
      <c r="T65" s="30">
        <f>(100/P$5)*(((T25-P25)*(Deflactor!L39/Deflactor!L$40))+(((Deflactor!P39/Deflactor!P$40)-(Deflactor!L39/Deflactor!L$40))*(T25-'Calculo deflactor ajustado'!P110)))</f>
        <v>0.29009596883758032</v>
      </c>
      <c r="U65" s="30">
        <f>(100/Q$5)*(((U25-Q25)*(Deflactor!M39/Deflactor!M$40))+(((Deflactor!Q39/Deflactor!Q$40)-(Deflactor!M39/Deflactor!M$40))*(U25-'Calculo deflactor ajustado'!Q110)))</f>
        <v>0.19250571307793138</v>
      </c>
      <c r="V65" s="30">
        <f>(100/R$5)*(((V25-R25)*(Deflactor!N39/Deflactor!N$40))+(((Deflactor!R39/Deflactor!R$40)-(Deflactor!N39/Deflactor!N$40))*(V25-'Calculo deflactor ajustado'!R110)))</f>
        <v>0.20944132032717541</v>
      </c>
      <c r="W65" s="30">
        <f>(100/S$5)*(((W25-S25)*(Deflactor!O39/Deflactor!O$40))+(((Deflactor!S39/Deflactor!S$40)-(Deflactor!O39/Deflactor!O$40))*(W25-'Calculo deflactor ajustado'!S110)))</f>
        <v>0.19521785249622922</v>
      </c>
      <c r="X65" s="30">
        <f>(100/T$5)*(((X25-T25)*(Deflactor!P39/Deflactor!P$40))+(((Deflactor!T39/Deflactor!T$40)-(Deflactor!P39/Deflactor!P$40))*(X25-'Calculo deflactor ajustado'!T110)))</f>
        <v>2.0941204918210228E-2</v>
      </c>
      <c r="Y65" s="30">
        <f>(100/U$5)*(((Y25-U25)*(Deflactor!Q39/Deflactor!Q$40))+(((Deflactor!U39/Deflactor!U$40)-(Deflactor!Q39/Deflactor!Q$40))*(Y25-'Calculo deflactor ajustado'!U110)))</f>
        <v>6.0787907130176878E-2</v>
      </c>
      <c r="Z65" s="30">
        <f>(100/V$5)*(((Z25-V25)*(Deflactor!R39/Deflactor!R$40))+(((Deflactor!V39/Deflactor!V$40)-(Deflactor!R39/Deflactor!R$40))*(Z25-'Calculo deflactor ajustado'!V110)))</f>
        <v>-2.7428187826127316E-2</v>
      </c>
      <c r="AA65" s="30">
        <f>(100/W$5)*(((AA25-W25)*(Deflactor!S39/Deflactor!S$40))+(((Deflactor!W39/Deflactor!W$40)-(Deflactor!S39/Deflactor!S$40))*(AA25-'Calculo deflactor ajustado'!W110)))</f>
        <v>-0.11045728173483484</v>
      </c>
      <c r="AB65" s="30">
        <f>(100/X$5)*(((AB25-X25)*(Deflactor!T39/Deflactor!T$40))+(((Deflactor!X39/Deflactor!X$40)-(Deflactor!T39/Deflactor!T$40))*(AB25-'Calculo deflactor ajustado'!X110)))</f>
        <v>6.5217391092188395E-2</v>
      </c>
      <c r="AC65" s="30">
        <f>(100/Y$5)*(((AC25-Y25)*(Deflactor!U39/Deflactor!U$40))+(((Deflactor!Y39/Deflactor!Y$40)-(Deflactor!U39/Deflactor!U$40))*(AC25-'Calculo deflactor ajustado'!Y110)))</f>
        <v>6.369374855592673E-2</v>
      </c>
      <c r="AD65" s="30">
        <f>(100/Z$5)*(((AD25-Z25)*(Deflactor!V39/Deflactor!V$40))+(((Deflactor!Z39/Deflactor!Z$40)-(Deflactor!V39/Deflactor!V$40))*(AD25-'Calculo deflactor ajustado'!Z110)))</f>
        <v>9.8794180185408059E-2</v>
      </c>
      <c r="AE65" s="30">
        <f>(100/AA$5)*(((AE25-AA25)*(Deflactor!W39/Deflactor!W$40))+(((Deflactor!AA39/Deflactor!AA$40)-(Deflactor!W39/Deflactor!W$40))*(AE25-'Calculo deflactor ajustado'!AA110)))</f>
        <v>8.6396023307953235E-2</v>
      </c>
      <c r="AF65" s="30">
        <f>(100/AB$5)*(((AF25-AB25)*(Deflactor!X39/Deflactor!X$40))+(((Deflactor!AB39/Deflactor!AB$40)-(Deflactor!X39/Deflactor!X$40))*(AF25-'Calculo deflactor ajustado'!AB110)))</f>
        <v>0.11168673965726918</v>
      </c>
      <c r="AG65" s="30">
        <f>(100/AC$5)*(((AG25-AC25)*(Deflactor!Y39/Deflactor!Y$40))+(((Deflactor!AC39/Deflactor!AC$40)-(Deflactor!Y39/Deflactor!Y$40))*(AG25-'Calculo deflactor ajustado'!AC110)))</f>
        <v>0.17087397634826831</v>
      </c>
      <c r="AH65" s="30">
        <f>(100/AD$5)*(((AH25-AD25)*(Deflactor!Z39/Deflactor!Z$40))+(((Deflactor!AD39/Deflactor!AD$40)-(Deflactor!Z39/Deflactor!Z$40))*(AH25-'Calculo deflactor ajustado'!AD110)))</f>
        <v>0.23170197194496345</v>
      </c>
      <c r="AI65" s="30">
        <f>(100/AE$5)*(((AI25-AE25)*(Deflactor!AA39/Deflactor!AA$40))+(((Deflactor!AE39/Deflactor!AE$40)-(Deflactor!AA39/Deflactor!AA$40))*(AI25-'Calculo deflactor ajustado'!AE110)))</f>
        <v>0.2177787182179983</v>
      </c>
      <c r="AJ65" s="30">
        <f>(100/AF$5)*(((AJ25-AF25)*(Deflactor!AB39/Deflactor!AB$40))+(((Deflactor!AF39/Deflactor!AF$40)-(Deflactor!AB39/Deflactor!AB$40))*(AJ25-'Calculo deflactor ajustado'!AF110)))</f>
        <v>0.16197028270337327</v>
      </c>
      <c r="AK65" s="30">
        <f>(100/AG$5)*(((AK25-AG25)*(Deflactor!AC39/Deflactor!AC$40))+(((Deflactor!AG39/Deflactor!AG$40)-(Deflactor!AC39/Deflactor!AC$40))*(AK25-'Calculo deflactor ajustado'!AG110)))</f>
        <v>0.23772513903583006</v>
      </c>
      <c r="AL65" s="30">
        <f>(100/AH$5)*(((AL25-AH25)*(Deflactor!AD39/Deflactor!AD$40))+(((Deflactor!AH39/Deflactor!AH$40)-(Deflactor!AD39/Deflactor!AD$40))*(AL25-'Calculo deflactor ajustado'!AH110)))</f>
        <v>0.2647901836980795</v>
      </c>
      <c r="AM65" s="30">
        <f>(100/AI$5)*(((AM25-AI25)*(Deflactor!AE39/Deflactor!AE$40))+(((Deflactor!AI39/Deflactor!AI$40)-(Deflactor!AE39/Deflactor!AE$40))*(AM25-'Calculo deflactor ajustado'!AI110)))</f>
        <v>0.29483458081600639</v>
      </c>
      <c r="AN65" s="30">
        <f>(100/AJ$5)*(((AN25-AJ25)*(Deflactor!AF39/Deflactor!AF$40))+(((Deflactor!AJ39/Deflactor!AJ$40)-(Deflactor!AF39/Deflactor!AF$40))*(AN25-'Calculo deflactor ajustado'!AJ110)))</f>
        <v>0.31131149080074816</v>
      </c>
      <c r="AO65" s="30">
        <f>(100/AK$5)*(((AO25-AK25)*(Deflactor!AG39/Deflactor!AG$40))+(((Deflactor!AK39/Deflactor!AK$40)-(Deflactor!AG39/Deflactor!AG$40))*(AO25-'Calculo deflactor ajustado'!AK110)))</f>
        <v>3.7145077247759048E-2</v>
      </c>
      <c r="AP65" s="30">
        <f>(100/AL$5)*(((AP25-AL25)*(Deflactor!AH39/Deflactor!AH$40))+(((Deflactor!AL39/Deflactor!AL$40)-(Deflactor!AH39/Deflactor!AH$40))*(AP25-'Calculo deflactor ajustado'!AL110)))</f>
        <v>7.1079725319143056E-2</v>
      </c>
      <c r="AQ65" s="30">
        <f>(100/AM$5)*(((AQ25-AM25)*(Deflactor!AI39/Deflactor!AI$40))+(((Deflactor!AM39/Deflactor!AM$40)-(Deflactor!AI39/Deflactor!AI$40))*(AQ25-'Calculo deflactor ajustado'!AM110)))</f>
        <v>7.8580202591314513E-2</v>
      </c>
      <c r="AR65" s="30">
        <f>(100/AN$5)*(((AR25-AN25)*(Deflactor!AJ39/Deflactor!AJ$40))+(((Deflactor!AN39/Deflactor!AN$40)-(Deflactor!AJ39/Deflactor!AJ$40))*(AR25-'Calculo deflactor ajustado'!AN110)))</f>
        <v>6.7987465885462034E-2</v>
      </c>
      <c r="AS65" s="30">
        <f>(100/AO$5)*(((AS25-AO25)*(Deflactor!AK39/Deflactor!AK$40))+(((Deflactor!AO39/Deflactor!AO$40)-(Deflactor!AK39/Deflactor!AK$40))*(AS25-'Calculo deflactor ajustado'!AO110)))</f>
        <v>0.1481164380638253</v>
      </c>
      <c r="AT65" s="30">
        <f>(100/AP$5)*(((AT25-AP25)*(Deflactor!AL39/Deflactor!AL$40))+(((Deflactor!AP39/Deflactor!AP$40)-(Deflactor!AL39/Deflactor!AL$40))*(AT25-'Calculo deflactor ajustado'!AP110)))</f>
        <v>0.1623627466997575</v>
      </c>
      <c r="AU65" s="30">
        <f>(100/AQ$5)*(((AU25-AQ25)*(Deflactor!AM39/Deflactor!AM$40))+(((Deflactor!AQ39/Deflactor!AQ$40)-(Deflactor!AM39/Deflactor!AM$40))*(AU25-'Calculo deflactor ajustado'!AQ110)))</f>
        <v>9.0000597257332171E-2</v>
      </c>
      <c r="AV65" s="30">
        <f>(100/AR$5)*(((AV25-AR25)*(Deflactor!AN39/Deflactor!AN$40))+(((Deflactor!AR39/Deflactor!AR$40)-(Deflactor!AN39/Deflactor!AN$40))*(AV25-'Calculo deflactor ajustado'!AR110)))</f>
        <v>7.9156864204806179E-2</v>
      </c>
      <c r="AW65" s="30">
        <f>(100/AS$5)*(((AW25-AS25)*(Deflactor!AO39/Deflactor!AO$40))+(((Deflactor!AS39/Deflactor!AS$40)-(Deflactor!AO39/Deflactor!AO$40))*(AW25-'Calculo deflactor ajustado'!AS110)))</f>
        <v>0.21958662731496845</v>
      </c>
      <c r="AX65" s="30">
        <f>(100/AT$5)*(((AX25-AT25)*(Deflactor!AP39/Deflactor!AP$40))+(((Deflactor!AT39/Deflactor!AT$40)-(Deflactor!AP39/Deflactor!AP$40))*(AX25-'Calculo deflactor ajustado'!AT110)))</f>
        <v>0.20101949372822031</v>
      </c>
      <c r="AY65" s="30">
        <f>(100/AU$5)*(((AY25-AU25)*(Deflactor!AQ39/Deflactor!AQ$40))+(((Deflactor!AU39/Deflactor!AU$40)-(Deflactor!AQ39/Deflactor!AQ$40))*(AY25-'Calculo deflactor ajustado'!AU110)))</f>
        <v>0.19739299445719027</v>
      </c>
      <c r="AZ65" s="30">
        <f>(100/AV$5)*(((AZ25-AV25)*(Deflactor!AR39/Deflactor!AR$40))+(((Deflactor!AV39/Deflactor!AV$40)-(Deflactor!AR39/Deflactor!AR$40))*(AZ25-'Calculo deflactor ajustado'!AV110)))</f>
        <v>0.29999667352429699</v>
      </c>
      <c r="BA65" s="30">
        <f>(100/AW$5)*(((BA25-AW25)*(Deflactor!AS39/Deflactor!AS$40))+(((Deflactor!AW39/Deflactor!AW$40)-(Deflactor!AS39/Deflactor!AS$40))*(BA25-'Calculo deflactor ajustado'!AW110)))</f>
        <v>7.5168206643896437E-2</v>
      </c>
      <c r="BB65" s="30">
        <f>(100/AX$5)*(((BB25-AX25)*(Deflactor!AT39/Deflactor!AT$40))+(((Deflactor!AX39/Deflactor!AX$40)-(Deflactor!AT39/Deflactor!AT$40))*(BB25-'Calculo deflactor ajustado'!AX110)))</f>
        <v>-8.6158127159831469E-2</v>
      </c>
      <c r="BC65" s="30">
        <f>(100/AY$5)*(((BC25-AY25)*(Deflactor!AU39/Deflactor!AU$40))+(((Deflactor!AY39/Deflactor!AY$40)-(Deflactor!AU39/Deflactor!AU$40))*(BC25-'Calculo deflactor ajustado'!AY110)))</f>
        <v>-6.8691011520789866E-2</v>
      </c>
      <c r="BD65" s="30">
        <f>(100/AZ$5)*(((BD25-AZ25)*(Deflactor!AV39/Deflactor!AV$40))+(((Deflactor!AZ39/Deflactor!AZ$40)-(Deflactor!AV39/Deflactor!AV$40))*(BD25-'Calculo deflactor ajustado'!AZ110)))</f>
        <v>-0.20962665643239364</v>
      </c>
      <c r="BE65" s="30">
        <f>(100/BA$5)*(((BE25-BA25)*(Deflactor!AW39/Deflactor!AW$40))+(((Deflactor!BA39/Deflactor!BA$40)-(Deflactor!AW39/Deflactor!AW$40))*(BE25-'Calculo deflactor ajustado'!BA110)))</f>
        <v>-0.13402499801006182</v>
      </c>
      <c r="BF65" s="30">
        <f>(100/BB$5)*(((BF25-BB25)*(Deflactor!AX39/Deflactor!AX$40))+(((Deflactor!BB39/Deflactor!BB$40)-(Deflactor!AX39/Deflactor!AX$40))*(BF25-'Calculo deflactor ajustado'!BB110)))</f>
        <v>-5.1823948783033301E-3</v>
      </c>
      <c r="BG65" s="30">
        <f>(100/BC$5)*(((BG25-BC25)*(Deflactor!AY39/Deflactor!AY$40))+(((Deflactor!BC39/Deflactor!BC$40)-(Deflactor!AY39/Deflactor!AY$40))*(BG25-'Calculo deflactor ajustado'!BC110)))</f>
        <v>6.7818825115575132E-2</v>
      </c>
      <c r="BH65" s="30">
        <f>(100/BD$5)*(((BH25-BD25)*(Deflactor!AZ39/Deflactor!AZ$40))+(((Deflactor!BD39/Deflactor!BD$40)-(Deflactor!AZ39/Deflactor!AZ$40))*(BH25-'Calculo deflactor ajustado'!BD110)))</f>
        <v>0.27010271595486224</v>
      </c>
      <c r="BI65" s="30">
        <f>(100/BE$5)*(((BI25-BE25)*(Deflactor!BA39/Deflactor!BA$40))+(((Deflactor!BE39/Deflactor!BE$40)-(Deflactor!BA39/Deflactor!BA$40))*(BI25-'Calculo deflactor ajustado'!BE110)))</f>
        <v>0.1973710704730274</v>
      </c>
      <c r="BJ65" s="30">
        <f>(100/BF$5)*(((BJ25-BF25)*(Deflactor!BB39/Deflactor!BB$40))+(((Deflactor!BF39/Deflactor!BF$40)-(Deflactor!BB39/Deflactor!BB$40))*(BJ25-'Calculo deflactor ajustado'!BF110)))</f>
        <v>7.3113109175893809E-2</v>
      </c>
      <c r="BK65" s="30">
        <f>(100/BG$5)*(((BK25-BG25)*(Deflactor!BC39/Deflactor!BC$40))+(((Deflactor!BG39/Deflactor!BG$40)-(Deflactor!BC39/Deflactor!BC$40))*(BK25-'Calculo deflactor ajustado'!BG110)))</f>
        <v>7.174973345379447E-2</v>
      </c>
      <c r="BL65" s="30">
        <f>(100/BH$5)*(((BL25-BH25)*(Deflactor!BD39/Deflactor!BD$40))+(((Deflactor!BH39/Deflactor!BH$40)-(Deflactor!BD39/Deflactor!BD$40))*(BL25-'Calculo deflactor ajustado'!BH110)))</f>
        <v>-8.7233842332069284E-3</v>
      </c>
      <c r="BM65" s="30">
        <f>(100/BI$5)*(((BM25-BI25)*(Deflactor!BE39/Deflactor!BE$40))+(((Deflactor!BI39/Deflactor!BI$40)-(Deflactor!BE39/Deflactor!BE$40))*(BM25-'Calculo deflactor ajustado'!BI110)))</f>
        <v>0.11830085597014009</v>
      </c>
      <c r="BN65" s="30">
        <f>(100/BJ$5)*(((BN25-BJ25)*(Deflactor!BF39/Deflactor!BF$40))+(((Deflactor!BJ39/Deflactor!BJ$40)-(Deflactor!BF39/Deflactor!BF$40))*(BN25-'Calculo deflactor ajustado'!BJ110)))</f>
        <v>0.11464516390780577</v>
      </c>
      <c r="BO65" s="30">
        <f>(100/BK$5)*(((BO25-BK25)*(Deflactor!BG39/Deflactor!BG$40))+(((Deflactor!BK39/Deflactor!BK$40)-(Deflactor!BG39/Deflactor!BG$40))*(BO25-'Calculo deflactor ajustado'!BK110)))</f>
        <v>0.12048660436728309</v>
      </c>
      <c r="BP65" s="30">
        <f>(100/BL$5)*(((BP25-BL25)*(Deflactor!BH39/Deflactor!BH$40))+(((Deflactor!BL39/Deflactor!BL$40)-(Deflactor!BH39/Deflactor!BH$40))*(BP25-'Calculo deflactor ajustado'!BL110)))</f>
        <v>3.361225204011746E-2</v>
      </c>
      <c r="BQ65" s="30">
        <f>(100/BM$5)*(((BQ25-BM25)*(Deflactor!BI39/Deflactor!BI$40))+(((Deflactor!BM39/Deflactor!BM$40)-(Deflactor!BI39/Deflactor!BI$40))*(BQ25-'Calculo deflactor ajustado'!BM110)))</f>
        <v>-3.0344033642563894E-2</v>
      </c>
      <c r="BR65" s="30">
        <f>(100/BN$5)*(((BR25-BN25)*(Deflactor!BJ39/Deflactor!BJ$40))+(((Deflactor!BN39/Deflactor!BN$40)-(Deflactor!BJ39/Deflactor!BJ$40))*(BR25-'Calculo deflactor ajustado'!BN110)))</f>
        <v>1.2917587810118153E-2</v>
      </c>
      <c r="BS65" s="33">
        <f>(100/BO$5)*(((BS25-BO25)*(Deflactor!BK39/Deflactor!BK$40))+(((Deflactor!BO39/Deflactor!BO$40)-(Deflactor!BK39/Deflactor!BK$40))*(BS25-'Calculo deflactor ajustado'!BO110)))</f>
        <v>4.2228802957832969E-2</v>
      </c>
      <c r="BT65" s="33">
        <f>(100/BP$5)*(((BT25-BP25)*(Deflactor!BL39/Deflactor!BL$40))+(((Deflactor!BP39/Deflactor!BP$40)-(Deflactor!BL39/Deflactor!BL$40))*(BT25-'Calculo deflactor ajustado'!BP110)))</f>
        <v>-7.0821824469258082E-2</v>
      </c>
      <c r="BU65" s="33">
        <f>(100/BQ$5)*(((BU25-BQ25)*(Deflactor!BM39/Deflactor!BM$40))+(((Deflactor!BQ39/Deflactor!BQ$40)-(Deflactor!BM39/Deflactor!BM$40))*(BU25-'Calculo deflactor ajustado'!BQ110)))</f>
        <v>4.0701750839850517E-2</v>
      </c>
      <c r="BV65" s="33">
        <f>(100/BR$5)*(((BV25-BR25)*(Deflactor!BN39/Deflactor!BN$40))+(((Deflactor!BR39/Deflactor!BR$40)-(Deflactor!BN39/Deflactor!BN$40))*(BV25-'Calculo deflactor ajustado'!BR110)))</f>
        <v>5.9650598768764673E-3</v>
      </c>
      <c r="BW65" s="30">
        <f>(100/BS$5)*(((BW25-BS25)*(Deflactor!BS39/Deflactor!BS$40))+(((Deflactor!BS39/Deflactor!BS$40)-(Deflactor!BS39/Deflactor!BS$40))*(BW25-'Calculo deflactor ajustado'!BS110)))</f>
        <v>5.2009893254211263E-3</v>
      </c>
      <c r="BX65" s="30">
        <f>(100/BT$5)*(((BX25-BT25)*(Deflactor!BT39/Deflactor!BT$40))+(((Deflactor!BT39/Deflactor!BT$40)-(Deflactor!BT39/Deflactor!BT$40))*(BX25-'Calculo deflactor ajustado'!BT110)))</f>
        <v>-3.1879974858242947E-2</v>
      </c>
      <c r="BY65" s="30">
        <f>(100/BU$5)*(((BY25-BU25)*(Deflactor!BU39/Deflactor!BU$40))+(((Deflactor!BU39/Deflactor!BU$40)-(Deflactor!BU39/Deflactor!BU$40))*(BY25-'Calculo deflactor ajustado'!BU110)))</f>
        <v>-6.0980471820862532E-2</v>
      </c>
      <c r="BZ65" s="30">
        <f>(100/BV$5)*(((BZ25-BV25)*(Deflactor!BV39/Deflactor!BV$40))+(((Deflactor!BV39/Deflactor!BV$40)-(Deflactor!BV39/Deflactor!BV$40))*(BZ25-'Calculo deflactor ajustado'!BV110)))</f>
        <v>-3.7263869948045976E-3</v>
      </c>
      <c r="CA65" s="30">
        <f>(100/BW$5)*(((CA25-BW25)*(Deflactor!BS39/Deflactor!BS$40))+(((Deflactor!BW39/Deflactor!BW$40)-(Deflactor!BS39/Deflactor!BS$40))*(CA25-'Calculo deflactor ajustado'!BW110)))</f>
        <v>1.0027959919289925E-2</v>
      </c>
      <c r="CB65" s="30">
        <f>(100/BX$5)*(((CB25-BX25)*(Deflactor!BT39/Deflactor!BT$40))+(((Deflactor!BX39/Deflactor!BX$40)-(Deflactor!BT39/Deflactor!BT$40))*(CB25-'Calculo deflactor ajustado'!BX110)))</f>
        <v>2.1595374513674222E-3</v>
      </c>
      <c r="CC65" s="30">
        <f>(100/BY$5)*(((CC25-BY25)*(Deflactor!BU39/Deflactor!BU$40))+(((Deflactor!BY39/Deflactor!BY$40)-(Deflactor!BU39/Deflactor!BU$40))*(CC25-'Calculo deflactor ajustado'!BY110)))</f>
        <v>-2.106184040214502E-2</v>
      </c>
      <c r="CD65" s="30">
        <f>(100/BZ$5)*(((CD25-BZ25)*(Deflactor!BV39/Deflactor!BV$40))+(((Deflactor!BZ39/Deflactor!BZ$40)-(Deflactor!BV39/Deflactor!BV$40))*(CD25-'Calculo deflactor ajustado'!BZ110)))</f>
        <v>5.6029905201477356E-4</v>
      </c>
      <c r="CE65" s="30">
        <f>(100/CA$5)*(((CE25-CA25)*(Deflactor!BW39/Deflactor!BW$40))+(((Deflactor!CA39/Deflactor!CA$40)-(Deflactor!BW39/Deflactor!BW$40))*(CE25-'Calculo deflactor ajustado'!CA110)))</f>
        <v>-6.2750258459428152E-2</v>
      </c>
      <c r="CF65" s="30">
        <f>(100/CB$5)*(((CF25-CB25)*(Deflactor!BX39/Deflactor!BX$40))+(((Deflactor!CB39/Deflactor!CB$40)-(Deflactor!BX39/Deflactor!BX$40))*(CF25-'Calculo deflactor ajustado'!CB110)))</f>
        <v>-2.8719654627593946E-2</v>
      </c>
      <c r="CG65" s="30">
        <f>(100/CC$5)*(((CG25-CC25)*(Deflactor!BY39/Deflactor!BY$40))+(((Deflactor!CC39/Deflactor!CC$40)-(Deflactor!BY39/Deflactor!BY$40))*(CG25-'Calculo deflactor ajustado'!CC110)))</f>
        <v>3.8230845267941342E-2</v>
      </c>
      <c r="CH65" s="30">
        <f>(100/CD$5)*(((CH25-CD25)*(Deflactor!BZ39/Deflactor!BZ$40))+(((Deflactor!CD39/Deflactor!CD$40)-(Deflactor!BZ39/Deflactor!BZ$40))*(CH25-'Calculo deflactor ajustado'!CD110)))</f>
        <v>1.8761005618151184E-2</v>
      </c>
      <c r="CI65" s="30">
        <f>(100/CE$5)*(((CI25-CE25)*(Deflactor!CA39/Deflactor!CA$40))+(((Deflactor!CE39/Deflactor!CE$40)-(Deflactor!CA39/Deflactor!CA$40))*(CI25-'Calculo deflactor ajustado'!CE110)))</f>
        <v>0.11020643874620509</v>
      </c>
      <c r="CJ65" s="30">
        <f>(100/CF$5)*(((CJ25-CF25)*(Deflactor!CB39/Deflactor!CB$40))+(((Deflactor!CF39/Deflactor!CF$40)-(Deflactor!CB39/Deflactor!CB$40))*(CJ25-'Calculo deflactor ajustado'!CF110)))</f>
        <v>3.1415979882462274E-2</v>
      </c>
      <c r="CK65" s="30">
        <f>(100/CG$5)*(((CK25-CG25)*(Deflactor!CC39/Deflactor!CC$40))+(((Deflactor!CG39/Deflactor!CG$40)-(Deflactor!CC39/Deflactor!CC$40))*(CK25-'Calculo deflactor ajustado'!CG110)))</f>
        <v>-4.9352577339868912E-2</v>
      </c>
    </row>
    <row r="66" spans="1:89" s="98" customFormat="1" ht="13.9" x14ac:dyDescent="0.3">
      <c r="B66" s="100" t="s">
        <v>33</v>
      </c>
      <c r="C66" s="101" t="s">
        <v>19</v>
      </c>
      <c r="D66" s="101" t="s">
        <v>19</v>
      </c>
      <c r="E66" s="101" t="s">
        <v>19</v>
      </c>
      <c r="F66" s="101" t="s">
        <v>19</v>
      </c>
      <c r="G66" s="101" t="s">
        <v>19</v>
      </c>
      <c r="H66" s="101" t="s">
        <v>19</v>
      </c>
      <c r="I66" s="101" t="s">
        <v>19</v>
      </c>
      <c r="J66" s="101" t="s">
        <v>19</v>
      </c>
      <c r="K66" s="109">
        <f>SUMPRODUCT($A$51:$A$65,K51:K65)</f>
        <v>8.2107856023261316</v>
      </c>
      <c r="L66" s="109">
        <f>SUMPRODUCT($A$51:$A$65,L51:L65)</f>
        <v>6.6805835657847075</v>
      </c>
      <c r="M66" s="109">
        <f t="shared" ref="M66:BX66" si="12">SUMPRODUCT($A$51:$A$65,M51:M65)</f>
        <v>4.2127164700376598</v>
      </c>
      <c r="N66" s="109">
        <f t="shared" si="12"/>
        <v>-1.2542488001469858</v>
      </c>
      <c r="O66" s="109">
        <f t="shared" si="12"/>
        <v>-1.9751137601103097</v>
      </c>
      <c r="P66" s="109">
        <f t="shared" si="12"/>
        <v>-3.6538752155750904</v>
      </c>
      <c r="Q66" s="109">
        <f t="shared" si="12"/>
        <v>-0.97220721293255974</v>
      </c>
      <c r="R66" s="109">
        <f t="shared" si="12"/>
        <v>4.9183060931620179</v>
      </c>
      <c r="S66" s="109">
        <f t="shared" si="12"/>
        <v>6.2818654014998971</v>
      </c>
      <c r="T66" s="109">
        <f t="shared" si="12"/>
        <v>6.2179965779289201</v>
      </c>
      <c r="U66" s="109">
        <f t="shared" si="12"/>
        <v>5.1518040668080252</v>
      </c>
      <c r="V66" s="109">
        <f t="shared" si="12"/>
        <v>3.78698045301581</v>
      </c>
      <c r="W66" s="109">
        <f t="shared" si="12"/>
        <v>3.8965285134379548</v>
      </c>
      <c r="X66" s="109">
        <f t="shared" si="12"/>
        <v>4.3266106708886074</v>
      </c>
      <c r="Y66" s="109">
        <f t="shared" si="12"/>
        <v>2.6580330174162694</v>
      </c>
      <c r="Z66" s="109">
        <f t="shared" si="12"/>
        <v>2.3745690605116154</v>
      </c>
      <c r="AA66" s="109">
        <f t="shared" si="12"/>
        <v>1.1709278055005399</v>
      </c>
      <c r="AB66" s="109">
        <f t="shared" si="12"/>
        <v>2.533688160653103</v>
      </c>
      <c r="AC66" s="109">
        <f t="shared" si="12"/>
        <v>4.2231816681260579</v>
      </c>
      <c r="AD66" s="109">
        <f t="shared" si="12"/>
        <v>4.4770422210073226</v>
      </c>
      <c r="AE66" s="109">
        <f t="shared" si="12"/>
        <v>4.7184601924470515</v>
      </c>
      <c r="AF66" s="109">
        <f t="shared" si="12"/>
        <v>4.1691205105553522</v>
      </c>
      <c r="AG66" s="109">
        <f t="shared" si="12"/>
        <v>4.0545861109023242</v>
      </c>
      <c r="AH66" s="109">
        <f t="shared" si="12"/>
        <v>3.4697051869452347</v>
      </c>
      <c r="AI66" s="109">
        <f t="shared" si="12"/>
        <v>5.1585258895044976</v>
      </c>
      <c r="AJ66" s="109">
        <f t="shared" si="12"/>
        <v>6.1384333833542195</v>
      </c>
      <c r="AK66" s="109">
        <f t="shared" si="12"/>
        <v>8.4353787859893927</v>
      </c>
      <c r="AL66" s="109">
        <f t="shared" si="12"/>
        <v>9.0109291486624379</v>
      </c>
      <c r="AM66" s="109">
        <f t="shared" si="12"/>
        <v>5.9827815418467409</v>
      </c>
      <c r="AN66" s="109">
        <f t="shared" si="12"/>
        <v>6.352664986389347</v>
      </c>
      <c r="AO66" s="109">
        <f t="shared" si="12"/>
        <v>5.1209754337271072</v>
      </c>
      <c r="AP66" s="109">
        <f t="shared" si="12"/>
        <v>5.5369315942541455</v>
      </c>
      <c r="AQ66" s="109">
        <f t="shared" si="12"/>
        <v>6.6647962664761327</v>
      </c>
      <c r="AR66" s="109">
        <f t="shared" si="12"/>
        <v>6.5606050989498215</v>
      </c>
      <c r="AS66" s="109">
        <f t="shared" si="12"/>
        <v>5.7201087043368251</v>
      </c>
      <c r="AT66" s="109">
        <f t="shared" si="12"/>
        <v>6.324079737267911</v>
      </c>
      <c r="AU66" s="109">
        <f t="shared" si="12"/>
        <v>6.1014457830577307</v>
      </c>
      <c r="AV66" s="109">
        <f t="shared" si="12"/>
        <v>5.6847241408660123</v>
      </c>
      <c r="AW66" s="109">
        <f t="shared" si="12"/>
        <v>3.8336481993258498</v>
      </c>
      <c r="AX66" s="109">
        <f t="shared" si="12"/>
        <v>4.0684335497218322</v>
      </c>
      <c r="AY66" s="109">
        <f t="shared" si="12"/>
        <v>3.6946928266146175</v>
      </c>
      <c r="AZ66" s="109">
        <f t="shared" si="12"/>
        <v>3.9467921845052585</v>
      </c>
      <c r="BA66" s="109">
        <f t="shared" si="12"/>
        <v>4.6051434146907084</v>
      </c>
      <c r="BB66" s="109">
        <f t="shared" si="12"/>
        <v>1.9991433386305506</v>
      </c>
      <c r="BC66" s="109">
        <f t="shared" si="12"/>
        <v>-2.6486133984034597</v>
      </c>
      <c r="BD66" s="109">
        <f t="shared" si="12"/>
        <v>-3.4437139123327016</v>
      </c>
      <c r="BE66" s="109">
        <f t="shared" si="12"/>
        <v>-0.96620294095483117</v>
      </c>
      <c r="BF66" s="109">
        <f t="shared" si="12"/>
        <v>0.71460000773376697</v>
      </c>
      <c r="BG66" s="109">
        <f t="shared" si="12"/>
        <v>2.1688991241760398</v>
      </c>
      <c r="BH66" s="109">
        <f t="shared" si="12"/>
        <v>6.2252823688829313</v>
      </c>
      <c r="BI66" s="109">
        <f t="shared" si="12"/>
        <v>7.4257262623758322</v>
      </c>
      <c r="BJ66" s="109">
        <f t="shared" si="12"/>
        <v>7.3922745399067482</v>
      </c>
      <c r="BK66" s="109">
        <f t="shared" si="12"/>
        <v>8.9687947682442388</v>
      </c>
      <c r="BL66" s="109">
        <f t="shared" si="12"/>
        <v>6.6646586016083633</v>
      </c>
      <c r="BM66" s="109">
        <f t="shared" si="12"/>
        <v>4.1756377369074862</v>
      </c>
      <c r="BN66" s="109">
        <f t="shared" si="12"/>
        <v>4.9028586755463488</v>
      </c>
      <c r="BO66" s="109">
        <f t="shared" si="12"/>
        <v>5.1064241740313099</v>
      </c>
      <c r="BP66" s="109">
        <f t="shared" si="12"/>
        <v>5.3443196356655553</v>
      </c>
      <c r="BQ66" s="109">
        <f t="shared" si="12"/>
        <v>5.583464539760234</v>
      </c>
      <c r="BR66" s="109">
        <f t="shared" si="12"/>
        <v>5.2440928916280258</v>
      </c>
      <c r="BS66" s="110">
        <f t="shared" si="12"/>
        <v>4.1849507730163378</v>
      </c>
      <c r="BT66" s="110">
        <f t="shared" si="12"/>
        <v>4.0898193662125379</v>
      </c>
      <c r="BU66" s="110">
        <f t="shared" si="12"/>
        <v>4.5302412168346446</v>
      </c>
      <c r="BV66" s="110">
        <f t="shared" si="12"/>
        <v>3.43204544790866</v>
      </c>
      <c r="BW66" s="109">
        <f t="shared" si="12"/>
        <v>2.8762583043072123</v>
      </c>
      <c r="BX66" s="109">
        <f t="shared" si="12"/>
        <v>1.7827406088191127</v>
      </c>
      <c r="BY66" s="109">
        <f t="shared" ref="BY66:CK66" si="13">SUMPRODUCT($A$51:$A$65,BY51:BY65)</f>
        <v>1.3414085523323487</v>
      </c>
      <c r="BZ66" s="109">
        <f t="shared" si="13"/>
        <v>1.6778106471599219</v>
      </c>
      <c r="CA66" s="109">
        <f t="shared" si="13"/>
        <v>2.6166147533728679</v>
      </c>
      <c r="CB66" s="109">
        <f t="shared" si="13"/>
        <v>2.1084478695047966</v>
      </c>
      <c r="CC66" s="109">
        <f t="shared" si="13"/>
        <v>2.3827938897016661</v>
      </c>
      <c r="CD66" s="109">
        <f t="shared" si="13"/>
        <v>1.9328405341975476</v>
      </c>
      <c r="CE66" s="109">
        <f t="shared" si="13"/>
        <v>2.5355388270708068</v>
      </c>
      <c r="CF66" s="109">
        <f t="shared" si="13"/>
        <v>1.6871481425048991</v>
      </c>
      <c r="CG66" s="109">
        <f t="shared" si="13"/>
        <v>1.7580324074567333</v>
      </c>
      <c r="CH66" s="109">
        <f t="shared" si="13"/>
        <v>0.46354054807227207</v>
      </c>
      <c r="CI66" s="109">
        <f t="shared" si="13"/>
        <v>0.10433042711594204</v>
      </c>
      <c r="CJ66" s="109">
        <f t="shared" si="13"/>
        <v>1.0446292239357839</v>
      </c>
      <c r="CK66" s="109">
        <f t="shared" si="13"/>
        <v>2.1694329055276915</v>
      </c>
    </row>
    <row r="67" spans="1:89" s="55" customFormat="1" ht="13.9" x14ac:dyDescent="0.3"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0"/>
      <c r="BS67" s="60"/>
      <c r="BT67" s="60"/>
      <c r="BU67" s="60"/>
      <c r="BV67" s="60"/>
      <c r="BW67" s="60"/>
      <c r="BX67" s="60"/>
      <c r="BY67" s="60"/>
      <c r="BZ67" s="60"/>
    </row>
    <row r="68" spans="1:89" s="55" customFormat="1" ht="13.9" x14ac:dyDescent="0.3"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  <c r="AK68" s="60"/>
      <c r="AL68" s="60"/>
      <c r="AM68" s="60"/>
      <c r="AN68" s="60"/>
      <c r="AO68" s="60"/>
      <c r="AP68" s="60"/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60"/>
      <c r="BG68" s="60"/>
      <c r="BH68" s="60"/>
      <c r="BI68" s="60"/>
      <c r="BJ68" s="60"/>
      <c r="BK68" s="60"/>
      <c r="BL68" s="60"/>
      <c r="BM68" s="60"/>
      <c r="BN68" s="60"/>
      <c r="BO68" s="60"/>
      <c r="BP68" s="60"/>
      <c r="BQ68" s="60"/>
      <c r="BR68" s="60"/>
      <c r="BS68" s="60"/>
      <c r="BT68" s="60"/>
      <c r="BU68" s="60"/>
      <c r="BV68" s="60"/>
      <c r="BW68" s="60"/>
      <c r="BX68" s="60"/>
      <c r="BY68" s="60"/>
      <c r="BZ68" s="60"/>
    </row>
    <row r="69" spans="1:89" s="61" customFormat="1" ht="13.9" x14ac:dyDescent="0.3">
      <c r="B69" s="34" t="s">
        <v>23</v>
      </c>
      <c r="K69" s="62">
        <f t="shared" ref="K69:AP69" si="14">K66-K6</f>
        <v>1.9539925233402755E-14</v>
      </c>
      <c r="L69" s="62">
        <f t="shared" si="14"/>
        <v>2.042810365310288E-14</v>
      </c>
      <c r="M69" s="62">
        <f t="shared" si="14"/>
        <v>0</v>
      </c>
      <c r="N69" s="62">
        <f t="shared" si="14"/>
        <v>1.0436096431476471E-14</v>
      </c>
      <c r="O69" s="62">
        <f t="shared" si="14"/>
        <v>-5.773159728050814E-15</v>
      </c>
      <c r="P69" s="62">
        <f t="shared" si="14"/>
        <v>-6.3060667798708891E-14</v>
      </c>
      <c r="Q69" s="62">
        <f t="shared" si="14"/>
        <v>-2.8532731732866523E-14</v>
      </c>
      <c r="R69" s="62">
        <f t="shared" si="14"/>
        <v>-4.0856207306205761E-14</v>
      </c>
      <c r="S69" s="62">
        <f t="shared" si="14"/>
        <v>-1.4477308241112041E-13</v>
      </c>
      <c r="T69" s="62">
        <f t="shared" si="14"/>
        <v>-1.3677947663381929E-13</v>
      </c>
      <c r="U69" s="62">
        <f t="shared" si="14"/>
        <v>-1.4299672557172016E-13</v>
      </c>
      <c r="V69" s="62">
        <f t="shared" si="14"/>
        <v>-1.1857181902996672E-13</v>
      </c>
      <c r="W69" s="62">
        <f t="shared" si="14"/>
        <v>1.5409895581797173E-13</v>
      </c>
      <c r="X69" s="62">
        <f t="shared" si="14"/>
        <v>1.936228954946273E-13</v>
      </c>
      <c r="Y69" s="62">
        <f t="shared" si="14"/>
        <v>1.9584334154387761E-13</v>
      </c>
      <c r="Z69" s="62">
        <f t="shared" si="14"/>
        <v>1.5365486660812167E-13</v>
      </c>
      <c r="AA69" s="62">
        <f t="shared" si="14"/>
        <v>0</v>
      </c>
      <c r="AB69" s="62">
        <f t="shared" si="14"/>
        <v>-5.3290705182007514E-14</v>
      </c>
      <c r="AC69" s="62">
        <f t="shared" si="14"/>
        <v>-4.4408920985006262E-14</v>
      </c>
      <c r="AD69" s="62">
        <f t="shared" si="14"/>
        <v>-5.773159728050814E-14</v>
      </c>
      <c r="AE69" s="62">
        <f t="shared" si="14"/>
        <v>-7.3718808835110394E-14</v>
      </c>
      <c r="AF69" s="62">
        <f t="shared" si="14"/>
        <v>-9.2370555648813024E-14</v>
      </c>
      <c r="AG69" s="62">
        <f t="shared" si="14"/>
        <v>-1.1013412404281553E-13</v>
      </c>
      <c r="AH69" s="62">
        <f t="shared" si="14"/>
        <v>-8.4376949871511897E-14</v>
      </c>
      <c r="AI69" s="62">
        <f t="shared" si="14"/>
        <v>9.4146912488213275E-14</v>
      </c>
      <c r="AJ69" s="62">
        <f t="shared" si="14"/>
        <v>1.0746958878371515E-13</v>
      </c>
      <c r="AK69" s="62">
        <f t="shared" si="14"/>
        <v>1.2079226507921703E-13</v>
      </c>
      <c r="AL69" s="62">
        <f t="shared" si="14"/>
        <v>8.1712414612411521E-14</v>
      </c>
      <c r="AM69" s="62">
        <f t="shared" si="14"/>
        <v>2.1316282072803006E-14</v>
      </c>
      <c r="AN69" s="62">
        <f t="shared" si="14"/>
        <v>-9.7699626167013776E-15</v>
      </c>
      <c r="AO69" s="62">
        <f t="shared" si="14"/>
        <v>1.0658141036401503E-14</v>
      </c>
      <c r="AP69" s="62">
        <f t="shared" si="14"/>
        <v>0</v>
      </c>
      <c r="AQ69" s="62">
        <f t="shared" ref="AQ69:BV69" si="15">AQ66-AQ6</f>
        <v>-1.1191048088221578E-13</v>
      </c>
      <c r="AR69" s="62">
        <f t="shared" si="15"/>
        <v>-1.1368683772161603E-13</v>
      </c>
      <c r="AS69" s="62">
        <f t="shared" si="15"/>
        <v>-9.7699626167013776E-14</v>
      </c>
      <c r="AT69" s="62">
        <f t="shared" si="15"/>
        <v>-9.681144774731365E-14</v>
      </c>
      <c r="AU69" s="62">
        <f t="shared" si="15"/>
        <v>1.3145040611561853E-13</v>
      </c>
      <c r="AV69" s="62">
        <f t="shared" si="15"/>
        <v>1.4477308241112041E-13</v>
      </c>
      <c r="AW69" s="62">
        <f t="shared" si="15"/>
        <v>1.2745360322696797E-13</v>
      </c>
      <c r="AX69" s="62">
        <f t="shared" si="15"/>
        <v>1.2878587085651816E-13</v>
      </c>
      <c r="AY69" s="62">
        <f t="shared" si="15"/>
        <v>-1.092459456231154E-13</v>
      </c>
      <c r="AZ69" s="62">
        <f t="shared" si="15"/>
        <v>-9.681144774731365E-14</v>
      </c>
      <c r="BA69" s="62">
        <f t="shared" si="15"/>
        <v>-7.815970093361102E-14</v>
      </c>
      <c r="BB69" s="62">
        <f t="shared" si="15"/>
        <v>-8.0602191587786365E-14</v>
      </c>
      <c r="BC69" s="62">
        <f t="shared" si="15"/>
        <v>-7.5495165674510645E-14</v>
      </c>
      <c r="BD69" s="62">
        <f t="shared" si="15"/>
        <v>-7.5495165674510645E-14</v>
      </c>
      <c r="BE69" s="62">
        <f t="shared" si="15"/>
        <v>-1.1524114995609125E-13</v>
      </c>
      <c r="BF69" s="62">
        <f t="shared" si="15"/>
        <v>-9.7144514654701197E-14</v>
      </c>
      <c r="BG69" s="62">
        <f t="shared" si="15"/>
        <v>1.1723955140041653E-13</v>
      </c>
      <c r="BH69" s="62">
        <f t="shared" si="15"/>
        <v>8.7041485130612273E-14</v>
      </c>
      <c r="BI69" s="62">
        <f t="shared" si="15"/>
        <v>1.2789769243681803E-13</v>
      </c>
      <c r="BJ69" s="62">
        <f t="shared" si="15"/>
        <v>9.681144774731365E-14</v>
      </c>
      <c r="BK69" s="62">
        <f t="shared" si="15"/>
        <v>-1.1191048088221578E-13</v>
      </c>
      <c r="BL69" s="62">
        <f t="shared" si="15"/>
        <v>-8.7929663550312398E-14</v>
      </c>
      <c r="BM69" s="62">
        <f t="shared" si="15"/>
        <v>-1.3145040611561853E-13</v>
      </c>
      <c r="BN69" s="62">
        <f t="shared" si="15"/>
        <v>-1.1990408665951691E-13</v>
      </c>
      <c r="BO69" s="62">
        <f t="shared" si="15"/>
        <v>4.8849813083506888E-14</v>
      </c>
      <c r="BP69" s="62">
        <f t="shared" si="15"/>
        <v>2.7533531010703882E-14</v>
      </c>
      <c r="BQ69" s="62">
        <f t="shared" si="15"/>
        <v>3.3750779948604759E-14</v>
      </c>
      <c r="BR69" s="62">
        <f t="shared" si="15"/>
        <v>5.4178883601707639E-14</v>
      </c>
      <c r="BS69" s="63">
        <f t="shared" si="15"/>
        <v>-2.6994914552478377E-3</v>
      </c>
      <c r="BT69" s="63">
        <f t="shared" si="15"/>
        <v>-0.1102494962781293</v>
      </c>
      <c r="BU69" s="63">
        <f t="shared" si="15"/>
        <v>1.2278844386235832E-2</v>
      </c>
      <c r="BV69" s="63">
        <f t="shared" si="15"/>
        <v>9.3875626111479704E-2</v>
      </c>
      <c r="BW69" s="62">
        <f t="shared" ref="BW69:CK69" si="16">BW66-BW6</f>
        <v>1.2434497875801753E-14</v>
      </c>
      <c r="BX69" s="62">
        <f t="shared" si="16"/>
        <v>-4.1078251911130792E-14</v>
      </c>
      <c r="BY69" s="62">
        <f t="shared" si="16"/>
        <v>-4.8849813083506888E-15</v>
      </c>
      <c r="BZ69" s="62">
        <f>BZ66-BZ6</f>
        <v>2.0206059048177849E-14</v>
      </c>
      <c r="CA69" s="64">
        <f t="shared" si="16"/>
        <v>-3.9968028886505635E-15</v>
      </c>
      <c r="CB69" s="64">
        <f t="shared" si="16"/>
        <v>1.021405182655144E-14</v>
      </c>
      <c r="CC69" s="64">
        <f t="shared" si="16"/>
        <v>-2.1760371282653068E-14</v>
      </c>
      <c r="CD69" s="64">
        <f t="shared" si="16"/>
        <v>-4.75175454539567E-14</v>
      </c>
      <c r="CE69" s="64">
        <f t="shared" si="16"/>
        <v>-1.6431300764452317E-14</v>
      </c>
      <c r="CF69" s="64">
        <f t="shared" si="16"/>
        <v>3.5527136788005009E-15</v>
      </c>
      <c r="CG69" s="64">
        <f t="shared" si="16"/>
        <v>-1.9539925233402755E-14</v>
      </c>
      <c r="CH69" s="64">
        <f t="shared" si="16"/>
        <v>4.0856207306205761E-14</v>
      </c>
      <c r="CI69" s="64">
        <f t="shared" si="16"/>
        <v>-2.1110890813247352E-13</v>
      </c>
      <c r="CJ69" s="64">
        <f t="shared" si="16"/>
        <v>-2.1516122217235534E-13</v>
      </c>
      <c r="CK69" s="64">
        <f t="shared" si="16"/>
        <v>-1.7852386235972517E-13</v>
      </c>
    </row>
    <row r="70" spans="1:89" s="55" customFormat="1" ht="13.9" x14ac:dyDescent="0.3"/>
    <row r="71" spans="1:89" s="55" customFormat="1" ht="13.9" x14ac:dyDescent="0.3"/>
  </sheetData>
  <pageMargins left="0.75" right="0.75" top="1" bottom="1" header="0.5" footer="0.5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K70"/>
  <sheetViews>
    <sheetView showGridLines="0" zoomScale="90" zoomScaleNormal="90" workbookViewId="0">
      <pane xSplit="2" ySplit="7" topLeftCell="C44" activePane="bottomRight" state="frozenSplit"/>
      <selection pane="topRight" activeCell="B1" sqref="B1"/>
      <selection pane="bottomLeft" activeCell="A4" sqref="A4"/>
      <selection pane="bottomRight" activeCell="B66" sqref="B66"/>
    </sheetView>
  </sheetViews>
  <sheetFormatPr baseColWidth="10" defaultRowHeight="15" x14ac:dyDescent="0.25"/>
  <cols>
    <col min="1" max="1" width="12.7109375" customWidth="1"/>
    <col min="2" max="2" width="41.28515625" bestFit="1" customWidth="1"/>
    <col min="3" max="87" width="12.7109375" customWidth="1"/>
    <col min="88" max="89" width="13.7109375" bestFit="1" customWidth="1"/>
  </cols>
  <sheetData>
    <row r="1" spans="1:89" s="41" customFormat="1" ht="18.75" x14ac:dyDescent="0.3">
      <c r="A1" s="40" t="s">
        <v>25</v>
      </c>
    </row>
    <row r="2" spans="1:89" s="41" customFormat="1" ht="18" x14ac:dyDescent="0.35">
      <c r="A2" s="41" t="s">
        <v>22</v>
      </c>
    </row>
    <row r="4" spans="1:89" s="57" customFormat="1" ht="13.9" x14ac:dyDescent="0.3">
      <c r="A4" s="12"/>
      <c r="B4" s="16"/>
      <c r="C4" s="15">
        <v>35125</v>
      </c>
      <c r="D4" s="15">
        <v>35217</v>
      </c>
      <c r="E4" s="15">
        <v>35309</v>
      </c>
      <c r="F4" s="15">
        <v>35400</v>
      </c>
      <c r="G4" s="15">
        <v>35490</v>
      </c>
      <c r="H4" s="15">
        <v>35582</v>
      </c>
      <c r="I4" s="15">
        <v>35674</v>
      </c>
      <c r="J4" s="15">
        <v>35765</v>
      </c>
      <c r="K4" s="15">
        <v>35855</v>
      </c>
      <c r="L4" s="15">
        <v>35947</v>
      </c>
      <c r="M4" s="15">
        <v>36039</v>
      </c>
      <c r="N4" s="15">
        <v>36130</v>
      </c>
      <c r="O4" s="15">
        <v>36220</v>
      </c>
      <c r="P4" s="15">
        <v>36312</v>
      </c>
      <c r="Q4" s="15">
        <v>36404</v>
      </c>
      <c r="R4" s="15">
        <v>36495</v>
      </c>
      <c r="S4" s="15">
        <v>36586</v>
      </c>
      <c r="T4" s="15">
        <v>36678</v>
      </c>
      <c r="U4" s="15">
        <v>36770</v>
      </c>
      <c r="V4" s="15">
        <v>36861</v>
      </c>
      <c r="W4" s="15">
        <v>36951</v>
      </c>
      <c r="X4" s="15">
        <v>37043</v>
      </c>
      <c r="Y4" s="15">
        <v>37135</v>
      </c>
      <c r="Z4" s="15">
        <v>37226</v>
      </c>
      <c r="AA4" s="15">
        <v>37316</v>
      </c>
      <c r="AB4" s="15">
        <v>37408</v>
      </c>
      <c r="AC4" s="15">
        <v>37500</v>
      </c>
      <c r="AD4" s="15">
        <v>37591</v>
      </c>
      <c r="AE4" s="15">
        <v>37681</v>
      </c>
      <c r="AF4" s="15">
        <v>37773</v>
      </c>
      <c r="AG4" s="15">
        <v>37865</v>
      </c>
      <c r="AH4" s="15">
        <v>37956</v>
      </c>
      <c r="AI4" s="15">
        <v>38047</v>
      </c>
      <c r="AJ4" s="15">
        <v>38139</v>
      </c>
      <c r="AK4" s="15">
        <v>38231</v>
      </c>
      <c r="AL4" s="15">
        <v>38322</v>
      </c>
      <c r="AM4" s="15">
        <v>38412</v>
      </c>
      <c r="AN4" s="15">
        <v>38504</v>
      </c>
      <c r="AO4" s="15">
        <v>38596</v>
      </c>
      <c r="AP4" s="15">
        <v>38687</v>
      </c>
      <c r="AQ4" s="15">
        <v>38777</v>
      </c>
      <c r="AR4" s="15">
        <v>38869</v>
      </c>
      <c r="AS4" s="15">
        <v>38961</v>
      </c>
      <c r="AT4" s="15">
        <v>39052</v>
      </c>
      <c r="AU4" s="15">
        <v>39142</v>
      </c>
      <c r="AV4" s="15">
        <v>39234</v>
      </c>
      <c r="AW4" s="15">
        <v>39326</v>
      </c>
      <c r="AX4" s="15">
        <v>39417</v>
      </c>
      <c r="AY4" s="15">
        <v>39508</v>
      </c>
      <c r="AZ4" s="15">
        <v>39600</v>
      </c>
      <c r="BA4" s="15">
        <v>39692</v>
      </c>
      <c r="BB4" s="15">
        <v>39783</v>
      </c>
      <c r="BC4" s="15">
        <v>39873</v>
      </c>
      <c r="BD4" s="15">
        <v>39965</v>
      </c>
      <c r="BE4" s="15">
        <v>40057</v>
      </c>
      <c r="BF4" s="15">
        <v>40148</v>
      </c>
      <c r="BG4" s="15">
        <v>40238</v>
      </c>
      <c r="BH4" s="15">
        <v>40330</v>
      </c>
      <c r="BI4" s="15">
        <v>40422</v>
      </c>
      <c r="BJ4" s="15">
        <v>40513</v>
      </c>
      <c r="BK4" s="15">
        <v>40603</v>
      </c>
      <c r="BL4" s="15">
        <v>40695</v>
      </c>
      <c r="BM4" s="15">
        <v>40787</v>
      </c>
      <c r="BN4" s="15">
        <v>40878</v>
      </c>
      <c r="BO4" s="15">
        <v>40969</v>
      </c>
      <c r="BP4" s="15">
        <v>41061</v>
      </c>
      <c r="BQ4" s="15">
        <v>41153</v>
      </c>
      <c r="BR4" s="15">
        <v>41244</v>
      </c>
      <c r="BS4" s="15">
        <v>41334</v>
      </c>
      <c r="BT4" s="15">
        <v>41426</v>
      </c>
      <c r="BU4" s="15">
        <v>41518</v>
      </c>
      <c r="BV4" s="15">
        <v>41609</v>
      </c>
      <c r="BW4" s="15">
        <v>41699</v>
      </c>
      <c r="BX4" s="15">
        <v>41791</v>
      </c>
      <c r="BY4" s="15">
        <v>41883</v>
      </c>
      <c r="BZ4" s="15">
        <v>41974</v>
      </c>
      <c r="CA4" s="15">
        <v>42064</v>
      </c>
      <c r="CB4" s="15">
        <v>42156</v>
      </c>
      <c r="CC4" s="15">
        <v>42248</v>
      </c>
      <c r="CD4" s="15">
        <v>42339</v>
      </c>
      <c r="CE4" s="15">
        <v>42430</v>
      </c>
      <c r="CF4" s="15">
        <v>42522</v>
      </c>
      <c r="CG4" s="15">
        <v>42614</v>
      </c>
      <c r="CH4" s="15">
        <v>42705</v>
      </c>
      <c r="CI4" s="15">
        <v>42795</v>
      </c>
      <c r="CJ4" s="15">
        <v>42887</v>
      </c>
      <c r="CK4" s="15">
        <v>42979</v>
      </c>
    </row>
    <row r="5" spans="1:89" s="98" customFormat="1" ht="13.9" x14ac:dyDescent="0.3">
      <c r="A5" s="94"/>
      <c r="B5" s="95" t="s">
        <v>33</v>
      </c>
      <c r="C5" s="96" t="s">
        <v>19</v>
      </c>
      <c r="D5" s="96" t="s">
        <v>19</v>
      </c>
      <c r="E5" s="96" t="s">
        <v>19</v>
      </c>
      <c r="F5" s="96" t="s">
        <v>19</v>
      </c>
      <c r="G5" s="97">
        <f>G46/Deflactor!C40</f>
        <v>17272.035547374009</v>
      </c>
      <c r="H5" s="97">
        <f>H46/Deflactor!D40</f>
        <v>17732.616918672695</v>
      </c>
      <c r="I5" s="97">
        <f>I46/Deflactor!E40</f>
        <v>18068.733413978218</v>
      </c>
      <c r="J5" s="97">
        <f>J46/Deflactor!F40</f>
        <v>18499.959616126722</v>
      </c>
      <c r="K5" s="97">
        <f>K46/Deflactor!G40</f>
        <v>18621.534231970167</v>
      </c>
      <c r="L5" s="97">
        <f>L46/Deflactor!H40</f>
        <v>18969.392941431059</v>
      </c>
      <c r="M5" s="97">
        <f>M46/Deflactor!I40</f>
        <v>18877.895484553464</v>
      </c>
      <c r="N5" s="97">
        <f>N46/Deflactor!J40</f>
        <v>18297.073835654675</v>
      </c>
      <c r="O5" s="97">
        <f>O46/Deflactor!K40</f>
        <v>18238.31026288975</v>
      </c>
      <c r="P5" s="97">
        <f>P46/Deflactor!L40</f>
        <v>18271.831725204604</v>
      </c>
      <c r="Q5" s="97">
        <f>Q46/Deflactor!M40</f>
        <v>18690.061365820922</v>
      </c>
      <c r="R5" s="97">
        <f>R46/Deflactor!N40</f>
        <v>19177.162850848639</v>
      </c>
      <c r="S5" s="97">
        <f>S46/Deflactor!O40</f>
        <v>19370.97982492821</v>
      </c>
      <c r="T5" s="97">
        <f>T46/Deflactor!P40</f>
        <v>19387.841607234226</v>
      </c>
      <c r="U5" s="97">
        <f>U46/Deflactor!Q40</f>
        <v>19669.309394515691</v>
      </c>
      <c r="V5" s="97">
        <f>V46/Deflactor!R40</f>
        <v>19924.083357011645</v>
      </c>
      <c r="W5" s="97">
        <f>W46/Deflactor!S40</f>
        <v>20094.015498815945</v>
      </c>
      <c r="X5" s="97">
        <f>X46/Deflactor!T40</f>
        <v>20266.207160667851</v>
      </c>
      <c r="Y5" s="97">
        <f>Y46/Deflactor!U40</f>
        <v>20184.011979006809</v>
      </c>
      <c r="Z5" s="97">
        <f>Z46/Deflactor!V40</f>
        <v>20400.077618104529</v>
      </c>
      <c r="AA5" s="97">
        <f>AA46/Deflactor!W40</f>
        <v>20548.586072592661</v>
      </c>
      <c r="AB5" s="97">
        <f>AB46/Deflactor!X40</f>
        <v>20723.426107306594</v>
      </c>
      <c r="AC5" s="97">
        <f>AC46/Deflactor!Y40</f>
        <v>20931.080650379816</v>
      </c>
      <c r="AD5" s="97">
        <f>AD46/Deflactor!Z40</f>
        <v>21251.598605777675</v>
      </c>
      <c r="AE5" s="97">
        <f>AE46/Deflactor!AA40</f>
        <v>21455.189087364593</v>
      </c>
      <c r="AF5" s="97">
        <f>AF46/Deflactor!AB40</f>
        <v>21564.640432364529</v>
      </c>
      <c r="AG5" s="97">
        <f>AG46/Deflactor!AC40</f>
        <v>21775.455786564646</v>
      </c>
      <c r="AH5" s="97">
        <f>AH46/Deflactor!AD40</f>
        <v>22084.403958959709</v>
      </c>
      <c r="AI5" s="97">
        <f>AI46/Deflactor!AE40</f>
        <v>22538.203383371139</v>
      </c>
      <c r="AJ5" s="97">
        <f>AJ46/Deflactor!AF40</f>
        <v>22879.903954589801</v>
      </c>
      <c r="AK5" s="97">
        <f>AK46/Deflactor!AG40</f>
        <v>23654.373711599717</v>
      </c>
      <c r="AL5" s="97">
        <f>AL46/Deflactor!AH40</f>
        <v>24045.201636699134</v>
      </c>
      <c r="AM5" s="97">
        <f>AM46/Deflactor!AI40</f>
        <v>23939.433094062213</v>
      </c>
      <c r="AN5" s="97">
        <f>AN46/Deflactor!AJ40</f>
        <v>24342.241957487244</v>
      </c>
      <c r="AO5" s="97">
        <f>AO46/Deflactor!AK40</f>
        <v>24906.093206192789</v>
      </c>
      <c r="AP5" s="97">
        <f>AP46/Deflactor!AL40</f>
        <v>25319.817470088707</v>
      </c>
      <c r="AQ5" s="97">
        <f>AQ46/Deflactor!AM40</f>
        <v>25588.863741790225</v>
      </c>
      <c r="AR5" s="97">
        <f>AR46/Deflactor!AN40</f>
        <v>25961.541248264159</v>
      </c>
      <c r="AS5" s="97">
        <f>AS46/Deflactor!AO40</f>
        <v>26288.65629490231</v>
      </c>
      <c r="AT5" s="97">
        <f>AT46/Deflactor!AP40</f>
        <v>26888.794395256486</v>
      </c>
      <c r="AU5" s="97">
        <f>AU46/Deflactor!AQ40</f>
        <v>27305.730578306964</v>
      </c>
      <c r="AV5" s="97">
        <f>AV46/Deflactor!AR40</f>
        <v>27382.785047662765</v>
      </c>
      <c r="AW5" s="97">
        <f>AW46/Deflactor!AS40</f>
        <v>27276.900603354126</v>
      </c>
      <c r="AX5" s="97">
        <f>AX46/Deflactor!AT40</f>
        <v>27906.775126512595</v>
      </c>
      <c r="AY5" s="97">
        <f>AY46/Deflactor!AU40</f>
        <v>28508.375365368956</v>
      </c>
      <c r="AZ5" s="97">
        <f>AZ46/Deflactor!AV40</f>
        <v>28565.492893724844</v>
      </c>
      <c r="BA5" s="97">
        <f>BA46/Deflactor!AW40</f>
        <v>28363.603548138144</v>
      </c>
      <c r="BB5" s="97">
        <f>BB46/Deflactor!AX40</f>
        <v>28263.77530443091</v>
      </c>
      <c r="BC5" s="97">
        <f>BC46/Deflactor!AY40</f>
        <v>27797.339190806637</v>
      </c>
      <c r="BD5" s="97">
        <f>BD46/Deflactor!AZ40</f>
        <v>27674.074645618988</v>
      </c>
      <c r="BE5" s="97">
        <f>BE46/Deflactor!BA40</f>
        <v>28062.863912800938</v>
      </c>
      <c r="BF5" s="97">
        <f>BF46/Deflactor!BB40</f>
        <v>28443.077535812525</v>
      </c>
      <c r="BG5" s="97">
        <f>BG46/Deflactor!BC40</f>
        <v>28449.725241284468</v>
      </c>
      <c r="BH5" s="97">
        <f>BH46/Deflactor!BD40</f>
        <v>29399.295464944051</v>
      </c>
      <c r="BI5" s="97">
        <f>BI46/Deflactor!BE40</f>
        <v>30133.443710171978</v>
      </c>
      <c r="BJ5" s="97">
        <f>BJ46/Deflactor!BF40</f>
        <v>30552.884091444208</v>
      </c>
      <c r="BK5" s="97">
        <f>BK46/Deflactor!BG40</f>
        <v>30865.692073834158</v>
      </c>
      <c r="BL5" s="97">
        <f>BL46/Deflactor!BH40</f>
        <v>31335.847834402677</v>
      </c>
      <c r="BM5" s="97">
        <f>BM46/Deflactor!BI40</f>
        <v>31371.7324737772</v>
      </c>
      <c r="BN5" s="97">
        <f>BN46/Deflactor!BJ40</f>
        <v>32106.429867810588</v>
      </c>
      <c r="BO5" s="97">
        <f>BO46/Deflactor!BK40</f>
        <v>32543.35616293989</v>
      </c>
      <c r="BP5" s="97">
        <f>BP46/Deflactor!BL40</f>
        <v>33007.83700113841</v>
      </c>
      <c r="BQ5" s="97">
        <f>BQ46/Deflactor!BM40</f>
        <v>33172.094328156112</v>
      </c>
      <c r="BR5" s="97">
        <f>BR46/Deflactor!BN40</f>
        <v>33763.423255276088</v>
      </c>
      <c r="BS5" s="97">
        <f>SUMPRODUCT($A$11:$A$25,BS11:BS25)</f>
        <v>34002.733591293116</v>
      </c>
      <c r="BT5" s="97">
        <f>SUMPRODUCT($A$11:$A$25,BT11:BT25)</f>
        <v>34365.116231360284</v>
      </c>
      <c r="BU5" s="97">
        <f>SUMPRODUCT($A$11:$A$25,BU11:BU25)</f>
        <v>34696.052410445925</v>
      </c>
      <c r="BV5" s="97">
        <f>SUMPRODUCT($A$11:$A$25,BV11:BV25)</f>
        <v>34881.038908200491</v>
      </c>
      <c r="BW5" s="97">
        <f>BW46/Deflactor!BS40</f>
        <v>34916.976193530754</v>
      </c>
      <c r="BX5" s="97">
        <f>BX46/Deflactor!BT40</f>
        <v>35023.405421365504</v>
      </c>
      <c r="BY5" s="97">
        <f>BY46/Deflactor!BU40</f>
        <v>35076.713767521862</v>
      </c>
      <c r="BZ5" s="97">
        <f>BZ46/Deflactor!BV40</f>
        <v>35510.950562641912</v>
      </c>
      <c r="CA5" s="97">
        <f>CA46/Deflactor!BW40</f>
        <v>35653.390636429547</v>
      </c>
      <c r="CB5" s="97">
        <f>CB46/Deflactor!BX40</f>
        <v>35819.358392355469</v>
      </c>
      <c r="CC5" s="97">
        <f>CC46/Deflactor!BY40</f>
        <v>35962.076665862121</v>
      </c>
      <c r="CD5" s="97">
        <f>CD46/Deflactor!BZ40</f>
        <v>36203.546259123686</v>
      </c>
      <c r="CE5" s="97">
        <f>CE46/Deflactor!CA40</f>
        <v>36435.061117781035</v>
      </c>
      <c r="CF5" s="97">
        <f>CF46/Deflactor!CB40</f>
        <v>36330.296488807551</v>
      </c>
      <c r="CG5" s="97">
        <f>CG46/Deflactor!CC40</f>
        <v>36573.7947576843</v>
      </c>
      <c r="CH5" s="97">
        <f>CH46/Deflactor!CD40</f>
        <v>36487.590308037077</v>
      </c>
      <c r="CI5" s="97">
        <f>CI46/Deflactor!CE40</f>
        <v>36513.210401097029</v>
      </c>
      <c r="CJ5" s="97">
        <f>CJ46/Deflactor!CF40</f>
        <v>36832.58276916841</v>
      </c>
      <c r="CK5" s="97">
        <f>CK46/Deflactor!CG40</f>
        <v>37372.105487028857</v>
      </c>
    </row>
    <row r="6" spans="1:89" s="99" customFormat="1" ht="13.9" x14ac:dyDescent="0.3">
      <c r="A6" s="104"/>
      <c r="B6" s="105" t="s">
        <v>36</v>
      </c>
      <c r="C6" s="106" t="s">
        <v>19</v>
      </c>
      <c r="D6" s="106" t="s">
        <v>19</v>
      </c>
      <c r="E6" s="106" t="s">
        <v>19</v>
      </c>
      <c r="F6" s="106" t="s">
        <v>19</v>
      </c>
      <c r="G6" s="107"/>
      <c r="H6" s="120">
        <f t="shared" ref="H6:AM6" si="0">H5/G5*100-100</f>
        <v>2.6666305198098712</v>
      </c>
      <c r="I6" s="120">
        <f t="shared" si="0"/>
        <v>1.8954703462385538</v>
      </c>
      <c r="J6" s="120">
        <f t="shared" si="0"/>
        <v>2.386587882329934</v>
      </c>
      <c r="K6" s="120">
        <f t="shared" si="0"/>
        <v>0.65716152016605633</v>
      </c>
      <c r="L6" s="120">
        <f t="shared" si="0"/>
        <v>1.8680453776127308</v>
      </c>
      <c r="M6" s="120">
        <f t="shared" si="0"/>
        <v>-0.48234256710321688</v>
      </c>
      <c r="N6" s="120">
        <f t="shared" si="0"/>
        <v>-3.0767288089609224</v>
      </c>
      <c r="O6" s="120">
        <f t="shared" si="0"/>
        <v>-0.32116377346859792</v>
      </c>
      <c r="P6" s="120">
        <f t="shared" si="0"/>
        <v>0.18379697368709458</v>
      </c>
      <c r="Q6" s="120">
        <f t="shared" si="0"/>
        <v>2.288931109404885</v>
      </c>
      <c r="R6" s="120">
        <f t="shared" si="0"/>
        <v>2.6062059160409916</v>
      </c>
      <c r="S6" s="120">
        <f t="shared" si="0"/>
        <v>1.0106655274661307</v>
      </c>
      <c r="T6" s="120">
        <f t="shared" si="0"/>
        <v>8.7046615392765148E-2</v>
      </c>
      <c r="U6" s="120">
        <f t="shared" si="0"/>
        <v>1.4517747410131392</v>
      </c>
      <c r="V6" s="120">
        <f t="shared" si="0"/>
        <v>1.2952867708054328</v>
      </c>
      <c r="W6" s="120">
        <f t="shared" si="0"/>
        <v>0.8528981673051419</v>
      </c>
      <c r="X6" s="120">
        <f t="shared" si="0"/>
        <v>0.85693007384239195</v>
      </c>
      <c r="Y6" s="120">
        <f t="shared" si="0"/>
        <v>-0.40557752622090959</v>
      </c>
      <c r="Z6" s="120">
        <f t="shared" si="0"/>
        <v>1.0704791461799061</v>
      </c>
      <c r="AA6" s="120">
        <f t="shared" si="0"/>
        <v>0.72797985021554723</v>
      </c>
      <c r="AB6" s="120">
        <f t="shared" si="0"/>
        <v>0.85086163153158623</v>
      </c>
      <c r="AC6" s="120">
        <f t="shared" si="0"/>
        <v>1.0020280526877201</v>
      </c>
      <c r="AD6" s="120">
        <f t="shared" si="0"/>
        <v>1.5313015163985142</v>
      </c>
      <c r="AE6" s="120">
        <f t="shared" si="0"/>
        <v>0.95800078555770085</v>
      </c>
      <c r="AF6" s="120">
        <f t="shared" si="0"/>
        <v>0.51013927005843129</v>
      </c>
      <c r="AG6" s="120">
        <f t="shared" si="0"/>
        <v>0.97759735369258749</v>
      </c>
      <c r="AH6" s="120">
        <f t="shared" si="0"/>
        <v>1.4187908415018455</v>
      </c>
      <c r="AI6" s="120">
        <f t="shared" si="0"/>
        <v>2.05484116870322</v>
      </c>
      <c r="AJ6" s="120">
        <f t="shared" si="0"/>
        <v>1.516094985063333</v>
      </c>
      <c r="AK6" s="120">
        <f t="shared" si="0"/>
        <v>3.3849344758921234</v>
      </c>
      <c r="AL6" s="120">
        <f t="shared" si="0"/>
        <v>1.6522438085425222</v>
      </c>
      <c r="AM6" s="120">
        <f t="shared" si="0"/>
        <v>-0.43987380199587278</v>
      </c>
      <c r="AN6" s="120">
        <f t="shared" ref="AN6:BS6" si="1">AN5/AM5*100-100</f>
        <v>1.6826165508695397</v>
      </c>
      <c r="AO6" s="120">
        <f t="shared" si="1"/>
        <v>2.3163488789992783</v>
      </c>
      <c r="AP6" s="120">
        <f t="shared" si="1"/>
        <v>1.661136736583984</v>
      </c>
      <c r="AQ6" s="120">
        <f t="shared" si="1"/>
        <v>1.0625916716001171</v>
      </c>
      <c r="AR6" s="120">
        <f t="shared" si="1"/>
        <v>1.4564050605549141</v>
      </c>
      <c r="AS6" s="120">
        <f t="shared" si="1"/>
        <v>1.2599985629128412</v>
      </c>
      <c r="AT6" s="120">
        <f t="shared" si="1"/>
        <v>2.2828785679340768</v>
      </c>
      <c r="AU6" s="120">
        <f t="shared" si="1"/>
        <v>1.5505945596580233</v>
      </c>
      <c r="AV6" s="120">
        <f t="shared" si="1"/>
        <v>0.28219156830404302</v>
      </c>
      <c r="AW6" s="120">
        <f t="shared" si="1"/>
        <v>-0.38668252379856938</v>
      </c>
      <c r="AX6" s="120">
        <f t="shared" si="1"/>
        <v>2.3091865616176932</v>
      </c>
      <c r="AY6" s="120">
        <f t="shared" si="1"/>
        <v>2.1557497637368215</v>
      </c>
      <c r="AZ6" s="120">
        <f t="shared" si="1"/>
        <v>0.20035350181781553</v>
      </c>
      <c r="BA6" s="120">
        <f t="shared" si="1"/>
        <v>-0.70675953794254553</v>
      </c>
      <c r="BB6" s="120">
        <f t="shared" si="1"/>
        <v>-0.35195895873317795</v>
      </c>
      <c r="BC6" s="120">
        <f t="shared" si="1"/>
        <v>-1.6502965672499812</v>
      </c>
      <c r="BD6" s="120">
        <f t="shared" si="1"/>
        <v>-0.44344008734626073</v>
      </c>
      <c r="BE6" s="120">
        <f t="shared" si="1"/>
        <v>1.4048862415838528</v>
      </c>
      <c r="BF6" s="120">
        <f t="shared" si="1"/>
        <v>1.3548639375974574</v>
      </c>
      <c r="BG6" s="120">
        <f t="shared" si="1"/>
        <v>2.3371962698391258E-2</v>
      </c>
      <c r="BH6" s="120">
        <f t="shared" si="1"/>
        <v>3.3377131610453148</v>
      </c>
      <c r="BI6" s="120">
        <f t="shared" si="1"/>
        <v>2.4971627163764083</v>
      </c>
      <c r="BJ6" s="120">
        <f t="shared" si="1"/>
        <v>1.3919430693234887</v>
      </c>
      <c r="BK6" s="120">
        <f t="shared" si="1"/>
        <v>1.0238247278185639</v>
      </c>
      <c r="BL6" s="120">
        <f t="shared" si="1"/>
        <v>1.5232309045390906</v>
      </c>
      <c r="BM6" s="120">
        <f t="shared" si="1"/>
        <v>0.11451625487895001</v>
      </c>
      <c r="BN6" s="120">
        <f t="shared" si="1"/>
        <v>2.3419088972771931</v>
      </c>
      <c r="BO6" s="120">
        <f t="shared" si="1"/>
        <v>1.360868514276504</v>
      </c>
      <c r="BP6" s="120">
        <f t="shared" si="1"/>
        <v>1.4272677835467533</v>
      </c>
      <c r="BQ6" s="120">
        <f t="shared" si="1"/>
        <v>0.49763129590114374</v>
      </c>
      <c r="BR6" s="120">
        <f t="shared" si="1"/>
        <v>1.7826095671567685</v>
      </c>
      <c r="BS6" s="120">
        <f t="shared" si="1"/>
        <v>0.70878575968930591</v>
      </c>
      <c r="BT6" s="120">
        <f t="shared" ref="BT6:CK6" si="2">BT5/BS5*100-100</f>
        <v>1.0657456086411941</v>
      </c>
      <c r="BU6" s="120">
        <f t="shared" si="2"/>
        <v>0.96300031944498699</v>
      </c>
      <c r="BV6" s="120">
        <f t="shared" si="2"/>
        <v>0.53316295342831665</v>
      </c>
      <c r="BW6" s="120">
        <f t="shared" si="2"/>
        <v>0.10302813922729115</v>
      </c>
      <c r="BX6" s="120">
        <f t="shared" si="2"/>
        <v>0.30480654236740179</v>
      </c>
      <c r="BY6" s="120">
        <f t="shared" si="2"/>
        <v>0.15220777510069183</v>
      </c>
      <c r="BZ6" s="120">
        <f t="shared" si="2"/>
        <v>1.2379631626783691</v>
      </c>
      <c r="CA6" s="120">
        <f t="shared" si="2"/>
        <v>0.4011159136288569</v>
      </c>
      <c r="CB6" s="120">
        <f t="shared" si="2"/>
        <v>0.46550342888383511</v>
      </c>
      <c r="CC6" s="120">
        <f t="shared" si="2"/>
        <v>0.39843894450413586</v>
      </c>
      <c r="CD6" s="120">
        <f t="shared" si="2"/>
        <v>0.67145619955475411</v>
      </c>
      <c r="CE6" s="120">
        <f t="shared" si="2"/>
        <v>0.63948116297862612</v>
      </c>
      <c r="CF6" s="120">
        <f t="shared" si="2"/>
        <v>-0.28753795316774244</v>
      </c>
      <c r="CG6" s="120">
        <f t="shared" si="2"/>
        <v>0.67023474182701648</v>
      </c>
      <c r="CH6" s="120">
        <f t="shared" si="2"/>
        <v>-0.2357000421158375</v>
      </c>
      <c r="CI6" s="120">
        <f t="shared" si="2"/>
        <v>7.0215908597035082E-2</v>
      </c>
      <c r="CJ6" s="120">
        <f t="shared" si="2"/>
        <v>0.87467621872490042</v>
      </c>
      <c r="CK6" s="120">
        <f t="shared" si="2"/>
        <v>1.464797408429547</v>
      </c>
    </row>
    <row r="7" spans="1:89" s="35" customFormat="1" ht="13.9" x14ac:dyDescent="0.3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</row>
    <row r="8" spans="1:89" s="35" customFormat="1" ht="13.9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</row>
    <row r="9" spans="1:89" s="55" customFormat="1" ht="15.75" x14ac:dyDescent="0.25">
      <c r="B9" s="39" t="s">
        <v>26</v>
      </c>
    </row>
    <row r="10" spans="1:89" s="55" customFormat="1" ht="25.5" x14ac:dyDescent="0.2">
      <c r="A10" s="15" t="s">
        <v>20</v>
      </c>
      <c r="B10" s="16" t="s">
        <v>18</v>
      </c>
      <c r="C10" s="15">
        <v>35125</v>
      </c>
      <c r="D10" s="15">
        <v>35217</v>
      </c>
      <c r="E10" s="15">
        <v>35309</v>
      </c>
      <c r="F10" s="15">
        <v>35400</v>
      </c>
      <c r="G10" s="15">
        <v>35490</v>
      </c>
      <c r="H10" s="15">
        <v>35582</v>
      </c>
      <c r="I10" s="15">
        <v>35674</v>
      </c>
      <c r="J10" s="15">
        <v>35765</v>
      </c>
      <c r="K10" s="15">
        <v>35855</v>
      </c>
      <c r="L10" s="15">
        <v>35947</v>
      </c>
      <c r="M10" s="15">
        <v>36039</v>
      </c>
      <c r="N10" s="15">
        <v>36130</v>
      </c>
      <c r="O10" s="15">
        <v>36220</v>
      </c>
      <c r="P10" s="15">
        <v>36312</v>
      </c>
      <c r="Q10" s="15">
        <v>36404</v>
      </c>
      <c r="R10" s="15">
        <v>36495</v>
      </c>
      <c r="S10" s="15">
        <v>36586</v>
      </c>
      <c r="T10" s="15">
        <v>36678</v>
      </c>
      <c r="U10" s="15">
        <v>36770</v>
      </c>
      <c r="V10" s="15">
        <v>36861</v>
      </c>
      <c r="W10" s="15">
        <v>36951</v>
      </c>
      <c r="X10" s="15">
        <v>37043</v>
      </c>
      <c r="Y10" s="15">
        <v>37135</v>
      </c>
      <c r="Z10" s="15">
        <v>37226</v>
      </c>
      <c r="AA10" s="15">
        <v>37316</v>
      </c>
      <c r="AB10" s="15">
        <v>37408</v>
      </c>
      <c r="AC10" s="15">
        <v>37500</v>
      </c>
      <c r="AD10" s="15">
        <v>37591</v>
      </c>
      <c r="AE10" s="15">
        <v>37681</v>
      </c>
      <c r="AF10" s="15">
        <v>37773</v>
      </c>
      <c r="AG10" s="15">
        <v>37865</v>
      </c>
      <c r="AH10" s="15">
        <v>37956</v>
      </c>
      <c r="AI10" s="15">
        <v>38047</v>
      </c>
      <c r="AJ10" s="15">
        <v>38139</v>
      </c>
      <c r="AK10" s="15">
        <v>38231</v>
      </c>
      <c r="AL10" s="15">
        <v>38322</v>
      </c>
      <c r="AM10" s="15">
        <v>38412</v>
      </c>
      <c r="AN10" s="15">
        <v>38504</v>
      </c>
      <c r="AO10" s="15">
        <v>38596</v>
      </c>
      <c r="AP10" s="15">
        <v>38687</v>
      </c>
      <c r="AQ10" s="15">
        <v>38777</v>
      </c>
      <c r="AR10" s="15">
        <v>38869</v>
      </c>
      <c r="AS10" s="15">
        <v>38961</v>
      </c>
      <c r="AT10" s="15">
        <v>39052</v>
      </c>
      <c r="AU10" s="15">
        <v>39142</v>
      </c>
      <c r="AV10" s="15">
        <v>39234</v>
      </c>
      <c r="AW10" s="15">
        <v>39326</v>
      </c>
      <c r="AX10" s="15">
        <v>39417</v>
      </c>
      <c r="AY10" s="15">
        <v>39508</v>
      </c>
      <c r="AZ10" s="15">
        <v>39600</v>
      </c>
      <c r="BA10" s="15">
        <v>39692</v>
      </c>
      <c r="BB10" s="15">
        <v>39783</v>
      </c>
      <c r="BC10" s="15">
        <v>39873</v>
      </c>
      <c r="BD10" s="15">
        <v>39965</v>
      </c>
      <c r="BE10" s="15">
        <v>40057</v>
      </c>
      <c r="BF10" s="15">
        <v>40148</v>
      </c>
      <c r="BG10" s="15">
        <v>40238</v>
      </c>
      <c r="BH10" s="15">
        <v>40330</v>
      </c>
      <c r="BI10" s="15">
        <v>40422</v>
      </c>
      <c r="BJ10" s="15">
        <v>40513</v>
      </c>
      <c r="BK10" s="15">
        <v>40603</v>
      </c>
      <c r="BL10" s="15">
        <v>40695</v>
      </c>
      <c r="BM10" s="15">
        <v>40787</v>
      </c>
      <c r="BN10" s="15">
        <v>40878</v>
      </c>
      <c r="BO10" s="15">
        <v>40969</v>
      </c>
      <c r="BP10" s="15">
        <v>41061</v>
      </c>
      <c r="BQ10" s="15">
        <v>41153</v>
      </c>
      <c r="BR10" s="15">
        <v>41244</v>
      </c>
      <c r="BS10" s="15">
        <v>41334</v>
      </c>
      <c r="BT10" s="15">
        <v>41426</v>
      </c>
      <c r="BU10" s="15">
        <v>41518</v>
      </c>
      <c r="BV10" s="15">
        <v>41609</v>
      </c>
      <c r="BW10" s="15">
        <v>41699</v>
      </c>
      <c r="BX10" s="15">
        <v>41791</v>
      </c>
      <c r="BY10" s="15">
        <v>41883</v>
      </c>
      <c r="BZ10" s="15">
        <v>41974</v>
      </c>
      <c r="CA10" s="15">
        <v>42064</v>
      </c>
      <c r="CB10" s="15">
        <v>42156</v>
      </c>
      <c r="CC10" s="15">
        <v>42248</v>
      </c>
      <c r="CD10" s="15">
        <v>42339</v>
      </c>
      <c r="CE10" s="15">
        <v>42430</v>
      </c>
      <c r="CF10" s="15">
        <v>42522</v>
      </c>
      <c r="CG10" s="15">
        <v>42614</v>
      </c>
      <c r="CH10" s="15">
        <v>42705</v>
      </c>
      <c r="CI10" s="15">
        <v>42795</v>
      </c>
      <c r="CJ10" s="15">
        <v>42887</v>
      </c>
      <c r="CK10" s="15">
        <v>42979</v>
      </c>
    </row>
    <row r="11" spans="1:89" s="55" customFormat="1" ht="12.75" x14ac:dyDescent="0.2">
      <c r="A11" s="136">
        <f>Original_real!A11</f>
        <v>1</v>
      </c>
      <c r="B11" s="18" t="s">
        <v>0</v>
      </c>
      <c r="C11" s="87">
        <v>498.67790699676402</v>
      </c>
      <c r="D11" s="87">
        <v>504.67980049944998</v>
      </c>
      <c r="E11" s="87">
        <v>494.36959584235399</v>
      </c>
      <c r="F11" s="87">
        <v>501.02705565495597</v>
      </c>
      <c r="G11" s="87">
        <v>506.76336242099302</v>
      </c>
      <c r="H11" s="87">
        <v>513.148647764305</v>
      </c>
      <c r="I11" s="87">
        <v>513.45623168001396</v>
      </c>
      <c r="J11" s="87">
        <v>527.75429299239795</v>
      </c>
      <c r="K11" s="87">
        <v>543.26423656335896</v>
      </c>
      <c r="L11" s="87">
        <v>552.39011355455705</v>
      </c>
      <c r="M11" s="87">
        <v>560.291652811017</v>
      </c>
      <c r="N11" s="87">
        <v>560.84372570180903</v>
      </c>
      <c r="O11" s="87">
        <v>535.94556157090005</v>
      </c>
      <c r="P11" s="87">
        <v>532.57191024496501</v>
      </c>
      <c r="Q11" s="87">
        <v>541.79833269113203</v>
      </c>
      <c r="R11" s="87">
        <v>542.24282404322105</v>
      </c>
      <c r="S11" s="87">
        <v>559.44163078842996</v>
      </c>
      <c r="T11" s="87">
        <v>565.13267358102905</v>
      </c>
      <c r="U11" s="87">
        <v>584.13369785503403</v>
      </c>
      <c r="V11" s="87">
        <v>594.77918829224495</v>
      </c>
      <c r="W11" s="87">
        <v>601.83165412684002</v>
      </c>
      <c r="X11" s="87">
        <v>600.71131268754698</v>
      </c>
      <c r="Y11" s="87">
        <v>589.68682161708296</v>
      </c>
      <c r="Z11" s="87">
        <v>597.43193577450597</v>
      </c>
      <c r="AA11" s="87">
        <v>601.61849688318398</v>
      </c>
      <c r="AB11" s="87">
        <v>608.705837963872</v>
      </c>
      <c r="AC11" s="87">
        <v>621.24273576932399</v>
      </c>
      <c r="AD11" s="87">
        <v>631.00758228081497</v>
      </c>
      <c r="AE11" s="87">
        <v>622.59158547531797</v>
      </c>
      <c r="AF11" s="87">
        <v>632.68637234279504</v>
      </c>
      <c r="AG11" s="87">
        <v>646.58031294602404</v>
      </c>
      <c r="AH11" s="87">
        <v>664.921646529246</v>
      </c>
      <c r="AI11" s="87">
        <v>677.179504261641</v>
      </c>
      <c r="AJ11" s="87">
        <v>664.192831447912</v>
      </c>
      <c r="AK11" s="87">
        <v>732.11349363410397</v>
      </c>
      <c r="AL11" s="87">
        <v>792.12536976803904</v>
      </c>
      <c r="AM11" s="87">
        <v>778.78761458412703</v>
      </c>
      <c r="AN11" s="87">
        <v>811.64721933431599</v>
      </c>
      <c r="AO11" s="87">
        <v>888.70438679998801</v>
      </c>
      <c r="AP11" s="87">
        <v>812.85158404343895</v>
      </c>
      <c r="AQ11" s="87">
        <v>876.64999256738497</v>
      </c>
      <c r="AR11" s="87">
        <v>908.607705294261</v>
      </c>
      <c r="AS11" s="87">
        <v>927.52260881084305</v>
      </c>
      <c r="AT11" s="87">
        <v>946.76758216419296</v>
      </c>
      <c r="AU11" s="87">
        <v>944.78496700777498</v>
      </c>
      <c r="AV11" s="87">
        <v>942.08049383717696</v>
      </c>
      <c r="AW11" s="87">
        <v>934.71811964034202</v>
      </c>
      <c r="AX11" s="87">
        <v>943.12047306539796</v>
      </c>
      <c r="AY11" s="87">
        <v>1038.9301150567801</v>
      </c>
      <c r="AZ11" s="87">
        <v>1005.5281410562</v>
      </c>
      <c r="BA11" s="87">
        <v>930.58409402688801</v>
      </c>
      <c r="BB11" s="87">
        <v>1016.46508602138</v>
      </c>
      <c r="BC11" s="87">
        <v>957.23617998909197</v>
      </c>
      <c r="BD11" s="87">
        <v>933.80194275137706</v>
      </c>
      <c r="BE11" s="87">
        <v>1005.22490536638</v>
      </c>
      <c r="BF11" s="87">
        <v>928.31725263062299</v>
      </c>
      <c r="BG11" s="87">
        <v>917.64570764529401</v>
      </c>
      <c r="BH11" s="87">
        <v>950.28835699359502</v>
      </c>
      <c r="BI11" s="87">
        <v>994.94016070180805</v>
      </c>
      <c r="BJ11" s="87">
        <v>1011.39677547171</v>
      </c>
      <c r="BK11" s="87">
        <v>1085.3890483863499</v>
      </c>
      <c r="BL11" s="87">
        <v>1060.5855669533501</v>
      </c>
      <c r="BM11" s="87">
        <v>1042.2141148718099</v>
      </c>
      <c r="BN11" s="87">
        <v>1052.6541455608699</v>
      </c>
      <c r="BO11" s="87">
        <v>986.74567624227802</v>
      </c>
      <c r="BP11" s="87">
        <v>1012.83510477606</v>
      </c>
      <c r="BQ11" s="87">
        <v>941.57500432054803</v>
      </c>
      <c r="BR11" s="87">
        <v>994.47152243554604</v>
      </c>
      <c r="BS11" s="87">
        <v>1002.61672772242</v>
      </c>
      <c r="BT11" s="87">
        <v>1058.33889453591</v>
      </c>
      <c r="BU11" s="87">
        <v>1003.72542324517</v>
      </c>
      <c r="BV11" s="87">
        <v>969.97252034288601</v>
      </c>
      <c r="BW11" s="87">
        <v>957.75981832899595</v>
      </c>
      <c r="BX11" s="87">
        <v>921.14113476035595</v>
      </c>
      <c r="BY11" s="87">
        <v>948.68699963620895</v>
      </c>
      <c r="BZ11" s="87">
        <v>1051.1720625825201</v>
      </c>
      <c r="CA11" s="87">
        <v>1051.28494195233</v>
      </c>
      <c r="CB11" s="87">
        <v>1083.9467442938601</v>
      </c>
      <c r="CC11" s="87">
        <v>1079.2799407412199</v>
      </c>
      <c r="CD11" s="87">
        <v>1042.3635612320199</v>
      </c>
      <c r="CE11" s="87">
        <v>1103.1302916089901</v>
      </c>
      <c r="CF11" s="87">
        <v>1073.7870832977801</v>
      </c>
      <c r="CG11" s="87">
        <v>1136.8446673399999</v>
      </c>
      <c r="CH11" s="87">
        <v>1129.6532254512199</v>
      </c>
      <c r="CI11" s="87">
        <v>1065.52479486165</v>
      </c>
      <c r="CJ11" s="87">
        <v>1083.78811023295</v>
      </c>
      <c r="CK11" s="87">
        <v>1131.6162286091701</v>
      </c>
    </row>
    <row r="12" spans="1:89" s="55" customFormat="1" ht="13.9" x14ac:dyDescent="0.3">
      <c r="A12" s="137">
        <f>Original_real!A12</f>
        <v>1</v>
      </c>
      <c r="B12" s="19" t="s">
        <v>1</v>
      </c>
      <c r="C12" s="88">
        <v>87.641956720098705</v>
      </c>
      <c r="D12" s="88">
        <v>89.585882472820899</v>
      </c>
      <c r="E12" s="88">
        <v>87.117555004180204</v>
      </c>
      <c r="F12" s="88">
        <v>81.883886055896895</v>
      </c>
      <c r="G12" s="88">
        <v>91.166027160699898</v>
      </c>
      <c r="H12" s="88">
        <v>97.573742686749597</v>
      </c>
      <c r="I12" s="88">
        <v>102.68713182939101</v>
      </c>
      <c r="J12" s="88">
        <v>98.350774681394</v>
      </c>
      <c r="K12" s="88">
        <v>92.969227424579401</v>
      </c>
      <c r="L12" s="88">
        <v>89.415756359816598</v>
      </c>
      <c r="M12" s="88">
        <v>91.428009195280197</v>
      </c>
      <c r="N12" s="88">
        <v>92.341864651007796</v>
      </c>
      <c r="O12" s="88">
        <v>93.124206751891705</v>
      </c>
      <c r="P12" s="88">
        <v>99.742557180629603</v>
      </c>
      <c r="Q12" s="88">
        <v>89.349809741279302</v>
      </c>
      <c r="R12" s="88">
        <v>97.814053184872606</v>
      </c>
      <c r="S12" s="88">
        <v>97.483265052365198</v>
      </c>
      <c r="T12" s="88">
        <v>100.301023423164</v>
      </c>
      <c r="U12" s="88">
        <v>103.34546111064</v>
      </c>
      <c r="V12" s="88">
        <v>107.13510518730099</v>
      </c>
      <c r="W12" s="88">
        <v>105.417990587345</v>
      </c>
      <c r="X12" s="88">
        <v>107.32131233231399</v>
      </c>
      <c r="Y12" s="88">
        <v>109.794936999873</v>
      </c>
      <c r="Z12" s="88">
        <v>116.012402054299</v>
      </c>
      <c r="AA12" s="88">
        <v>119.43933613223101</v>
      </c>
      <c r="AB12" s="88">
        <v>113.65256285326799</v>
      </c>
      <c r="AC12" s="88">
        <v>117.787875754553</v>
      </c>
      <c r="AD12" s="88">
        <v>131.922430261579</v>
      </c>
      <c r="AE12" s="88">
        <v>101.784878602242</v>
      </c>
      <c r="AF12" s="88">
        <v>106.428753441436</v>
      </c>
      <c r="AG12" s="88">
        <v>114.14350956925099</v>
      </c>
      <c r="AH12" s="88">
        <v>114.651588822387</v>
      </c>
      <c r="AI12" s="88">
        <v>125.453760655769</v>
      </c>
      <c r="AJ12" s="88">
        <v>127.372720592062</v>
      </c>
      <c r="AK12" s="88">
        <v>139.654503744626</v>
      </c>
      <c r="AL12" s="88">
        <v>143.78693859299</v>
      </c>
      <c r="AM12" s="88">
        <v>128.504960166969</v>
      </c>
      <c r="AN12" s="88">
        <v>132.26001264165001</v>
      </c>
      <c r="AO12" s="88">
        <v>133.95979641066501</v>
      </c>
      <c r="AP12" s="88">
        <v>147.89142708070099</v>
      </c>
      <c r="AQ12" s="88">
        <v>131.204620845232</v>
      </c>
      <c r="AR12" s="88">
        <v>124.24174414739601</v>
      </c>
      <c r="AS12" s="88">
        <v>124.89227080286101</v>
      </c>
      <c r="AT12" s="88">
        <v>137.90203920689601</v>
      </c>
      <c r="AU12" s="88">
        <v>136.78259492559201</v>
      </c>
      <c r="AV12" s="88">
        <v>125.69994789634799</v>
      </c>
      <c r="AW12" s="88">
        <v>118.128167718882</v>
      </c>
      <c r="AX12" s="88">
        <v>128.886633165158</v>
      </c>
      <c r="AY12" s="88">
        <v>144.01185983065201</v>
      </c>
      <c r="AZ12" s="88">
        <v>158.197090169658</v>
      </c>
      <c r="BA12" s="88">
        <v>136.60016790882901</v>
      </c>
      <c r="BB12" s="88">
        <v>137.02373963267999</v>
      </c>
      <c r="BC12" s="88">
        <v>130.466111360003</v>
      </c>
      <c r="BD12" s="88">
        <v>126.704466672593</v>
      </c>
      <c r="BE12" s="88">
        <v>128.25377302598599</v>
      </c>
      <c r="BF12" s="88">
        <v>126.59484610211901</v>
      </c>
      <c r="BG12" s="88">
        <v>123.45574431001</v>
      </c>
      <c r="BH12" s="88">
        <v>124.821428657396</v>
      </c>
      <c r="BI12" s="88">
        <v>122.664509022704</v>
      </c>
      <c r="BJ12" s="88">
        <v>129.876550089473</v>
      </c>
      <c r="BK12" s="88">
        <v>139.195869208332</v>
      </c>
      <c r="BL12" s="88">
        <v>157.636658838069</v>
      </c>
      <c r="BM12" s="88">
        <v>157.84360244503699</v>
      </c>
      <c r="BN12" s="88">
        <v>160.08631043598501</v>
      </c>
      <c r="BO12" s="88">
        <v>163.96319147702999</v>
      </c>
      <c r="BP12" s="88">
        <v>187.34856308386199</v>
      </c>
      <c r="BQ12" s="88">
        <v>186.26211948076599</v>
      </c>
      <c r="BR12" s="88">
        <v>195.854169359954</v>
      </c>
      <c r="BS12" s="88">
        <v>140.032942697838</v>
      </c>
      <c r="BT12" s="88">
        <v>137.59255674545199</v>
      </c>
      <c r="BU12" s="88">
        <v>162.5038058506</v>
      </c>
      <c r="BV12" s="88">
        <v>191.27329129900301</v>
      </c>
      <c r="BW12" s="88">
        <v>180.27721770578401</v>
      </c>
      <c r="BX12" s="88">
        <v>206.28801128501101</v>
      </c>
      <c r="BY12" s="88">
        <v>198.386403466426</v>
      </c>
      <c r="BZ12" s="88">
        <v>202.67343056823199</v>
      </c>
      <c r="CA12" s="88">
        <v>183.043265206021</v>
      </c>
      <c r="CB12" s="88">
        <v>185.45317945606601</v>
      </c>
      <c r="CC12" s="88">
        <v>185.95419129075199</v>
      </c>
      <c r="CD12" s="88">
        <v>167.931425050255</v>
      </c>
      <c r="CE12" s="88">
        <v>168.99620110537401</v>
      </c>
      <c r="CF12" s="88">
        <v>184.425133676797</v>
      </c>
      <c r="CG12" s="88">
        <v>183.008763595293</v>
      </c>
      <c r="CH12" s="88">
        <v>177.99047315502099</v>
      </c>
      <c r="CI12" s="88">
        <v>220.24323522003399</v>
      </c>
      <c r="CJ12" s="88">
        <v>203.334644537397</v>
      </c>
      <c r="CK12" s="88">
        <v>210.08259384180599</v>
      </c>
    </row>
    <row r="13" spans="1:89" s="55" customFormat="1" ht="12.75" x14ac:dyDescent="0.2">
      <c r="A13" s="137">
        <f>Original_real!A13</f>
        <v>1</v>
      </c>
      <c r="B13" s="19" t="s">
        <v>2</v>
      </c>
      <c r="C13" s="88">
        <v>2377.4013858534299</v>
      </c>
      <c r="D13" s="88">
        <v>2441.3725383123901</v>
      </c>
      <c r="E13" s="88">
        <v>2615.00295010942</v>
      </c>
      <c r="F13" s="88">
        <v>2647.6108150924401</v>
      </c>
      <c r="G13" s="88">
        <v>2691.8135505042401</v>
      </c>
      <c r="H13" s="88">
        <v>2791.63846892634</v>
      </c>
      <c r="I13" s="88">
        <v>2792.5777332872699</v>
      </c>
      <c r="J13" s="88">
        <v>2865.9555796108698</v>
      </c>
      <c r="K13" s="88">
        <v>2934.4515248085099</v>
      </c>
      <c r="L13" s="88">
        <v>3064.8540655648198</v>
      </c>
      <c r="M13" s="88">
        <v>3099.0858820445501</v>
      </c>
      <c r="N13" s="88">
        <v>3113.22270468124</v>
      </c>
      <c r="O13" s="88">
        <v>3329.0741152038399</v>
      </c>
      <c r="P13" s="88">
        <v>3320.1445397277098</v>
      </c>
      <c r="Q13" s="88">
        <v>3362.9983214570402</v>
      </c>
      <c r="R13" s="88">
        <v>3357.6717570155802</v>
      </c>
      <c r="S13" s="88">
        <v>3446.4521801765</v>
      </c>
      <c r="T13" s="88">
        <v>3410.9496903223799</v>
      </c>
      <c r="U13" s="88">
        <v>3517.48751155224</v>
      </c>
      <c r="V13" s="88">
        <v>3558.7821348469001</v>
      </c>
      <c r="W13" s="88">
        <v>3562.0432207796298</v>
      </c>
      <c r="X13" s="88">
        <v>3597.4100461991502</v>
      </c>
      <c r="Y13" s="88">
        <v>3654.2470609162201</v>
      </c>
      <c r="Z13" s="88">
        <v>3604.8615309380298</v>
      </c>
      <c r="AA13" s="88">
        <v>3500.8433060984698</v>
      </c>
      <c r="AB13" s="88">
        <v>3489.3552068572099</v>
      </c>
      <c r="AC13" s="88">
        <v>3423.09994430406</v>
      </c>
      <c r="AD13" s="88">
        <v>3609.7105694218199</v>
      </c>
      <c r="AE13" s="88">
        <v>3687.1386951454201</v>
      </c>
      <c r="AF13" s="88">
        <v>3630.2342133717598</v>
      </c>
      <c r="AG13" s="88">
        <v>3579.8207719868701</v>
      </c>
      <c r="AH13" s="88">
        <v>3496.1159775494998</v>
      </c>
      <c r="AI13" s="88">
        <v>3561.7396851635699</v>
      </c>
      <c r="AJ13" s="88">
        <v>3676.5084204520999</v>
      </c>
      <c r="AK13" s="88">
        <v>3721.72453421194</v>
      </c>
      <c r="AL13" s="88">
        <v>3667.4090271903601</v>
      </c>
      <c r="AM13" s="88">
        <v>3516.9457227892399</v>
      </c>
      <c r="AN13" s="88">
        <v>3352.9182133998002</v>
      </c>
      <c r="AO13" s="88">
        <v>3571.54281320368</v>
      </c>
      <c r="AP13" s="88">
        <v>3577.13646594796</v>
      </c>
      <c r="AQ13" s="88">
        <v>3526.61036878293</v>
      </c>
      <c r="AR13" s="88">
        <v>3557.9530666929099</v>
      </c>
      <c r="AS13" s="88">
        <v>3538.4016033498201</v>
      </c>
      <c r="AT13" s="88">
        <v>3640.9606137966398</v>
      </c>
      <c r="AU13" s="88">
        <v>3731.0040949599802</v>
      </c>
      <c r="AV13" s="88">
        <v>3699.3328155890899</v>
      </c>
      <c r="AW13" s="88">
        <v>3642.5271386201998</v>
      </c>
      <c r="AX13" s="88">
        <v>3577.7710125715298</v>
      </c>
      <c r="AY13" s="88">
        <v>3635.3692652124901</v>
      </c>
      <c r="AZ13" s="88">
        <v>3589.8832257833001</v>
      </c>
      <c r="BA13" s="88">
        <v>3441.6558800156999</v>
      </c>
      <c r="BB13" s="88">
        <v>3457.5281174194602</v>
      </c>
      <c r="BC13" s="88">
        <v>3378.3556868913201</v>
      </c>
      <c r="BD13" s="88">
        <v>3486.8151568970502</v>
      </c>
      <c r="BE13" s="88">
        <v>3565.6719211356099</v>
      </c>
      <c r="BF13" s="88">
        <v>3628.19596630469</v>
      </c>
      <c r="BG13" s="88">
        <v>3567.1126714173502</v>
      </c>
      <c r="BH13" s="88">
        <v>3596.9014123490101</v>
      </c>
      <c r="BI13" s="88">
        <v>3715.1099066209299</v>
      </c>
      <c r="BJ13" s="88">
        <v>3576.77188266861</v>
      </c>
      <c r="BK13" s="88">
        <v>3409.3749648696198</v>
      </c>
      <c r="BL13" s="88">
        <v>3463.8462947839198</v>
      </c>
      <c r="BM13" s="88">
        <v>3320.4578549452099</v>
      </c>
      <c r="BN13" s="88">
        <v>3536.94632993607</v>
      </c>
      <c r="BO13" s="88">
        <v>3515.8386318634998</v>
      </c>
      <c r="BP13" s="88">
        <v>3561.21821828668</v>
      </c>
      <c r="BQ13" s="88">
        <v>3543.3832676734201</v>
      </c>
      <c r="BR13" s="88">
        <v>3645.4963441301802</v>
      </c>
      <c r="BS13" s="88">
        <v>3744.3757023173098</v>
      </c>
      <c r="BT13" s="88">
        <v>3707.70296449646</v>
      </c>
      <c r="BU13" s="88">
        <v>3827.2878174780599</v>
      </c>
      <c r="BV13" s="88">
        <v>3862.3989093438199</v>
      </c>
      <c r="BW13" s="88">
        <v>3862.3645213872101</v>
      </c>
      <c r="BX13" s="88">
        <v>3922.2352526664099</v>
      </c>
      <c r="BY13" s="88">
        <v>3854.31991205341</v>
      </c>
      <c r="BZ13" s="88">
        <v>3861.2908892570599</v>
      </c>
      <c r="CA13" s="88">
        <v>4010.5198268220302</v>
      </c>
      <c r="CB13" s="88">
        <v>3967.1144168175001</v>
      </c>
      <c r="CC13" s="88">
        <v>3734.4417965980001</v>
      </c>
      <c r="CD13" s="88">
        <v>3790.3826436827799</v>
      </c>
      <c r="CE13" s="88">
        <v>3918.6063725107701</v>
      </c>
      <c r="CF13" s="88">
        <v>3727.9851458962298</v>
      </c>
      <c r="CG13" s="88">
        <v>3699.2484801343398</v>
      </c>
      <c r="CH13" s="88">
        <v>3664.1168641090198</v>
      </c>
      <c r="CI13" s="88">
        <v>3400.6154060201702</v>
      </c>
      <c r="CJ13" s="88">
        <v>3619.3307143264201</v>
      </c>
      <c r="CK13" s="88">
        <v>3966.4984905749998</v>
      </c>
    </row>
    <row r="14" spans="1:89" s="55" customFormat="1" ht="13.9" x14ac:dyDescent="0.3">
      <c r="A14" s="137">
        <f>Original_real!A14</f>
        <v>1</v>
      </c>
      <c r="B14" s="19" t="s">
        <v>3</v>
      </c>
      <c r="C14" s="88">
        <v>2505.6286640265298</v>
      </c>
      <c r="D14" s="88">
        <v>2472.32419912558</v>
      </c>
      <c r="E14" s="88">
        <v>2463.0690099927601</v>
      </c>
      <c r="F14" s="88">
        <v>2515.5243068783702</v>
      </c>
      <c r="G14" s="88">
        <v>2533.2208079299799</v>
      </c>
      <c r="H14" s="88">
        <v>2646.0957554669999</v>
      </c>
      <c r="I14" s="88">
        <v>2633.68459930991</v>
      </c>
      <c r="J14" s="88">
        <v>2692.3704011971199</v>
      </c>
      <c r="K14" s="88">
        <v>2679.01384599628</v>
      </c>
      <c r="L14" s="88">
        <v>2675.3877369673201</v>
      </c>
      <c r="M14" s="88">
        <v>2701.8935919631799</v>
      </c>
      <c r="N14" s="88">
        <v>2589.1063291329501</v>
      </c>
      <c r="O14" s="88">
        <v>2552.2119662083101</v>
      </c>
      <c r="P14" s="88">
        <v>2582.95993959313</v>
      </c>
      <c r="Q14" s="88">
        <v>2673.1239831882199</v>
      </c>
      <c r="R14" s="88">
        <v>2755.2016591500101</v>
      </c>
      <c r="S14" s="88">
        <v>2824.0551624689801</v>
      </c>
      <c r="T14" s="88">
        <v>2798.8598260558501</v>
      </c>
      <c r="U14" s="88">
        <v>2786.8926309867102</v>
      </c>
      <c r="V14" s="88">
        <v>2805.12585736562</v>
      </c>
      <c r="W14" s="88">
        <v>2795.8201700988102</v>
      </c>
      <c r="X14" s="88">
        <v>2811.9746306111101</v>
      </c>
      <c r="Y14" s="88">
        <v>2734.46359738707</v>
      </c>
      <c r="Z14" s="88">
        <v>2801.3944659194799</v>
      </c>
      <c r="AA14" s="88">
        <v>2813.2427135481098</v>
      </c>
      <c r="AB14" s="88">
        <v>2839.22368767841</v>
      </c>
      <c r="AC14" s="88">
        <v>2879.4454878892302</v>
      </c>
      <c r="AD14" s="88">
        <v>2867.0101717801199</v>
      </c>
      <c r="AE14" s="88">
        <v>2893.4307219122802</v>
      </c>
      <c r="AF14" s="88">
        <v>2857.4240192919401</v>
      </c>
      <c r="AG14" s="88">
        <v>2868.3581578584799</v>
      </c>
      <c r="AH14" s="88">
        <v>2910.8453228021599</v>
      </c>
      <c r="AI14" s="88">
        <v>3001.5880642996999</v>
      </c>
      <c r="AJ14" s="88">
        <v>3009.8743666200098</v>
      </c>
      <c r="AK14" s="88">
        <v>3155.2476710604401</v>
      </c>
      <c r="AL14" s="88">
        <v>3130.8738204842898</v>
      </c>
      <c r="AM14" s="88">
        <v>3028.9661524088901</v>
      </c>
      <c r="AN14" s="88">
        <v>3196.25940627625</v>
      </c>
      <c r="AO14" s="88">
        <v>3183.07715661469</v>
      </c>
      <c r="AP14" s="88">
        <v>3305.0183715108401</v>
      </c>
      <c r="AQ14" s="88">
        <v>3308.81803716066</v>
      </c>
      <c r="AR14" s="88">
        <v>3298.2878730409102</v>
      </c>
      <c r="AS14" s="88">
        <v>3337.2708280471702</v>
      </c>
      <c r="AT14" s="88">
        <v>3421.67952663404</v>
      </c>
      <c r="AU14" s="88">
        <v>3443.7465441456002</v>
      </c>
      <c r="AV14" s="88">
        <v>3460.6700801554798</v>
      </c>
      <c r="AW14" s="88">
        <v>3371.7110190051098</v>
      </c>
      <c r="AX14" s="88">
        <v>3434.1171659966499</v>
      </c>
      <c r="AY14" s="88">
        <v>3636.7077392845199</v>
      </c>
      <c r="AZ14" s="88">
        <v>3478.18518760503</v>
      </c>
      <c r="BA14" s="88">
        <v>3437.03060628398</v>
      </c>
      <c r="BB14" s="88">
        <v>3292.2835916016002</v>
      </c>
      <c r="BC14" s="88">
        <v>3240.07626971437</v>
      </c>
      <c r="BD14" s="88">
        <v>3189.25442607081</v>
      </c>
      <c r="BE14" s="88">
        <v>3241.9707455203802</v>
      </c>
      <c r="BF14" s="88">
        <v>3340.2455195715002</v>
      </c>
      <c r="BG14" s="88">
        <v>3131.1632002347001</v>
      </c>
      <c r="BH14" s="88">
        <v>3344.6388713904098</v>
      </c>
      <c r="BI14" s="88">
        <v>3469.18670178707</v>
      </c>
      <c r="BJ14" s="88">
        <v>3533.7429068684701</v>
      </c>
      <c r="BK14" s="88">
        <v>3578.59432864274</v>
      </c>
      <c r="BL14" s="88">
        <v>3635.0548066824899</v>
      </c>
      <c r="BM14" s="88">
        <v>3659.1869659957101</v>
      </c>
      <c r="BN14" s="88">
        <v>3627.2470304579301</v>
      </c>
      <c r="BO14" s="88">
        <v>3696.2048920879802</v>
      </c>
      <c r="BP14" s="88">
        <v>3738.8519440765899</v>
      </c>
      <c r="BQ14" s="88">
        <v>3760.4583554118699</v>
      </c>
      <c r="BR14" s="88">
        <v>3862.9452751701501</v>
      </c>
      <c r="BS14" s="88">
        <v>3855.49441803536</v>
      </c>
      <c r="BT14" s="88">
        <v>3810.1600674548799</v>
      </c>
      <c r="BU14" s="88">
        <v>3861.6051815048399</v>
      </c>
      <c r="BV14" s="88">
        <v>3832.7459170461202</v>
      </c>
      <c r="BW14" s="88">
        <v>3818.53458833795</v>
      </c>
      <c r="BX14" s="88">
        <v>3797.22988198745</v>
      </c>
      <c r="BY14" s="88">
        <v>3811.2014587753702</v>
      </c>
      <c r="BZ14" s="88">
        <v>3851.2817755708002</v>
      </c>
      <c r="CA14" s="88">
        <v>3804.7404500478601</v>
      </c>
      <c r="CB14" s="88">
        <v>3832.4986807875998</v>
      </c>
      <c r="CC14" s="88">
        <v>3860.3016561971799</v>
      </c>
      <c r="CD14" s="88">
        <v>3816.81096446949</v>
      </c>
      <c r="CE14" s="88">
        <v>3819.2692402367802</v>
      </c>
      <c r="CF14" s="88">
        <v>3755.1031678806798</v>
      </c>
      <c r="CG14" s="88">
        <v>3804.2685414013299</v>
      </c>
      <c r="CH14" s="88">
        <v>3740.5279239994302</v>
      </c>
      <c r="CI14" s="88">
        <v>3819.8905147564201</v>
      </c>
      <c r="CJ14" s="88">
        <v>3833.2374095958398</v>
      </c>
      <c r="CK14" s="88">
        <v>3882.3432321038699</v>
      </c>
    </row>
    <row r="15" spans="1:89" s="55" customFormat="1" ht="12.75" x14ac:dyDescent="0.2">
      <c r="A15" s="137">
        <f>Original_real!A15</f>
        <v>1</v>
      </c>
      <c r="B15" s="19" t="s">
        <v>4</v>
      </c>
      <c r="C15" s="88">
        <v>589.89043711634201</v>
      </c>
      <c r="D15" s="88">
        <v>587.59985892285101</v>
      </c>
      <c r="E15" s="88">
        <v>551.86558760769901</v>
      </c>
      <c r="F15" s="88">
        <v>549.51369888192403</v>
      </c>
      <c r="G15" s="88">
        <v>568.30394326940495</v>
      </c>
      <c r="H15" s="88">
        <v>599.50266734053002</v>
      </c>
      <c r="I15" s="88">
        <v>633.53999487900603</v>
      </c>
      <c r="J15" s="88">
        <v>640.47805635161205</v>
      </c>
      <c r="K15" s="88">
        <v>669.94783514663595</v>
      </c>
      <c r="L15" s="88">
        <v>670.11184498435</v>
      </c>
      <c r="M15" s="88">
        <v>618.519821680218</v>
      </c>
      <c r="N15" s="88">
        <v>573.33321126644796</v>
      </c>
      <c r="O15" s="88">
        <v>580.05893028103799</v>
      </c>
      <c r="P15" s="88">
        <v>539.53053161026105</v>
      </c>
      <c r="Q15" s="88">
        <v>585.21654730237697</v>
      </c>
      <c r="R15" s="88">
        <v>644.71742435026204</v>
      </c>
      <c r="S15" s="88">
        <v>623.62055313418796</v>
      </c>
      <c r="T15" s="88">
        <v>611.72087854533299</v>
      </c>
      <c r="U15" s="88">
        <v>631.09401933338302</v>
      </c>
      <c r="V15" s="88">
        <v>622.46175302928998</v>
      </c>
      <c r="W15" s="88">
        <v>609.16739741873903</v>
      </c>
      <c r="X15" s="88">
        <v>624.31466496096596</v>
      </c>
      <c r="Y15" s="88">
        <v>622.84279695508599</v>
      </c>
      <c r="Z15" s="88">
        <v>610.60397952795597</v>
      </c>
      <c r="AA15" s="88">
        <v>610.12406359722399</v>
      </c>
      <c r="AB15" s="88">
        <v>626.20986561891505</v>
      </c>
      <c r="AC15" s="88">
        <v>626.97793219927701</v>
      </c>
      <c r="AD15" s="88">
        <v>648.05206551439801</v>
      </c>
      <c r="AE15" s="88">
        <v>655.27969083925097</v>
      </c>
      <c r="AF15" s="88">
        <v>651.06044455023402</v>
      </c>
      <c r="AG15" s="88">
        <v>642.46266163501002</v>
      </c>
      <c r="AH15" s="88">
        <v>637.92784048845397</v>
      </c>
      <c r="AI15" s="88">
        <v>652.27551762278301</v>
      </c>
      <c r="AJ15" s="88">
        <v>683.00273021025703</v>
      </c>
      <c r="AK15" s="88">
        <v>671.39078296360401</v>
      </c>
      <c r="AL15" s="88">
        <v>679.35525567205502</v>
      </c>
      <c r="AM15" s="88">
        <v>686.28673764278403</v>
      </c>
      <c r="AN15" s="88">
        <v>688.95831814744997</v>
      </c>
      <c r="AO15" s="88">
        <v>747.03307420179704</v>
      </c>
      <c r="AP15" s="88">
        <v>755.06144071990605</v>
      </c>
      <c r="AQ15" s="88">
        <v>769.25027338831603</v>
      </c>
      <c r="AR15" s="88">
        <v>797.92624520578704</v>
      </c>
      <c r="AS15" s="88">
        <v>768.80618065240196</v>
      </c>
      <c r="AT15" s="88">
        <v>713.26079785626598</v>
      </c>
      <c r="AU15" s="88">
        <v>659.14408810306804</v>
      </c>
      <c r="AV15" s="88">
        <v>566.321945441617</v>
      </c>
      <c r="AW15" s="88">
        <v>484.99001120519301</v>
      </c>
      <c r="AX15" s="88">
        <v>491.75169095811998</v>
      </c>
      <c r="AY15" s="88">
        <v>505.15171424376302</v>
      </c>
      <c r="AZ15" s="88">
        <v>529.31178652045196</v>
      </c>
      <c r="BA15" s="88">
        <v>599.92627545581502</v>
      </c>
      <c r="BB15" s="88">
        <v>579.127383489576</v>
      </c>
      <c r="BC15" s="88">
        <v>583.19882820354997</v>
      </c>
      <c r="BD15" s="88">
        <v>619.73609614703901</v>
      </c>
      <c r="BE15" s="88">
        <v>650.67056420686595</v>
      </c>
      <c r="BF15" s="88">
        <v>676.30297073435497</v>
      </c>
      <c r="BG15" s="88">
        <v>676.59716137126497</v>
      </c>
      <c r="BH15" s="88">
        <v>706.43486239182903</v>
      </c>
      <c r="BI15" s="88">
        <v>683.00580000265904</v>
      </c>
      <c r="BJ15" s="88">
        <v>698.94015716130798</v>
      </c>
      <c r="BK15" s="88">
        <v>745.534767800591</v>
      </c>
      <c r="BL15" s="88">
        <v>751.89522417825401</v>
      </c>
      <c r="BM15" s="88">
        <v>768.40895820123501</v>
      </c>
      <c r="BN15" s="88">
        <v>807.34660220840999</v>
      </c>
      <c r="BO15" s="88">
        <v>855.92933706244003</v>
      </c>
      <c r="BP15" s="88">
        <v>811.33967038082903</v>
      </c>
      <c r="BQ15" s="88">
        <v>845.66200259145</v>
      </c>
      <c r="BR15" s="88">
        <v>830.43045992557097</v>
      </c>
      <c r="BS15" s="88">
        <v>904.25434370961796</v>
      </c>
      <c r="BT15" s="88">
        <v>877.99534609267198</v>
      </c>
      <c r="BU15" s="88">
        <v>882.69086684454203</v>
      </c>
      <c r="BV15" s="88">
        <v>882.66602677616504</v>
      </c>
      <c r="BW15" s="88">
        <v>866.83326645546504</v>
      </c>
      <c r="BX15" s="88">
        <v>930.08976367998901</v>
      </c>
      <c r="BY15" s="88">
        <v>921.30384522925203</v>
      </c>
      <c r="BZ15" s="88">
        <v>954.03854418885896</v>
      </c>
      <c r="CA15" s="88">
        <v>884.52873491108801</v>
      </c>
      <c r="CB15" s="88">
        <v>887.374851326981</v>
      </c>
      <c r="CC15" s="88">
        <v>980.87507001952997</v>
      </c>
      <c r="CD15" s="88">
        <v>1024.2159720131899</v>
      </c>
      <c r="CE15" s="88">
        <v>971.99647835897895</v>
      </c>
      <c r="CF15" s="88">
        <v>982.41737348537094</v>
      </c>
      <c r="CG15" s="88">
        <v>957.14833297456596</v>
      </c>
      <c r="CH15" s="88">
        <v>957.52706451447602</v>
      </c>
      <c r="CI15" s="88">
        <v>982.13812503655504</v>
      </c>
      <c r="CJ15" s="88">
        <v>994.15707055445</v>
      </c>
      <c r="CK15" s="88">
        <v>992.91607889377497</v>
      </c>
    </row>
    <row r="16" spans="1:89" s="55" customFormat="1" ht="12.75" x14ac:dyDescent="0.2">
      <c r="A16" s="137">
        <f>Original_real!A16</f>
        <v>1</v>
      </c>
      <c r="B16" s="19" t="s">
        <v>5</v>
      </c>
      <c r="C16" s="88">
        <v>1388.3183942650501</v>
      </c>
      <c r="D16" s="88">
        <v>1378.1467996850199</v>
      </c>
      <c r="E16" s="88">
        <v>1375.9648714233001</v>
      </c>
      <c r="F16" s="88">
        <v>1352.71327089648</v>
      </c>
      <c r="G16" s="88">
        <v>1398.27635509524</v>
      </c>
      <c r="H16" s="88">
        <v>1434.6814680530199</v>
      </c>
      <c r="I16" s="88">
        <v>1474.3890944996399</v>
      </c>
      <c r="J16" s="88">
        <v>1501.87846770697</v>
      </c>
      <c r="K16" s="88">
        <v>1464.3647098716201</v>
      </c>
      <c r="L16" s="88">
        <v>1573.03597233234</v>
      </c>
      <c r="M16" s="88">
        <v>1452.9429962822801</v>
      </c>
      <c r="N16" s="88">
        <v>1339.9889530814901</v>
      </c>
      <c r="O16" s="88">
        <v>1297.85586571099</v>
      </c>
      <c r="P16" s="88">
        <v>1272.38243768489</v>
      </c>
      <c r="Q16" s="88">
        <v>1289.97884313031</v>
      </c>
      <c r="R16" s="88">
        <v>1361.7558525704501</v>
      </c>
      <c r="S16" s="88">
        <v>1305.01053506895</v>
      </c>
      <c r="T16" s="88">
        <v>1289.33503968893</v>
      </c>
      <c r="U16" s="88">
        <v>1296.81857706089</v>
      </c>
      <c r="V16" s="88">
        <v>1324.10336385198</v>
      </c>
      <c r="W16" s="88">
        <v>1327.0865003195299</v>
      </c>
      <c r="X16" s="88">
        <v>1345.77907838038</v>
      </c>
      <c r="Y16" s="88">
        <v>1348.9185034244799</v>
      </c>
      <c r="Z16" s="88">
        <v>1358.8019511203199</v>
      </c>
      <c r="AA16" s="88">
        <v>1393.52685349017</v>
      </c>
      <c r="AB16" s="88">
        <v>1382.47206309423</v>
      </c>
      <c r="AC16" s="88">
        <v>1387.50167843806</v>
      </c>
      <c r="AD16" s="88">
        <v>1395.91165593961</v>
      </c>
      <c r="AE16" s="88">
        <v>1458.8077174157399</v>
      </c>
      <c r="AF16" s="88">
        <v>1411.5365878196501</v>
      </c>
      <c r="AG16" s="88">
        <v>1375.36506417585</v>
      </c>
      <c r="AH16" s="88">
        <v>1388.7063388858101</v>
      </c>
      <c r="AI16" s="88">
        <v>1380.2017497772199</v>
      </c>
      <c r="AJ16" s="88">
        <v>1394.9055430022199</v>
      </c>
      <c r="AK16" s="88">
        <v>1470.71935822825</v>
      </c>
      <c r="AL16" s="88">
        <v>1553.7799105822501</v>
      </c>
      <c r="AM16" s="88">
        <v>1557.5897571667001</v>
      </c>
      <c r="AN16" s="88">
        <v>1584.41168352416</v>
      </c>
      <c r="AO16" s="88">
        <v>1603.4629127702799</v>
      </c>
      <c r="AP16" s="88">
        <v>1610.64267761322</v>
      </c>
      <c r="AQ16" s="88">
        <v>1637.3925558316801</v>
      </c>
      <c r="AR16" s="88">
        <v>1672.0956913893499</v>
      </c>
      <c r="AS16" s="88">
        <v>1697.78050415397</v>
      </c>
      <c r="AT16" s="88">
        <v>1713.00179435615</v>
      </c>
      <c r="AU16" s="88">
        <v>1760.8152409772799</v>
      </c>
      <c r="AV16" s="88">
        <v>1720.80404121642</v>
      </c>
      <c r="AW16" s="88">
        <v>1725.7425603004101</v>
      </c>
      <c r="AX16" s="88">
        <v>1821.0590131545</v>
      </c>
      <c r="AY16" s="88">
        <v>1982.1075181727699</v>
      </c>
      <c r="AZ16" s="88">
        <v>1975.1903826215</v>
      </c>
      <c r="BA16" s="88">
        <v>1982.6986899516301</v>
      </c>
      <c r="BB16" s="88">
        <v>1978.08650818404</v>
      </c>
      <c r="BC16" s="88">
        <v>1929.3282213142199</v>
      </c>
      <c r="BD16" s="88">
        <v>1905.90971455672</v>
      </c>
      <c r="BE16" s="88">
        <v>1824.3126293752</v>
      </c>
      <c r="BF16" s="88">
        <v>1820.2386805567101</v>
      </c>
      <c r="BG16" s="88">
        <v>1822.9167924916501</v>
      </c>
      <c r="BH16" s="88">
        <v>1858.7918830748999</v>
      </c>
      <c r="BI16" s="88">
        <v>1914.30330222357</v>
      </c>
      <c r="BJ16" s="88">
        <v>1974.1164271492601</v>
      </c>
      <c r="BK16" s="88">
        <v>1970.15479008955</v>
      </c>
      <c r="BL16" s="88">
        <v>1989.57771596875</v>
      </c>
      <c r="BM16" s="88">
        <v>2001.4100726556301</v>
      </c>
      <c r="BN16" s="88">
        <v>2013.16207733078</v>
      </c>
      <c r="BO16" s="88">
        <v>2121.0295481009298</v>
      </c>
      <c r="BP16" s="88">
        <v>2114.1217977872898</v>
      </c>
      <c r="BQ16" s="88">
        <v>2132.7676008906901</v>
      </c>
      <c r="BR16" s="88">
        <v>2182.4547395681102</v>
      </c>
      <c r="BS16" s="88">
        <v>2201.1539786613698</v>
      </c>
      <c r="BT16" s="88">
        <v>2259.3893713953998</v>
      </c>
      <c r="BU16" s="88">
        <v>2265.5651604406398</v>
      </c>
      <c r="BV16" s="88">
        <v>2264.77347821067</v>
      </c>
      <c r="BW16" s="88">
        <v>2237.9579626631198</v>
      </c>
      <c r="BX16" s="88">
        <v>2210.0555652800599</v>
      </c>
      <c r="BY16" s="88">
        <v>2188.2048452696099</v>
      </c>
      <c r="BZ16" s="88">
        <v>2200.9719690096199</v>
      </c>
      <c r="CA16" s="88">
        <v>2204.7544976189602</v>
      </c>
      <c r="CB16" s="88">
        <v>2271.5063103561201</v>
      </c>
      <c r="CC16" s="88">
        <v>2340.2198863564199</v>
      </c>
      <c r="CD16" s="88">
        <v>2340.4457942224399</v>
      </c>
      <c r="CE16" s="88">
        <v>2335.8595054136799</v>
      </c>
      <c r="CF16" s="88">
        <v>2346.56125128249</v>
      </c>
      <c r="CG16" s="88">
        <v>2390.1597249709698</v>
      </c>
      <c r="CH16" s="88">
        <v>2338.5201956289302</v>
      </c>
      <c r="CI16" s="88">
        <v>2297.0330141078998</v>
      </c>
      <c r="CJ16" s="88">
        <v>2259.4510845271998</v>
      </c>
      <c r="CK16" s="88">
        <v>2246.4426243652201</v>
      </c>
    </row>
    <row r="17" spans="1:89" s="55" customFormat="1" ht="13.9" x14ac:dyDescent="0.3">
      <c r="A17" s="137">
        <f>Original_real!A17</f>
        <v>1</v>
      </c>
      <c r="B17" s="19" t="s">
        <v>6</v>
      </c>
      <c r="C17" s="88">
        <v>1401.31932565138</v>
      </c>
      <c r="D17" s="88">
        <v>1443.9216091349101</v>
      </c>
      <c r="E17" s="88">
        <v>1461.87415433465</v>
      </c>
      <c r="F17" s="88">
        <v>1505.00618944653</v>
      </c>
      <c r="G17" s="88">
        <v>1527.8605453862101</v>
      </c>
      <c r="H17" s="88">
        <v>1548.5211924716</v>
      </c>
      <c r="I17" s="88">
        <v>1583.7330467997899</v>
      </c>
      <c r="J17" s="88">
        <v>1625.65215885104</v>
      </c>
      <c r="K17" s="88">
        <v>1641.9306974127801</v>
      </c>
      <c r="L17" s="88">
        <v>1663.2100281728499</v>
      </c>
      <c r="M17" s="88">
        <v>1655.39777615925</v>
      </c>
      <c r="N17" s="88">
        <v>1554.1851045023</v>
      </c>
      <c r="O17" s="88">
        <v>1536.8532944661599</v>
      </c>
      <c r="P17" s="88">
        <v>1526.27859077019</v>
      </c>
      <c r="Q17" s="88">
        <v>1571.9393642754801</v>
      </c>
      <c r="R17" s="88">
        <v>1602.09207251258</v>
      </c>
      <c r="S17" s="88">
        <v>1598.6298844246301</v>
      </c>
      <c r="T17" s="88">
        <v>1587.67463211057</v>
      </c>
      <c r="U17" s="88">
        <v>1611.5666213350501</v>
      </c>
      <c r="V17" s="88">
        <v>1627.21657321619</v>
      </c>
      <c r="W17" s="88">
        <v>1640.48151001217</v>
      </c>
      <c r="X17" s="88">
        <v>1648.94971307832</v>
      </c>
      <c r="Y17" s="88">
        <v>1603.3603771287001</v>
      </c>
      <c r="Z17" s="88">
        <v>1636.1821757355799</v>
      </c>
      <c r="AA17" s="88">
        <v>1659.0816517304499</v>
      </c>
      <c r="AB17" s="88">
        <v>1670.16876539027</v>
      </c>
      <c r="AC17" s="88">
        <v>1678.7305328659199</v>
      </c>
      <c r="AD17" s="88">
        <v>1699.4497987709699</v>
      </c>
      <c r="AE17" s="88">
        <v>1709.17811991039</v>
      </c>
      <c r="AF17" s="88">
        <v>1731.89131025193</v>
      </c>
      <c r="AG17" s="88">
        <v>1766.3890899001101</v>
      </c>
      <c r="AH17" s="88">
        <v>1817.6588517401799</v>
      </c>
      <c r="AI17" s="88">
        <v>1884.3486689322499</v>
      </c>
      <c r="AJ17" s="88">
        <v>1903.9416963125</v>
      </c>
      <c r="AK17" s="88">
        <v>1973.6503894288701</v>
      </c>
      <c r="AL17" s="88">
        <v>2037.3719286333101</v>
      </c>
      <c r="AM17" s="88">
        <v>2064.1546288817199</v>
      </c>
      <c r="AN17" s="88">
        <v>2103.67708205895</v>
      </c>
      <c r="AO17" s="88">
        <v>2164.0605563395702</v>
      </c>
      <c r="AP17" s="88">
        <v>2235.0499197320701</v>
      </c>
      <c r="AQ17" s="88">
        <v>2276.4125084114098</v>
      </c>
      <c r="AR17" s="88">
        <v>2339.46496288446</v>
      </c>
      <c r="AS17" s="88">
        <v>2392.59655364743</v>
      </c>
      <c r="AT17" s="88">
        <v>2438.06148352848</v>
      </c>
      <c r="AU17" s="88">
        <v>2448.9405356543002</v>
      </c>
      <c r="AV17" s="88">
        <v>2464.6412093531599</v>
      </c>
      <c r="AW17" s="88">
        <v>2489.1990014370399</v>
      </c>
      <c r="AX17" s="88">
        <v>2694.70057916013</v>
      </c>
      <c r="AY17" s="88">
        <v>2736.4138704845</v>
      </c>
      <c r="AZ17" s="88">
        <v>2723.1158974894702</v>
      </c>
      <c r="BA17" s="88">
        <v>2722.5302733491499</v>
      </c>
      <c r="BB17" s="88">
        <v>2607.3431669880301</v>
      </c>
      <c r="BC17" s="88">
        <v>2523.8706726121</v>
      </c>
      <c r="BD17" s="88">
        <v>2458.8414752041999</v>
      </c>
      <c r="BE17" s="88">
        <v>2514.38485281156</v>
      </c>
      <c r="BF17" s="88">
        <v>2574.19664352667</v>
      </c>
      <c r="BG17" s="88">
        <v>2663.6565101055298</v>
      </c>
      <c r="BH17" s="88">
        <v>2853.5089389271202</v>
      </c>
      <c r="BI17" s="88">
        <v>2949.0100060636601</v>
      </c>
      <c r="BJ17" s="88">
        <v>3036.4215287965098</v>
      </c>
      <c r="BK17" s="88">
        <v>3172.1425751699999</v>
      </c>
      <c r="BL17" s="88">
        <v>3216.8135088427198</v>
      </c>
      <c r="BM17" s="88">
        <v>3233.9468162702601</v>
      </c>
      <c r="BN17" s="88">
        <v>3360.7641226149199</v>
      </c>
      <c r="BO17" s="88">
        <v>3414.0441813935799</v>
      </c>
      <c r="BP17" s="88">
        <v>3468.2710826484399</v>
      </c>
      <c r="BQ17" s="88">
        <v>3517.06274311889</v>
      </c>
      <c r="BR17" s="88">
        <v>3594.18023006866</v>
      </c>
      <c r="BS17" s="88">
        <v>3633.6700788684302</v>
      </c>
      <c r="BT17" s="88">
        <v>3766.7324007902798</v>
      </c>
      <c r="BU17" s="88">
        <v>3808.2624116351799</v>
      </c>
      <c r="BV17" s="88">
        <v>3874.58767288852</v>
      </c>
      <c r="BW17" s="88">
        <v>3834.4181561822202</v>
      </c>
      <c r="BX17" s="88">
        <v>3844.7016068808798</v>
      </c>
      <c r="BY17" s="88">
        <v>3905.3946803024901</v>
      </c>
      <c r="BZ17" s="88">
        <v>3910.9137915554602</v>
      </c>
      <c r="CA17" s="88">
        <v>3912.97222088954</v>
      </c>
      <c r="CB17" s="88">
        <v>3946.15108541477</v>
      </c>
      <c r="CC17" s="88">
        <v>3967.3114542298799</v>
      </c>
      <c r="CD17" s="88">
        <v>4012.3465005919602</v>
      </c>
      <c r="CE17" s="88">
        <v>3998.68321778571</v>
      </c>
      <c r="CF17" s="88">
        <v>4040.3656879617301</v>
      </c>
      <c r="CG17" s="88">
        <v>4061.7662836980398</v>
      </c>
      <c r="CH17" s="88">
        <v>4137.5986662707101</v>
      </c>
      <c r="CI17" s="88">
        <v>4196.4633584400299</v>
      </c>
      <c r="CJ17" s="88">
        <v>4205.5985888545601</v>
      </c>
      <c r="CK17" s="88">
        <v>4245.7789681355598</v>
      </c>
    </row>
    <row r="18" spans="1:89" s="55" customFormat="1" ht="13.9" x14ac:dyDescent="0.3">
      <c r="A18" s="137">
        <f>Original_real!A18</f>
        <v>1</v>
      </c>
      <c r="B18" s="19" t="s">
        <v>7</v>
      </c>
      <c r="C18" s="88">
        <v>629.81389160168305</v>
      </c>
      <c r="D18" s="88">
        <v>646.67283842071402</v>
      </c>
      <c r="E18" s="88">
        <v>659.35126799947102</v>
      </c>
      <c r="F18" s="88">
        <v>689.08658774295702</v>
      </c>
      <c r="G18" s="88">
        <v>715.28770829023802</v>
      </c>
      <c r="H18" s="88">
        <v>733.90278762955597</v>
      </c>
      <c r="I18" s="88">
        <v>776.85264760386406</v>
      </c>
      <c r="J18" s="88">
        <v>800.48581230641605</v>
      </c>
      <c r="K18" s="88">
        <v>806.37246003328801</v>
      </c>
      <c r="L18" s="88">
        <v>825.43861593209203</v>
      </c>
      <c r="M18" s="88">
        <v>822.14873585936198</v>
      </c>
      <c r="N18" s="88">
        <v>814.45143123323805</v>
      </c>
      <c r="O18" s="88">
        <v>810.96265474456197</v>
      </c>
      <c r="P18" s="88">
        <v>814.72825105970503</v>
      </c>
      <c r="Q18" s="88">
        <v>835.97924392865798</v>
      </c>
      <c r="R18" s="88">
        <v>866.510320836966</v>
      </c>
      <c r="S18" s="88">
        <v>896.49733384239198</v>
      </c>
      <c r="T18" s="88">
        <v>903.94159621044003</v>
      </c>
      <c r="U18" s="88">
        <v>923.71091859329795</v>
      </c>
      <c r="V18" s="88">
        <v>934.78042197813397</v>
      </c>
      <c r="W18" s="88">
        <v>949.19026462743295</v>
      </c>
      <c r="X18" s="88">
        <v>958.48431268749596</v>
      </c>
      <c r="Y18" s="88">
        <v>963.49661537828001</v>
      </c>
      <c r="Z18" s="88">
        <v>978.27817227373998</v>
      </c>
      <c r="AA18" s="88">
        <v>1001.96725901014</v>
      </c>
      <c r="AB18" s="88">
        <v>1036.3966868601899</v>
      </c>
      <c r="AC18" s="88">
        <v>1072.1329567776199</v>
      </c>
      <c r="AD18" s="88">
        <v>1104.20013654632</v>
      </c>
      <c r="AE18" s="88">
        <v>1135.4807284163801</v>
      </c>
      <c r="AF18" s="88">
        <v>1163.03539984026</v>
      </c>
      <c r="AG18" s="88">
        <v>1178.8860038345499</v>
      </c>
      <c r="AH18" s="88">
        <v>1191.9874488759301</v>
      </c>
      <c r="AI18" s="88">
        <v>1199.3508613761401</v>
      </c>
      <c r="AJ18" s="88">
        <v>1196.4261288565699</v>
      </c>
      <c r="AK18" s="88">
        <v>1215.03475920347</v>
      </c>
      <c r="AL18" s="88">
        <v>1223.1149515457</v>
      </c>
      <c r="AM18" s="88">
        <v>1235.33230395535</v>
      </c>
      <c r="AN18" s="88">
        <v>1252.77442241686</v>
      </c>
      <c r="AO18" s="88">
        <v>1276.6976394629701</v>
      </c>
      <c r="AP18" s="88">
        <v>1291.68079231408</v>
      </c>
      <c r="AQ18" s="88">
        <v>1315.58362222285</v>
      </c>
      <c r="AR18" s="88">
        <v>1327.56905251072</v>
      </c>
      <c r="AS18" s="88">
        <v>1339.73918806083</v>
      </c>
      <c r="AT18" s="88">
        <v>1391.84583002617</v>
      </c>
      <c r="AU18" s="88">
        <v>1388.2497284778999</v>
      </c>
      <c r="AV18" s="88">
        <v>1414.1666189714299</v>
      </c>
      <c r="AW18" s="88">
        <v>1390.7883085349699</v>
      </c>
      <c r="AX18" s="88">
        <v>1426.15930678123</v>
      </c>
      <c r="AY18" s="88">
        <v>1441.90220815423</v>
      </c>
      <c r="AZ18" s="88">
        <v>1432.0743650735001</v>
      </c>
      <c r="BA18" s="88">
        <v>1447.4656936664501</v>
      </c>
      <c r="BB18" s="88">
        <v>1411.7214348756099</v>
      </c>
      <c r="BC18" s="88">
        <v>1326.3109778534399</v>
      </c>
      <c r="BD18" s="88">
        <v>1269.76410619124</v>
      </c>
      <c r="BE18" s="88">
        <v>1227.54524269951</v>
      </c>
      <c r="BF18" s="88">
        <v>1257.2161890073501</v>
      </c>
      <c r="BG18" s="88">
        <v>1256.10207513927</v>
      </c>
      <c r="BH18" s="88">
        <v>1368.7921074076701</v>
      </c>
      <c r="BI18" s="88">
        <v>1423.6380937639001</v>
      </c>
      <c r="BJ18" s="88">
        <v>1448.2006031785099</v>
      </c>
      <c r="BK18" s="88">
        <v>1464.29326622488</v>
      </c>
      <c r="BL18" s="88">
        <v>1496.51356082097</v>
      </c>
      <c r="BM18" s="88">
        <v>1499.9903518093899</v>
      </c>
      <c r="BN18" s="88">
        <v>1508.63039753153</v>
      </c>
      <c r="BO18" s="88">
        <v>1552.6521147696801</v>
      </c>
      <c r="BP18" s="88">
        <v>1583.2326925797699</v>
      </c>
      <c r="BQ18" s="88">
        <v>1590.05123361183</v>
      </c>
      <c r="BR18" s="88">
        <v>1591.48880562881</v>
      </c>
      <c r="BS18" s="88">
        <v>1602.8017128978499</v>
      </c>
      <c r="BT18" s="88">
        <v>1630.77814949958</v>
      </c>
      <c r="BU18" s="88">
        <v>1628.4788656768801</v>
      </c>
      <c r="BV18" s="88">
        <v>1640.2776436336901</v>
      </c>
      <c r="BW18" s="88">
        <v>1662.8641271772699</v>
      </c>
      <c r="BX18" s="88">
        <v>1668.44678259293</v>
      </c>
      <c r="BY18" s="88">
        <v>1671.4215423309299</v>
      </c>
      <c r="BZ18" s="88">
        <v>1693.2334282455599</v>
      </c>
      <c r="CA18" s="88">
        <v>1715.68420360237</v>
      </c>
      <c r="CB18" s="88">
        <v>1721.2433534004099</v>
      </c>
      <c r="CC18" s="88">
        <v>1734.9171552258899</v>
      </c>
      <c r="CD18" s="88">
        <v>1767.02451980929</v>
      </c>
      <c r="CE18" s="88">
        <v>1776.05319034796</v>
      </c>
      <c r="CF18" s="88">
        <v>1776.0190287508599</v>
      </c>
      <c r="CG18" s="88">
        <v>1807.56588888242</v>
      </c>
      <c r="CH18" s="88">
        <v>1807.1703680414701</v>
      </c>
      <c r="CI18" s="88">
        <v>1781.38912121924</v>
      </c>
      <c r="CJ18" s="88">
        <v>1801.87094318441</v>
      </c>
      <c r="CK18" s="88">
        <v>1849.4972448764699</v>
      </c>
    </row>
    <row r="19" spans="1:89" s="55" customFormat="1" ht="13.9" x14ac:dyDescent="0.3">
      <c r="A19" s="137">
        <f>Original_real!A19</f>
        <v>1</v>
      </c>
      <c r="B19" s="19" t="s">
        <v>8</v>
      </c>
      <c r="C19" s="88">
        <v>202.96588070645501</v>
      </c>
      <c r="D19" s="88">
        <v>208.332729120799</v>
      </c>
      <c r="E19" s="88">
        <v>214.74542624268</v>
      </c>
      <c r="F19" s="88">
        <v>223.39809068977499</v>
      </c>
      <c r="G19" s="88">
        <v>235.80786121884501</v>
      </c>
      <c r="H19" s="88">
        <v>249.12120265638501</v>
      </c>
      <c r="I19" s="88">
        <v>262.45244767086899</v>
      </c>
      <c r="J19" s="88">
        <v>272.62351457143399</v>
      </c>
      <c r="K19" s="88">
        <v>279.43397477303199</v>
      </c>
      <c r="L19" s="88">
        <v>285.88169953955799</v>
      </c>
      <c r="M19" s="88">
        <v>291.19165222398698</v>
      </c>
      <c r="N19" s="88">
        <v>292.63713378551199</v>
      </c>
      <c r="O19" s="88">
        <v>306.78687333105103</v>
      </c>
      <c r="P19" s="88">
        <v>316.24315261508099</v>
      </c>
      <c r="Q19" s="88">
        <v>328.21360371532302</v>
      </c>
      <c r="R19" s="88">
        <v>339.22988186369599</v>
      </c>
      <c r="S19" s="88">
        <v>346.874308274827</v>
      </c>
      <c r="T19" s="88">
        <v>358.20725093131</v>
      </c>
      <c r="U19" s="88">
        <v>371.14277660614698</v>
      </c>
      <c r="V19" s="88">
        <v>382.48511057679298</v>
      </c>
      <c r="W19" s="88">
        <v>398.85273058143099</v>
      </c>
      <c r="X19" s="88">
        <v>413.21823845866999</v>
      </c>
      <c r="Y19" s="88">
        <v>421.29094827530201</v>
      </c>
      <c r="Z19" s="88">
        <v>431.32198245838401</v>
      </c>
      <c r="AA19" s="88">
        <v>442.483693072145</v>
      </c>
      <c r="AB19" s="88">
        <v>454.97942598634802</v>
      </c>
      <c r="AC19" s="88">
        <v>466.43835779637499</v>
      </c>
      <c r="AD19" s="88">
        <v>481.96196377255501</v>
      </c>
      <c r="AE19" s="88">
        <v>489.23982600486698</v>
      </c>
      <c r="AF19" s="88">
        <v>500.55913314153599</v>
      </c>
      <c r="AG19" s="88">
        <v>512.426952330718</v>
      </c>
      <c r="AH19" s="88">
        <v>524.19798421617895</v>
      </c>
      <c r="AI19" s="88">
        <v>537.91694492276599</v>
      </c>
      <c r="AJ19" s="88">
        <v>549.94834755497698</v>
      </c>
      <c r="AK19" s="88">
        <v>570.94992077929999</v>
      </c>
      <c r="AL19" s="88">
        <v>578.55176195342801</v>
      </c>
      <c r="AM19" s="88">
        <v>582.39665928003501</v>
      </c>
      <c r="AN19" s="88">
        <v>597.43391260653198</v>
      </c>
      <c r="AO19" s="88">
        <v>604.35542266936102</v>
      </c>
      <c r="AP19" s="88">
        <v>610.85331403012697</v>
      </c>
      <c r="AQ19" s="88">
        <v>613.36510600755196</v>
      </c>
      <c r="AR19" s="88">
        <v>619.743364294446</v>
      </c>
      <c r="AS19" s="88">
        <v>632.08035341662105</v>
      </c>
      <c r="AT19" s="88">
        <v>653.92206703430202</v>
      </c>
      <c r="AU19" s="88">
        <v>683.67423552991204</v>
      </c>
      <c r="AV19" s="88">
        <v>700.92860463650698</v>
      </c>
      <c r="AW19" s="88">
        <v>721.96825478433595</v>
      </c>
      <c r="AX19" s="88">
        <v>763.17922834447802</v>
      </c>
      <c r="AY19" s="88">
        <v>806.10363409043805</v>
      </c>
      <c r="AZ19" s="88">
        <v>825.85971995363002</v>
      </c>
      <c r="BA19" s="88">
        <v>835.69451779276301</v>
      </c>
      <c r="BB19" s="88">
        <v>854.458410350127</v>
      </c>
      <c r="BC19" s="88">
        <v>834.85839877829198</v>
      </c>
      <c r="BD19" s="88">
        <v>819.49958094774297</v>
      </c>
      <c r="BE19" s="88">
        <v>838.61210201299605</v>
      </c>
      <c r="BF19" s="88">
        <v>861.86774565965095</v>
      </c>
      <c r="BG19" s="88">
        <v>919.94925631507397</v>
      </c>
      <c r="BH19" s="88">
        <v>956.11660282930598</v>
      </c>
      <c r="BI19" s="88">
        <v>969.53127313591904</v>
      </c>
      <c r="BJ19" s="88">
        <v>986.97770761506501</v>
      </c>
      <c r="BK19" s="88">
        <v>988.13703362471801</v>
      </c>
      <c r="BL19" s="88">
        <v>997.78872322123902</v>
      </c>
      <c r="BM19" s="88">
        <v>1002.8515996446</v>
      </c>
      <c r="BN19" s="88">
        <v>1016.12790370452</v>
      </c>
      <c r="BO19" s="88">
        <v>1038.1173120773601</v>
      </c>
      <c r="BP19" s="88">
        <v>1054.3369458301099</v>
      </c>
      <c r="BQ19" s="88">
        <v>1054.24625306795</v>
      </c>
      <c r="BR19" s="88">
        <v>1073.8074980317101</v>
      </c>
      <c r="BS19" s="88">
        <v>1062.3407404914699</v>
      </c>
      <c r="BT19" s="88">
        <v>1075.74015332511</v>
      </c>
      <c r="BU19" s="88">
        <v>1090.01000400509</v>
      </c>
      <c r="BV19" s="88">
        <v>1086.0869292504799</v>
      </c>
      <c r="BW19" s="88">
        <v>1099.4218939213599</v>
      </c>
      <c r="BX19" s="88">
        <v>1088.72446760086</v>
      </c>
      <c r="BY19" s="88">
        <v>1103.94052694433</v>
      </c>
      <c r="BZ19" s="88">
        <v>1125.78021257005</v>
      </c>
      <c r="CA19" s="88">
        <v>1153.7178550994299</v>
      </c>
      <c r="CB19" s="88">
        <v>1159.6681385567999</v>
      </c>
      <c r="CC19" s="88">
        <v>1180.47540102638</v>
      </c>
      <c r="CD19" s="88">
        <v>1190.0115482098399</v>
      </c>
      <c r="CE19" s="88">
        <v>1200.70013339411</v>
      </c>
      <c r="CF19" s="88">
        <v>1204.43662359223</v>
      </c>
      <c r="CG19" s="88">
        <v>1211.9295351901901</v>
      </c>
      <c r="CH19" s="88">
        <v>1212.1132349444599</v>
      </c>
      <c r="CI19" s="88">
        <v>1231.7550463887601</v>
      </c>
      <c r="CJ19" s="88">
        <v>1253.3063616838499</v>
      </c>
      <c r="CK19" s="88">
        <v>1258.65923511188</v>
      </c>
    </row>
    <row r="20" spans="1:89" s="55" customFormat="1" ht="13.9" x14ac:dyDescent="0.3">
      <c r="A20" s="137">
        <f>Original_real!A20</f>
        <v>1</v>
      </c>
      <c r="B20" s="19" t="s">
        <v>9</v>
      </c>
      <c r="C20" s="88">
        <v>1289.4869515722901</v>
      </c>
      <c r="D20" s="88">
        <v>1302.8455984729701</v>
      </c>
      <c r="E20" s="88">
        <v>1315.6986320442099</v>
      </c>
      <c r="F20" s="88">
        <v>1333.0669552694201</v>
      </c>
      <c r="G20" s="88">
        <v>1361.0246069228299</v>
      </c>
      <c r="H20" s="88">
        <v>1387.89318194519</v>
      </c>
      <c r="I20" s="88">
        <v>1436.76322480148</v>
      </c>
      <c r="J20" s="88">
        <v>1494.12383765341</v>
      </c>
      <c r="K20" s="88">
        <v>1540.9474262373601</v>
      </c>
      <c r="L20" s="88">
        <v>1596.1373343318301</v>
      </c>
      <c r="M20" s="88">
        <v>1619.4941327604499</v>
      </c>
      <c r="N20" s="88">
        <v>1564.13366450379</v>
      </c>
      <c r="O20" s="88">
        <v>1586.6357953627901</v>
      </c>
      <c r="P20" s="88">
        <v>1608.19320628624</v>
      </c>
      <c r="Q20" s="88">
        <v>1660.66331014717</v>
      </c>
      <c r="R20" s="88">
        <v>1726.81322038488</v>
      </c>
      <c r="S20" s="88">
        <v>1769.52159973172</v>
      </c>
      <c r="T20" s="88">
        <v>1794.5492234670501</v>
      </c>
      <c r="U20" s="88">
        <v>1860.6645674844699</v>
      </c>
      <c r="V20" s="88">
        <v>1910.1348229091</v>
      </c>
      <c r="W20" s="88">
        <v>1948.87343203657</v>
      </c>
      <c r="X20" s="88">
        <v>1992.6134700689299</v>
      </c>
      <c r="Y20" s="88">
        <v>2009.4942284219001</v>
      </c>
      <c r="Z20" s="88">
        <v>2042.83721500194</v>
      </c>
      <c r="AA20" s="88">
        <v>2079.5708979156698</v>
      </c>
      <c r="AB20" s="88">
        <v>2115.6380079976002</v>
      </c>
      <c r="AC20" s="88">
        <v>2140.9860040557601</v>
      </c>
      <c r="AD20" s="88">
        <v>2186.5942311761</v>
      </c>
      <c r="AE20" s="88">
        <v>2201.3463570170402</v>
      </c>
      <c r="AF20" s="88">
        <v>2241.98034721059</v>
      </c>
      <c r="AG20" s="88">
        <v>2289.2372256978301</v>
      </c>
      <c r="AH20" s="88">
        <v>2355.4439928953502</v>
      </c>
      <c r="AI20" s="88">
        <v>2455.0752431987298</v>
      </c>
      <c r="AJ20" s="88">
        <v>2558.2366725954398</v>
      </c>
      <c r="AK20" s="88">
        <v>2676.0897046681898</v>
      </c>
      <c r="AL20" s="88">
        <v>2769.5115450615299</v>
      </c>
      <c r="AM20" s="88">
        <v>2828.13939070579</v>
      </c>
      <c r="AN20" s="88">
        <v>2905.9256610051202</v>
      </c>
      <c r="AO20" s="88">
        <v>2983.13876345779</v>
      </c>
      <c r="AP20" s="88">
        <v>3086.1867277473398</v>
      </c>
      <c r="AQ20" s="88">
        <v>3193.61658554307</v>
      </c>
      <c r="AR20" s="88">
        <v>3295.26613096958</v>
      </c>
      <c r="AS20" s="88">
        <v>3419.5561232170699</v>
      </c>
      <c r="AT20" s="88">
        <v>3542.8031094472399</v>
      </c>
      <c r="AU20" s="88">
        <v>3670.1675106451798</v>
      </c>
      <c r="AV20" s="88">
        <v>3770.29928283442</v>
      </c>
      <c r="AW20" s="88">
        <v>3824.0258321640599</v>
      </c>
      <c r="AX20" s="88">
        <v>3957.1843123072799</v>
      </c>
      <c r="AY20" s="88">
        <v>3872.5540649274899</v>
      </c>
      <c r="AZ20" s="88">
        <v>4045.63373905252</v>
      </c>
      <c r="BA20" s="88">
        <v>4155.6185678068296</v>
      </c>
      <c r="BB20" s="88">
        <v>4307.9606007195498</v>
      </c>
      <c r="BC20" s="88">
        <v>4260.8563610710098</v>
      </c>
      <c r="BD20" s="88">
        <v>4225.12272029003</v>
      </c>
      <c r="BE20" s="88">
        <v>4306.91932148669</v>
      </c>
      <c r="BF20" s="88">
        <v>4273.6918213369499</v>
      </c>
      <c r="BG20" s="88">
        <v>4372.5048767116696</v>
      </c>
      <c r="BH20" s="88">
        <v>4430.7334712354896</v>
      </c>
      <c r="BI20" s="88">
        <v>4489.7549096746197</v>
      </c>
      <c r="BJ20" s="88">
        <v>4599.9886160144697</v>
      </c>
      <c r="BK20" s="88">
        <v>4759.1982300733398</v>
      </c>
      <c r="BL20" s="88">
        <v>4847.0879002777901</v>
      </c>
      <c r="BM20" s="88">
        <v>4892.9885051428801</v>
      </c>
      <c r="BN20" s="88">
        <v>5032.6739869405701</v>
      </c>
      <c r="BO20" s="88">
        <v>5122.2281626318199</v>
      </c>
      <c r="BP20" s="88">
        <v>5198.4647793710001</v>
      </c>
      <c r="BQ20" s="88">
        <v>5245.9798840989997</v>
      </c>
      <c r="BR20" s="88">
        <v>5319.3285870720701</v>
      </c>
      <c r="BS20" s="88">
        <v>5325.6361869014399</v>
      </c>
      <c r="BT20" s="88">
        <v>5384.4007840751401</v>
      </c>
      <c r="BU20" s="88">
        <v>5455.4364903946698</v>
      </c>
      <c r="BV20" s="88">
        <v>5463.6657386278603</v>
      </c>
      <c r="BW20" s="88">
        <v>5508.4905152752499</v>
      </c>
      <c r="BX20" s="88">
        <v>5498.6916959197997</v>
      </c>
      <c r="BY20" s="88">
        <v>5455.6325260283002</v>
      </c>
      <c r="BZ20" s="88">
        <v>5480.0875516113001</v>
      </c>
      <c r="CA20" s="88">
        <v>5570.2916947722797</v>
      </c>
      <c r="CB20" s="88">
        <v>5613.7879192358296</v>
      </c>
      <c r="CC20" s="88">
        <v>5643.0509025477304</v>
      </c>
      <c r="CD20" s="88">
        <v>5664.8599033666897</v>
      </c>
      <c r="CE20" s="88">
        <v>5663.98492478971</v>
      </c>
      <c r="CF20" s="88">
        <v>5621.5929715022303</v>
      </c>
      <c r="CG20" s="88">
        <v>5607.68945809058</v>
      </c>
      <c r="CH20" s="88">
        <v>5583.6395595772201</v>
      </c>
      <c r="CI20" s="88">
        <v>5568.6364484460801</v>
      </c>
      <c r="CJ20" s="88">
        <v>5599.1931981943299</v>
      </c>
      <c r="CK20" s="88">
        <v>5621.2643372615503</v>
      </c>
    </row>
    <row r="21" spans="1:89" s="55" customFormat="1" ht="13.9" x14ac:dyDescent="0.3">
      <c r="A21" s="137">
        <f>Original_real!A21</f>
        <v>1</v>
      </c>
      <c r="B21" s="19" t="s">
        <v>10</v>
      </c>
      <c r="C21" s="88">
        <v>1397.8005323304201</v>
      </c>
      <c r="D21" s="88">
        <v>1414.4484156543399</v>
      </c>
      <c r="E21" s="88">
        <v>1431.36458157214</v>
      </c>
      <c r="F21" s="88">
        <v>1450.38161321133</v>
      </c>
      <c r="G21" s="88">
        <v>1474.33947149662</v>
      </c>
      <c r="H21" s="88">
        <v>1495.2493023969701</v>
      </c>
      <c r="I21" s="88">
        <v>1513.6681892602701</v>
      </c>
      <c r="J21" s="88">
        <v>1529.84138128118</v>
      </c>
      <c r="K21" s="88">
        <v>1537.9126637498</v>
      </c>
      <c r="L21" s="88">
        <v>1551.7696829543099</v>
      </c>
      <c r="M21" s="88">
        <v>1560.9854665461801</v>
      </c>
      <c r="N21" s="88">
        <v>1557.1800334626</v>
      </c>
      <c r="O21" s="88">
        <v>1573.2155893495001</v>
      </c>
      <c r="P21" s="88">
        <v>1580.79040960574</v>
      </c>
      <c r="Q21" s="88">
        <v>1593.94691155853</v>
      </c>
      <c r="R21" s="88">
        <v>1602.4695985880501</v>
      </c>
      <c r="S21" s="88">
        <v>1595.1269054875099</v>
      </c>
      <c r="T21" s="88">
        <v>1594.15310536226</v>
      </c>
      <c r="U21" s="88">
        <v>1609.7158605439799</v>
      </c>
      <c r="V21" s="88">
        <v>1631.49921247471</v>
      </c>
      <c r="W21" s="88">
        <v>1662.9175813116101</v>
      </c>
      <c r="X21" s="88">
        <v>1686.72242643655</v>
      </c>
      <c r="Y21" s="88">
        <v>1696.7653317780801</v>
      </c>
      <c r="Z21" s="88">
        <v>1702.6173841264999</v>
      </c>
      <c r="AA21" s="88">
        <v>1701.81839713166</v>
      </c>
      <c r="AB21" s="88">
        <v>1711.69338463739</v>
      </c>
      <c r="AC21" s="88">
        <v>1727.6043024006001</v>
      </c>
      <c r="AD21" s="88">
        <v>1758.1015998999101</v>
      </c>
      <c r="AE21" s="88">
        <v>1795.17468828662</v>
      </c>
      <c r="AF21" s="88">
        <v>1822.37360986577</v>
      </c>
      <c r="AG21" s="88">
        <v>1840.2751288698901</v>
      </c>
      <c r="AH21" s="88">
        <v>1852.9763272939899</v>
      </c>
      <c r="AI21" s="88">
        <v>1861.2926833194199</v>
      </c>
      <c r="AJ21" s="88">
        <v>1871.6729455115601</v>
      </c>
      <c r="AK21" s="88">
        <v>1893.97565131226</v>
      </c>
      <c r="AL21" s="88">
        <v>1917.4618375996499</v>
      </c>
      <c r="AM21" s="88">
        <v>1939.23608720829</v>
      </c>
      <c r="AN21" s="88">
        <v>1961.8827958337899</v>
      </c>
      <c r="AO21" s="88">
        <v>1979.95834060529</v>
      </c>
      <c r="AP21" s="88">
        <v>1988.58306232174</v>
      </c>
      <c r="AQ21" s="88">
        <v>1985.34756597759</v>
      </c>
      <c r="AR21" s="88">
        <v>1996.1165049199701</v>
      </c>
      <c r="AS21" s="88">
        <v>2018.2431595555499</v>
      </c>
      <c r="AT21" s="88">
        <v>2056.59501377682</v>
      </c>
      <c r="AU21" s="88">
        <v>2107.3132207958101</v>
      </c>
      <c r="AV21" s="88">
        <v>2144.5232322203601</v>
      </c>
      <c r="AW21" s="88">
        <v>2168.9257536127502</v>
      </c>
      <c r="AX21" s="88">
        <v>2213.3096685366199</v>
      </c>
      <c r="AY21" s="88">
        <v>2205.8971702796698</v>
      </c>
      <c r="AZ21" s="88">
        <v>2225.70439439759</v>
      </c>
      <c r="BA21" s="88">
        <v>2194.1742490096899</v>
      </c>
      <c r="BB21" s="88">
        <v>2163.5609763720199</v>
      </c>
      <c r="BC21" s="88">
        <v>2129.4791240398699</v>
      </c>
      <c r="BD21" s="88">
        <v>2109.1841455899498</v>
      </c>
      <c r="BE21" s="88">
        <v>2120.92787468714</v>
      </c>
      <c r="BF21" s="88">
        <v>2172.9707093054399</v>
      </c>
      <c r="BG21" s="88">
        <v>2188.84460420907</v>
      </c>
      <c r="BH21" s="88">
        <v>2127.6070771723498</v>
      </c>
      <c r="BI21" s="88">
        <v>2197.8755643137802</v>
      </c>
      <c r="BJ21" s="88">
        <v>2239.4087670670201</v>
      </c>
      <c r="BK21" s="88">
        <v>2280.1043573977299</v>
      </c>
      <c r="BL21" s="88">
        <v>2285.94413309232</v>
      </c>
      <c r="BM21" s="88">
        <v>2300.4523385698299</v>
      </c>
      <c r="BN21" s="88">
        <v>2296.41995432672</v>
      </c>
      <c r="BO21" s="88">
        <v>2345.6958338854101</v>
      </c>
      <c r="BP21" s="88">
        <v>2359.27167502153</v>
      </c>
      <c r="BQ21" s="88">
        <v>2367.3662388620801</v>
      </c>
      <c r="BR21" s="88">
        <v>2376.9835671843098</v>
      </c>
      <c r="BS21" s="88">
        <v>2387.8800121415802</v>
      </c>
      <c r="BT21" s="88">
        <v>2451.8364692361001</v>
      </c>
      <c r="BU21" s="88">
        <v>2482.5943196496301</v>
      </c>
      <c r="BV21" s="88">
        <v>2481.97245491883</v>
      </c>
      <c r="BW21" s="88">
        <v>2490.6598353498998</v>
      </c>
      <c r="BX21" s="88">
        <v>2539.1696856337599</v>
      </c>
      <c r="BY21" s="88">
        <v>2577.9681524069701</v>
      </c>
      <c r="BZ21" s="88">
        <v>2606.9835771285998</v>
      </c>
      <c r="CA21" s="88">
        <v>2598.3884106133</v>
      </c>
      <c r="CB21" s="88">
        <v>2586.7215209576798</v>
      </c>
      <c r="CC21" s="88">
        <v>2614.6839359045398</v>
      </c>
      <c r="CD21" s="88">
        <v>2643.3432191101601</v>
      </c>
      <c r="CE21" s="88">
        <v>2662.20527046084</v>
      </c>
      <c r="CF21" s="88">
        <v>2686.1895080443401</v>
      </c>
      <c r="CG21" s="88">
        <v>2673.7495814477302</v>
      </c>
      <c r="CH21" s="88">
        <v>2702.0608278130999</v>
      </c>
      <c r="CI21" s="88">
        <v>2712.66361781858</v>
      </c>
      <c r="CJ21" s="88">
        <v>2759.2436384020598</v>
      </c>
      <c r="CK21" s="88">
        <v>2744.9583243962302</v>
      </c>
    </row>
    <row r="22" spans="1:89" s="55" customFormat="1" ht="13.9" x14ac:dyDescent="0.3">
      <c r="A22" s="137">
        <f>Original_real!A22</f>
        <v>1</v>
      </c>
      <c r="B22" s="19" t="s">
        <v>11</v>
      </c>
      <c r="C22" s="88">
        <v>2120.7808082337901</v>
      </c>
      <c r="D22" s="88">
        <v>2143.8471947268399</v>
      </c>
      <c r="E22" s="88">
        <v>2169.1642537088101</v>
      </c>
      <c r="F22" s="88">
        <v>2193.66686949424</v>
      </c>
      <c r="G22" s="88">
        <v>2231.49755885592</v>
      </c>
      <c r="H22" s="88">
        <v>2271.98843953699</v>
      </c>
      <c r="I22" s="88">
        <v>2283.0293773363101</v>
      </c>
      <c r="J22" s="88">
        <v>2300.6844666807801</v>
      </c>
      <c r="K22" s="88">
        <v>2290.90991801985</v>
      </c>
      <c r="L22" s="88">
        <v>2321.4570578573498</v>
      </c>
      <c r="M22" s="88">
        <v>2326.6337193036002</v>
      </c>
      <c r="N22" s="88">
        <v>2317.5491662935501</v>
      </c>
      <c r="O22" s="88">
        <v>2294.0423233071901</v>
      </c>
      <c r="P22" s="88">
        <v>2304.7873669049</v>
      </c>
      <c r="Q22" s="88">
        <v>2336.2840956936002</v>
      </c>
      <c r="R22" s="88">
        <v>2368.30340426864</v>
      </c>
      <c r="S22" s="88">
        <v>2370.91148032003</v>
      </c>
      <c r="T22" s="88">
        <v>2364.9634946084698</v>
      </c>
      <c r="U22" s="88">
        <v>2376.0259112182598</v>
      </c>
      <c r="V22" s="88">
        <v>2394.8428456178599</v>
      </c>
      <c r="W22" s="88">
        <v>2415.8565764146201</v>
      </c>
      <c r="X22" s="88">
        <v>2412.72023999359</v>
      </c>
      <c r="Y22" s="88">
        <v>2413.0355695388498</v>
      </c>
      <c r="Z22" s="88">
        <v>2422.91546720016</v>
      </c>
      <c r="AA22" s="88">
        <v>2426.5406183598998</v>
      </c>
      <c r="AB22" s="88">
        <v>2404.1367004724798</v>
      </c>
      <c r="AC22" s="88">
        <v>2411.0763062906499</v>
      </c>
      <c r="AD22" s="88">
        <v>2426.0500893102499</v>
      </c>
      <c r="AE22" s="88">
        <v>2428.8928483201698</v>
      </c>
      <c r="AF22" s="88">
        <v>2436.8179166988498</v>
      </c>
      <c r="AG22" s="88">
        <v>2457.6581191150599</v>
      </c>
      <c r="AH22" s="88">
        <v>2483.5716936916401</v>
      </c>
      <c r="AI22" s="88">
        <v>2510.91438382659</v>
      </c>
      <c r="AJ22" s="88">
        <v>2542.9261582658601</v>
      </c>
      <c r="AK22" s="88">
        <v>2580.5263249653199</v>
      </c>
      <c r="AL22" s="88">
        <v>2598.0470178037999</v>
      </c>
      <c r="AM22" s="88">
        <v>2616.1878068997999</v>
      </c>
      <c r="AN22" s="88">
        <v>2641.27739931925</v>
      </c>
      <c r="AO22" s="88">
        <v>2666.60503615267</v>
      </c>
      <c r="AP22" s="88">
        <v>2709.5000583012302</v>
      </c>
      <c r="AQ22" s="88">
        <v>2723.6417025524402</v>
      </c>
      <c r="AR22" s="88">
        <v>2754.5877128428001</v>
      </c>
      <c r="AS22" s="88">
        <v>2787.4834914131802</v>
      </c>
      <c r="AT22" s="88">
        <v>2826.8170070608398</v>
      </c>
      <c r="AU22" s="88">
        <v>2850.40114422445</v>
      </c>
      <c r="AV22" s="88">
        <v>2883.55226720784</v>
      </c>
      <c r="AW22" s="88">
        <v>2902.1190661024302</v>
      </c>
      <c r="AX22" s="88">
        <v>2936.3031542417302</v>
      </c>
      <c r="AY22" s="88">
        <v>2966.66812723353</v>
      </c>
      <c r="AZ22" s="88">
        <v>2997.25912461296</v>
      </c>
      <c r="BA22" s="88">
        <v>3002.1616079742598</v>
      </c>
      <c r="BB22" s="88">
        <v>3031.2430459683601</v>
      </c>
      <c r="BC22" s="88">
        <v>3056.8714241083499</v>
      </c>
      <c r="BD22" s="88">
        <v>3089.8757622176399</v>
      </c>
      <c r="BE22" s="88">
        <v>3126.9407018514298</v>
      </c>
      <c r="BF22" s="88">
        <v>3142.3305033182901</v>
      </c>
      <c r="BG22" s="88">
        <v>3116.9180525167299</v>
      </c>
      <c r="BH22" s="88">
        <v>3183.3787386420499</v>
      </c>
      <c r="BI22" s="88">
        <v>3297.3525792923301</v>
      </c>
      <c r="BJ22" s="88">
        <v>3318.7936418683498</v>
      </c>
      <c r="BK22" s="88">
        <v>3378.38752245769</v>
      </c>
      <c r="BL22" s="88">
        <v>3436.7983422996599</v>
      </c>
      <c r="BM22" s="88">
        <v>3494.9011832668298</v>
      </c>
      <c r="BN22" s="88">
        <v>3565.83372687268</v>
      </c>
      <c r="BO22" s="88">
        <v>3612.9945109185901</v>
      </c>
      <c r="BP22" s="88">
        <v>3683.9560899999101</v>
      </c>
      <c r="BQ22" s="88">
        <v>3707.3383993644602</v>
      </c>
      <c r="BR22" s="88">
        <v>3736.8872991766798</v>
      </c>
      <c r="BS22" s="88">
        <v>3724.9933089030701</v>
      </c>
      <c r="BT22" s="88">
        <v>3743.6797714937102</v>
      </c>
      <c r="BU22" s="88">
        <v>3727.0439557594</v>
      </c>
      <c r="BV22" s="88">
        <v>3823.3785973342101</v>
      </c>
      <c r="BW22" s="88">
        <v>3832.5210841485</v>
      </c>
      <c r="BX22" s="88">
        <v>3846.19042236518</v>
      </c>
      <c r="BY22" s="88">
        <v>3893.1680415659698</v>
      </c>
      <c r="BZ22" s="88">
        <v>3965.7737452833298</v>
      </c>
      <c r="CA22" s="88">
        <v>3926.7266516556901</v>
      </c>
      <c r="CB22" s="88">
        <v>3917.52959048197</v>
      </c>
      <c r="CC22" s="88">
        <v>3946.8017603695698</v>
      </c>
      <c r="CD22" s="88">
        <v>4038.7836502425498</v>
      </c>
      <c r="CE22" s="88">
        <v>4105.0621810824496</v>
      </c>
      <c r="CF22" s="88">
        <v>4163.6729059315903</v>
      </c>
      <c r="CG22" s="88">
        <v>4200.1517324426404</v>
      </c>
      <c r="CH22" s="88">
        <v>4179.8069037811101</v>
      </c>
      <c r="CI22" s="88">
        <v>4256.8822010957301</v>
      </c>
      <c r="CJ22" s="88">
        <v>4275.0917581091899</v>
      </c>
      <c r="CK22" s="88">
        <v>4324.7129676960303</v>
      </c>
    </row>
    <row r="23" spans="1:89" s="55" customFormat="1" ht="12.75" x14ac:dyDescent="0.2">
      <c r="A23" s="137">
        <f>Original_real!A23</f>
        <v>1</v>
      </c>
      <c r="B23" s="19" t="s">
        <v>12</v>
      </c>
      <c r="C23" s="88">
        <v>992.40334886609105</v>
      </c>
      <c r="D23" s="88">
        <v>996.73299096544702</v>
      </c>
      <c r="E23" s="88">
        <v>998.97684635984399</v>
      </c>
      <c r="F23" s="88">
        <v>1001.42761920372</v>
      </c>
      <c r="G23" s="88">
        <v>1004.66147093954</v>
      </c>
      <c r="H23" s="88">
        <v>1010.45256067916</v>
      </c>
      <c r="I23" s="88">
        <v>1012.9974264853</v>
      </c>
      <c r="J23" s="88">
        <v>1017.3493539521299</v>
      </c>
      <c r="K23" s="88">
        <v>1021.08629065592</v>
      </c>
      <c r="L23" s="88">
        <v>1024.8260734282401</v>
      </c>
      <c r="M23" s="88">
        <v>1029.59205523943</v>
      </c>
      <c r="N23" s="88">
        <v>1033.2915345886199</v>
      </c>
      <c r="O23" s="88">
        <v>1035.85334463558</v>
      </c>
      <c r="P23" s="88">
        <v>1040.2196660726199</v>
      </c>
      <c r="Q23" s="88">
        <v>1045.67051192483</v>
      </c>
      <c r="R23" s="88">
        <v>1048.6739185282199</v>
      </c>
      <c r="S23" s="88">
        <v>1050.6130483408599</v>
      </c>
      <c r="T23" s="88">
        <v>1054.65696470682</v>
      </c>
      <c r="U23" s="88">
        <v>1060.4717284912599</v>
      </c>
      <c r="V23" s="88">
        <v>1065.54898137142</v>
      </c>
      <c r="W23" s="88">
        <v>1069.3676171944501</v>
      </c>
      <c r="X23" s="88">
        <v>1072.00804658077</v>
      </c>
      <c r="Y23" s="88">
        <v>1076.54990193804</v>
      </c>
      <c r="Z23" s="88">
        <v>1084.59820400839</v>
      </c>
      <c r="AA23" s="88">
        <v>1089.4004247362</v>
      </c>
      <c r="AB23" s="88">
        <v>1094.5555480939299</v>
      </c>
      <c r="AC23" s="88">
        <v>1099.5109413892901</v>
      </c>
      <c r="AD23" s="88">
        <v>1104.3562200132101</v>
      </c>
      <c r="AE23" s="88">
        <v>1107.5647839777901</v>
      </c>
      <c r="AF23" s="88">
        <v>1111.6075165384</v>
      </c>
      <c r="AG23" s="88">
        <v>1120.9939722724801</v>
      </c>
      <c r="AH23" s="88">
        <v>1134.5991237533001</v>
      </c>
      <c r="AI23" s="88">
        <v>1131.5860747946001</v>
      </c>
      <c r="AJ23" s="88">
        <v>1139.8744099519399</v>
      </c>
      <c r="AK23" s="88">
        <v>1147.7268087651</v>
      </c>
      <c r="AL23" s="88">
        <v>1155.7025521338401</v>
      </c>
      <c r="AM23" s="88">
        <v>1168.90209879894</v>
      </c>
      <c r="AN23" s="88">
        <v>1183.8430134436301</v>
      </c>
      <c r="AO23" s="88">
        <v>1192.2410778435101</v>
      </c>
      <c r="AP23" s="88">
        <v>1199.6251112104201</v>
      </c>
      <c r="AQ23" s="88">
        <v>1209.27940543677</v>
      </c>
      <c r="AR23" s="88">
        <v>1220.78069556219</v>
      </c>
      <c r="AS23" s="88">
        <v>1230.0611119341399</v>
      </c>
      <c r="AT23" s="88">
        <v>1240.7958210189699</v>
      </c>
      <c r="AU23" s="88">
        <v>1255.66218087786</v>
      </c>
      <c r="AV23" s="88">
        <v>1261.3085091206001</v>
      </c>
      <c r="AW23" s="88">
        <v>1270.7668971559799</v>
      </c>
      <c r="AX23" s="88">
        <v>1283.8097424820601</v>
      </c>
      <c r="AY23" s="88">
        <v>1275.6181344292299</v>
      </c>
      <c r="AZ23" s="88">
        <v>1297.6984903461</v>
      </c>
      <c r="BA23" s="88">
        <v>1312.6040004665199</v>
      </c>
      <c r="BB23" s="88">
        <v>1315.83703099439</v>
      </c>
      <c r="BC23" s="88">
        <v>1341.3929830270399</v>
      </c>
      <c r="BD23" s="88">
        <v>1354.32648825211</v>
      </c>
      <c r="BE23" s="88">
        <v>1381.9803797412501</v>
      </c>
      <c r="BF23" s="88">
        <v>1412.83302550499</v>
      </c>
      <c r="BG23" s="88">
        <v>1410.0140572262901</v>
      </c>
      <c r="BH23" s="88">
        <v>1410.0936707984999</v>
      </c>
      <c r="BI23" s="88">
        <v>1405.51582053313</v>
      </c>
      <c r="BJ23" s="88">
        <v>1429.9331183413401</v>
      </c>
      <c r="BK23" s="88">
        <v>1395.7093267472601</v>
      </c>
      <c r="BL23" s="88">
        <v>1419.4784467315601</v>
      </c>
      <c r="BM23" s="88">
        <v>1453.3036766999201</v>
      </c>
      <c r="BN23" s="88">
        <v>1458.8285761078</v>
      </c>
      <c r="BO23" s="88">
        <v>1467.08147870224</v>
      </c>
      <c r="BP23" s="88">
        <v>1488.0731842852001</v>
      </c>
      <c r="BQ23" s="88">
        <v>1491.15525235463</v>
      </c>
      <c r="BR23" s="88">
        <v>1498.8614983140301</v>
      </c>
      <c r="BS23" s="88">
        <v>1534.9171256043601</v>
      </c>
      <c r="BT23" s="88">
        <v>1545.7594474554701</v>
      </c>
      <c r="BU23" s="88">
        <v>1550.25130028276</v>
      </c>
      <c r="BV23" s="88">
        <v>1556.8040597295701</v>
      </c>
      <c r="BW23" s="88">
        <v>1571.8379731021801</v>
      </c>
      <c r="BX23" s="88">
        <v>1579.6417176773</v>
      </c>
      <c r="BY23" s="88">
        <v>1587.0883794195299</v>
      </c>
      <c r="BZ23" s="88">
        <v>1616.23569347851</v>
      </c>
      <c r="CA23" s="88">
        <v>1629.4960056904399</v>
      </c>
      <c r="CB23" s="88">
        <v>1635.6925048963999</v>
      </c>
      <c r="CC23" s="88">
        <v>1661.85717048591</v>
      </c>
      <c r="CD23" s="88">
        <v>1675.3853971666999</v>
      </c>
      <c r="CE23" s="88">
        <v>1681.6300647549699</v>
      </c>
      <c r="CF23" s="88">
        <v>1693.48163284814</v>
      </c>
      <c r="CG23" s="88">
        <v>1709.8442103167899</v>
      </c>
      <c r="CH23" s="88">
        <v>1716.4775287459099</v>
      </c>
      <c r="CI23" s="88">
        <v>1702.49556445284</v>
      </c>
      <c r="CJ23" s="88">
        <v>1732.54979360177</v>
      </c>
      <c r="CK23" s="88">
        <v>1740.39184104538</v>
      </c>
    </row>
    <row r="24" spans="1:89" s="55" customFormat="1" ht="13.9" x14ac:dyDescent="0.3">
      <c r="A24" s="137">
        <f>Original_real!A24</f>
        <v>1</v>
      </c>
      <c r="B24" s="19" t="s">
        <v>13</v>
      </c>
      <c r="C24" s="88">
        <v>1066.9737169458101</v>
      </c>
      <c r="D24" s="88">
        <v>1078.36494094403</v>
      </c>
      <c r="E24" s="88">
        <v>1081.83179379322</v>
      </c>
      <c r="F24" s="88">
        <v>1100.0876488772501</v>
      </c>
      <c r="G24" s="88">
        <v>1122.8880100869901</v>
      </c>
      <c r="H24" s="88">
        <v>1151.7526559649</v>
      </c>
      <c r="I24" s="88">
        <v>1197.2548874181</v>
      </c>
      <c r="J24" s="88">
        <v>1234.58898987354</v>
      </c>
      <c r="K24" s="88">
        <v>1248.5810645388401</v>
      </c>
      <c r="L24" s="88">
        <v>1274.81158482726</v>
      </c>
      <c r="M24" s="88">
        <v>1245.65332353638</v>
      </c>
      <c r="N24" s="88">
        <v>1196.0117620251799</v>
      </c>
      <c r="O24" s="88">
        <v>1189.42955046471</v>
      </c>
      <c r="P24" s="88">
        <v>1183.9678622873701</v>
      </c>
      <c r="Q24" s="88">
        <v>1215.8877161898899</v>
      </c>
      <c r="R24" s="88">
        <v>1252.6963481217001</v>
      </c>
      <c r="S24" s="88">
        <v>1262.7044016064201</v>
      </c>
      <c r="T24" s="88">
        <v>1270.2848830276901</v>
      </c>
      <c r="U24" s="88">
        <v>1289.2226710790901</v>
      </c>
      <c r="V24" s="88">
        <v>1297.59815963748</v>
      </c>
      <c r="W24" s="88">
        <v>1306.88329439579</v>
      </c>
      <c r="X24" s="88">
        <v>1318.3717987104999</v>
      </c>
      <c r="Y24" s="88">
        <v>1313.10165709642</v>
      </c>
      <c r="Z24" s="88">
        <v>1318.64567099583</v>
      </c>
      <c r="AA24" s="88">
        <v>1330.5915836765</v>
      </c>
      <c r="AB24" s="88">
        <v>1340.69977399917</v>
      </c>
      <c r="AC24" s="88">
        <v>1354.3369014858899</v>
      </c>
      <c r="AD24" s="88">
        <v>1371.6845665646499</v>
      </c>
      <c r="AE24" s="88">
        <v>1382.07489965427</v>
      </c>
      <c r="AF24" s="88">
        <v>1399.0889616208101</v>
      </c>
      <c r="AG24" s="88">
        <v>1418.39542214264</v>
      </c>
      <c r="AH24" s="88">
        <v>1448.7882693049801</v>
      </c>
      <c r="AI24" s="88">
        <v>1487.8862463676801</v>
      </c>
      <c r="AJ24" s="88">
        <v>1527.65649347569</v>
      </c>
      <c r="AK24" s="88">
        <v>1570.3071678548699</v>
      </c>
      <c r="AL24" s="88">
        <v>1608.6316588731199</v>
      </c>
      <c r="AM24" s="88">
        <v>1641.26996250661</v>
      </c>
      <c r="AN24" s="88">
        <v>1672.52659073785</v>
      </c>
      <c r="AO24" s="88">
        <v>1711.4846563414701</v>
      </c>
      <c r="AP24" s="88">
        <v>1744.91387583695</v>
      </c>
      <c r="AQ24" s="88">
        <v>1775.51521834195</v>
      </c>
      <c r="AR24" s="88">
        <v>1802.4807962339901</v>
      </c>
      <c r="AS24" s="88">
        <v>1829.14013119735</v>
      </c>
      <c r="AT24" s="88">
        <v>1875.5383199442899</v>
      </c>
      <c r="AU24" s="88">
        <v>1934.93334592975</v>
      </c>
      <c r="AV24" s="88">
        <v>1952.9825010065799</v>
      </c>
      <c r="AW24" s="88">
        <v>1965.0009108133099</v>
      </c>
      <c r="AX24" s="88">
        <v>2026.7741979448399</v>
      </c>
      <c r="AY24" s="88">
        <v>2060.8397265243798</v>
      </c>
      <c r="AZ24" s="88">
        <v>2090.3965310755998</v>
      </c>
      <c r="BA24" s="88">
        <v>2082.60333321914</v>
      </c>
      <c r="BB24" s="88">
        <v>2048.2571583808999</v>
      </c>
      <c r="BC24" s="88">
        <v>2010.38738556967</v>
      </c>
      <c r="BD24" s="88">
        <v>1972.66748158941</v>
      </c>
      <c r="BE24" s="88">
        <v>2008.40396962257</v>
      </c>
      <c r="BF24" s="88">
        <v>2064.3732432984998</v>
      </c>
      <c r="BG24" s="88">
        <v>2118.4432208450798</v>
      </c>
      <c r="BH24" s="88">
        <v>2234.4955539816201</v>
      </c>
      <c r="BI24" s="88">
        <v>2293.58587663857</v>
      </c>
      <c r="BJ24" s="88">
        <v>2372.9961484332798</v>
      </c>
      <c r="BK24" s="88">
        <v>2404.7512534215298</v>
      </c>
      <c r="BL24" s="88">
        <v>2434.6929137232</v>
      </c>
      <c r="BM24" s="88">
        <v>2450.6578479259801</v>
      </c>
      <c r="BN24" s="88">
        <v>2526.1075799964001</v>
      </c>
      <c r="BO24" s="88">
        <v>2523.4058077152999</v>
      </c>
      <c r="BP24" s="88">
        <v>2609.3359927439101</v>
      </c>
      <c r="BQ24" s="88">
        <v>2670.7140190238201</v>
      </c>
      <c r="BR24" s="88">
        <v>2733.4824305698298</v>
      </c>
      <c r="BS24" s="88">
        <v>2718.92542242323</v>
      </c>
      <c r="BT24" s="88">
        <v>2760.86115352753</v>
      </c>
      <c r="BU24" s="88">
        <v>2779.2590808566702</v>
      </c>
      <c r="BV24" s="88">
        <v>2792.0095321651402</v>
      </c>
      <c r="BW24" s="88">
        <v>2829.4317718012499</v>
      </c>
      <c r="BX24" s="88">
        <v>2825.3457624814</v>
      </c>
      <c r="BY24" s="88">
        <v>2808.6663760617998</v>
      </c>
      <c r="BZ24" s="88">
        <v>2833.4264371157501</v>
      </c>
      <c r="CA24" s="88">
        <v>2848.3377197258301</v>
      </c>
      <c r="CB24" s="88">
        <v>2861.8407969313298</v>
      </c>
      <c r="CC24" s="88">
        <v>2889.6143847765102</v>
      </c>
      <c r="CD24" s="88">
        <v>2897.5317408635901</v>
      </c>
      <c r="CE24" s="88">
        <v>2898.5455289673</v>
      </c>
      <c r="CF24" s="88">
        <v>2908.7095086467598</v>
      </c>
      <c r="CG24" s="88">
        <v>2927.2645339167998</v>
      </c>
      <c r="CH24" s="88">
        <v>2937.6791041087099</v>
      </c>
      <c r="CI24" s="88">
        <v>2980.8129477427901</v>
      </c>
      <c r="CJ24" s="88">
        <v>2986.5849301297799</v>
      </c>
      <c r="CK24" s="88">
        <v>3002.6083450481701</v>
      </c>
    </row>
    <row r="25" spans="1:89" s="55" customFormat="1" ht="12.75" x14ac:dyDescent="0.2">
      <c r="A25" s="138">
        <f>Original_real!A25</f>
        <v>1</v>
      </c>
      <c r="B25" s="20" t="s">
        <v>14</v>
      </c>
      <c r="C25" s="89">
        <v>34.314156032362497</v>
      </c>
      <c r="D25" s="89">
        <v>34.605336185967801</v>
      </c>
      <c r="E25" s="89">
        <v>35.191710011945403</v>
      </c>
      <c r="F25" s="89">
        <v>37.817720989374003</v>
      </c>
      <c r="G25" s="89">
        <v>36.837296482384097</v>
      </c>
      <c r="H25" s="89">
        <v>38.096357536684799</v>
      </c>
      <c r="I25" s="89">
        <v>40.283322246947698</v>
      </c>
      <c r="J25" s="89">
        <v>44.9265230480461</v>
      </c>
      <c r="K25" s="89">
        <v>45.3425553167556</v>
      </c>
      <c r="L25" s="89">
        <v>44.013897088684999</v>
      </c>
      <c r="M25" s="89">
        <v>43.826901302012097</v>
      </c>
      <c r="N25" s="89">
        <v>37.626658488595602</v>
      </c>
      <c r="O25" s="89">
        <v>36.079107813483702</v>
      </c>
      <c r="P25" s="89">
        <v>35.858016450554899</v>
      </c>
      <c r="Q25" s="89">
        <v>36.834794070831698</v>
      </c>
      <c r="R25" s="89">
        <v>37.342129571324001</v>
      </c>
      <c r="S25" s="89">
        <v>40.241655508233897</v>
      </c>
      <c r="T25" s="89">
        <v>41.710845843957401</v>
      </c>
      <c r="U25" s="89">
        <v>41.112772654800203</v>
      </c>
      <c r="V25" s="89">
        <v>42.774830063771702</v>
      </c>
      <c r="W25" s="89">
        <v>44.898660493252002</v>
      </c>
      <c r="X25" s="89">
        <v>42.075847873769703</v>
      </c>
      <c r="Y25" s="89">
        <v>42.7512148403274</v>
      </c>
      <c r="Z25" s="89">
        <v>42.006485753544197</v>
      </c>
      <c r="AA25" s="89">
        <v>41.837117577176599</v>
      </c>
      <c r="AB25" s="89">
        <v>43.7823144197666</v>
      </c>
      <c r="AC25" s="89">
        <v>44.836986045846203</v>
      </c>
      <c r="AD25" s="89">
        <v>44.604328956430997</v>
      </c>
      <c r="AE25" s="89">
        <v>45.022581841291199</v>
      </c>
      <c r="AF25" s="89">
        <v>47.299018673217503</v>
      </c>
      <c r="AG25" s="89">
        <v>50.927385000676402</v>
      </c>
      <c r="AH25" s="89">
        <v>51.662891637150999</v>
      </c>
      <c r="AI25" s="89">
        <v>53.329783170135101</v>
      </c>
      <c r="AJ25" s="89">
        <v>55.044272083473402</v>
      </c>
      <c r="AK25" s="89">
        <v>64.097176179196097</v>
      </c>
      <c r="AL25" s="89">
        <v>66.584820992972595</v>
      </c>
      <c r="AM25" s="89">
        <v>72.756343739061705</v>
      </c>
      <c r="AN25" s="89">
        <v>77.064428596805897</v>
      </c>
      <c r="AO25" s="89">
        <v>70.119246434161894</v>
      </c>
      <c r="AP25" s="89">
        <v>75.017709797178398</v>
      </c>
      <c r="AQ25" s="89">
        <v>80.272488733357605</v>
      </c>
      <c r="AR25" s="89">
        <v>84.236054257826694</v>
      </c>
      <c r="AS25" s="89">
        <v>83.889752095084901</v>
      </c>
      <c r="AT25" s="89">
        <v>90.800535724076497</v>
      </c>
      <c r="AU25" s="89">
        <v>90.409435356911402</v>
      </c>
      <c r="AV25" s="89">
        <v>94.246132907972594</v>
      </c>
      <c r="AW25" s="89">
        <v>108.84531042227999</v>
      </c>
      <c r="AX25" s="89">
        <v>117.48082883472</v>
      </c>
      <c r="AY25" s="89">
        <v>118.77596489403</v>
      </c>
      <c r="AZ25" s="89">
        <v>130.643806240055</v>
      </c>
      <c r="BA25" s="89">
        <v>117.313279043706</v>
      </c>
      <c r="BB25" s="89">
        <v>110.247904311442</v>
      </c>
      <c r="BC25" s="89">
        <v>100.08014557492599</v>
      </c>
      <c r="BD25" s="89">
        <v>98.003457194771499</v>
      </c>
      <c r="BE25" s="89">
        <v>92.050303786044495</v>
      </c>
      <c r="BF25" s="89">
        <v>106.58763353249201</v>
      </c>
      <c r="BG25" s="89">
        <v>111.145531857032</v>
      </c>
      <c r="BH25" s="89">
        <v>154.74230180094401</v>
      </c>
      <c r="BI25" s="89">
        <v>134.51252326880501</v>
      </c>
      <c r="BJ25" s="89">
        <v>124.862445817159</v>
      </c>
      <c r="BK25" s="89">
        <v>126.761575557481</v>
      </c>
      <c r="BL25" s="89">
        <v>158.65888186715799</v>
      </c>
      <c r="BM25" s="89">
        <v>161.85134111621699</v>
      </c>
      <c r="BN25" s="89">
        <v>152.92769163414599</v>
      </c>
      <c r="BO25" s="89">
        <v>154.75609938529399</v>
      </c>
      <c r="BP25" s="89">
        <v>173.27859026894799</v>
      </c>
      <c r="BQ25" s="89">
        <v>158.389541280435</v>
      </c>
      <c r="BR25" s="89">
        <v>156.14055246885999</v>
      </c>
      <c r="BS25" s="89">
        <v>163.64088991776899</v>
      </c>
      <c r="BT25" s="89">
        <v>154.14870123659301</v>
      </c>
      <c r="BU25" s="89">
        <v>171.337726821795</v>
      </c>
      <c r="BV25" s="89">
        <v>158.426136633525</v>
      </c>
      <c r="BW25" s="89">
        <v>163.60346169429701</v>
      </c>
      <c r="BX25" s="89">
        <v>145.45367055412399</v>
      </c>
      <c r="BY25" s="89">
        <v>151.33007803126199</v>
      </c>
      <c r="BZ25" s="89">
        <v>157.087454476255</v>
      </c>
      <c r="CA25" s="89">
        <v>163.16399294907899</v>
      </c>
      <c r="CB25" s="89">
        <v>149.40411846184301</v>
      </c>
      <c r="CC25" s="89">
        <v>146.85056335159601</v>
      </c>
      <c r="CD25" s="89">
        <v>155.72557083567699</v>
      </c>
      <c r="CE25" s="89">
        <v>140.992590443539</v>
      </c>
      <c r="CF25" s="89">
        <v>141.180597103179</v>
      </c>
      <c r="CG25" s="89">
        <v>160.172528058355</v>
      </c>
      <c r="CH25" s="89">
        <v>160.409815997706</v>
      </c>
      <c r="CI25" s="89">
        <v>175.50847473963699</v>
      </c>
      <c r="CJ25" s="89">
        <v>152.47993274532001</v>
      </c>
      <c r="CK25" s="89">
        <v>142.51297248421699</v>
      </c>
    </row>
    <row r="26" spans="1:89" s="55" customFormat="1" ht="13.9" x14ac:dyDescent="0.3">
      <c r="B26" s="8" t="s">
        <v>24</v>
      </c>
      <c r="C26" s="90">
        <v>16421.089809212201</v>
      </c>
      <c r="D26" s="90">
        <v>16566.693735680401</v>
      </c>
      <c r="E26" s="90">
        <v>16698.033001445001</v>
      </c>
      <c r="F26" s="90">
        <v>16960.079640090698</v>
      </c>
      <c r="G26" s="90">
        <v>17271.455296557298</v>
      </c>
      <c r="H26" s="90">
        <v>17732.011420862498</v>
      </c>
      <c r="I26" s="90">
        <v>18068.082610395199</v>
      </c>
      <c r="J26" s="90">
        <v>18499.2906193054</v>
      </c>
      <c r="K26" s="90">
        <v>18620.786806051601</v>
      </c>
      <c r="L26" s="90">
        <v>18968.657133431399</v>
      </c>
      <c r="M26" s="90">
        <v>18877.179653330699</v>
      </c>
      <c r="N26" s="90">
        <v>18296.413587775001</v>
      </c>
      <c r="O26" s="90">
        <v>18238.101867012501</v>
      </c>
      <c r="P26" s="90">
        <v>18271.6434380721</v>
      </c>
      <c r="Q26" s="90">
        <v>18689.8353805062</v>
      </c>
      <c r="R26" s="90">
        <v>19176.893527411401</v>
      </c>
      <c r="S26" s="90">
        <v>19371.1039827317</v>
      </c>
      <c r="T26" s="90">
        <v>19387.975072950801</v>
      </c>
      <c r="U26" s="90">
        <v>19669.443703821998</v>
      </c>
      <c r="V26" s="90">
        <v>19924.2344641891</v>
      </c>
      <c r="W26" s="90">
        <v>20094.610102504801</v>
      </c>
      <c r="X26" s="90">
        <v>20266.793505386999</v>
      </c>
      <c r="Y26" s="90">
        <v>20184.596207466398</v>
      </c>
      <c r="Z26" s="90">
        <v>20400.680606536</v>
      </c>
      <c r="AA26" s="90">
        <v>20549.590215968401</v>
      </c>
      <c r="AB26" s="90">
        <v>20724.423057914501</v>
      </c>
      <c r="AC26" s="90">
        <v>20932.095708589299</v>
      </c>
      <c r="AD26" s="90">
        <v>21252.611495272598</v>
      </c>
      <c r="AE26" s="90">
        <v>21456.491617521398</v>
      </c>
      <c r="AF26" s="90">
        <v>21565.954579722798</v>
      </c>
      <c r="AG26" s="90">
        <v>21776.7911119987</v>
      </c>
      <c r="AH26" s="90">
        <v>22085.771513175499</v>
      </c>
      <c r="AI26" s="90">
        <v>22539.516751925701</v>
      </c>
      <c r="AJ26" s="90">
        <v>22881.210433247001</v>
      </c>
      <c r="AK26" s="90">
        <v>23655.772721089899</v>
      </c>
      <c r="AL26" s="90">
        <v>24046.667586944801</v>
      </c>
      <c r="AM26" s="90">
        <v>23941.593575454801</v>
      </c>
      <c r="AN26" s="90">
        <v>24344.461765259399</v>
      </c>
      <c r="AO26" s="90">
        <v>24908.3431880524</v>
      </c>
      <c r="AP26" s="90">
        <v>25322.060184113001</v>
      </c>
      <c r="AQ26" s="90">
        <v>25592.0042638101</v>
      </c>
      <c r="AR26" s="90">
        <v>25964.717249454799</v>
      </c>
      <c r="AS26" s="90">
        <v>26291.910122833899</v>
      </c>
      <c r="AT26" s="90">
        <v>26892.169663521701</v>
      </c>
      <c r="AU26" s="90">
        <v>27310.194397711999</v>
      </c>
      <c r="AV26" s="90">
        <v>27387.327150172201</v>
      </c>
      <c r="AW26" s="90">
        <v>27281.487355927598</v>
      </c>
      <c r="AX26" s="90">
        <v>27911.487735863499</v>
      </c>
      <c r="AY26" s="90">
        <v>28513.542512773201</v>
      </c>
      <c r="AZ26" s="90">
        <v>28570.487370845</v>
      </c>
      <c r="BA26" s="90">
        <v>28368.4905444715</v>
      </c>
      <c r="BB26" s="90">
        <v>28268.5635567303</v>
      </c>
      <c r="BC26" s="90">
        <v>27801.450708128301</v>
      </c>
      <c r="BD26" s="90">
        <v>27678.088678570799</v>
      </c>
      <c r="BE26" s="90">
        <v>28066.904320344802</v>
      </c>
      <c r="BF26" s="90">
        <v>28447.153035911499</v>
      </c>
      <c r="BG26" s="90">
        <v>28453.7430900748</v>
      </c>
      <c r="BH26" s="90">
        <v>29403.413750526099</v>
      </c>
      <c r="BI26" s="90">
        <v>30137.699507916699</v>
      </c>
      <c r="BJ26" s="90">
        <v>30557.201916305199</v>
      </c>
      <c r="BK26" s="90">
        <v>30868.099980343501</v>
      </c>
      <c r="BL26" s="90">
        <v>31338.286309791401</v>
      </c>
      <c r="BM26" s="90">
        <v>31374.153246910199</v>
      </c>
      <c r="BN26" s="90">
        <v>32108.888866899</v>
      </c>
      <c r="BO26" s="90">
        <v>32545.165825077202</v>
      </c>
      <c r="BP26" s="90">
        <v>33009.674415927497</v>
      </c>
      <c r="BQ26" s="90">
        <v>33173.924872621603</v>
      </c>
      <c r="BR26" s="90">
        <v>33765.294297336601</v>
      </c>
      <c r="BS26" s="90">
        <v>34002.733591293101</v>
      </c>
      <c r="BT26" s="90">
        <v>34365.116231360298</v>
      </c>
      <c r="BU26" s="90">
        <v>34696.052410445896</v>
      </c>
      <c r="BV26" s="90">
        <v>34881.038908200499</v>
      </c>
      <c r="BW26" s="90">
        <v>34916.976193530703</v>
      </c>
      <c r="BX26" s="90">
        <v>35023.405421365504</v>
      </c>
      <c r="BY26" s="90">
        <v>35076.713767521796</v>
      </c>
      <c r="BZ26" s="90">
        <v>35510.950562641898</v>
      </c>
      <c r="CA26" s="90">
        <v>35653.303110968503</v>
      </c>
      <c r="CB26" s="90">
        <v>35819.266459767801</v>
      </c>
      <c r="CC26" s="90">
        <v>35961.977706596801</v>
      </c>
      <c r="CD26" s="90">
        <v>36203.455209863801</v>
      </c>
      <c r="CE26" s="90">
        <v>36436.648764336998</v>
      </c>
      <c r="CF26" s="90">
        <v>36331.878432969199</v>
      </c>
      <c r="CG26" s="90">
        <v>36575.368853543398</v>
      </c>
      <c r="CH26" s="90">
        <v>36489.162041404001</v>
      </c>
      <c r="CI26" s="90">
        <v>36514.527802957899</v>
      </c>
      <c r="CJ26" s="90">
        <v>36833.921139509002</v>
      </c>
      <c r="CK26" s="90">
        <v>37373.468161036697</v>
      </c>
    </row>
    <row r="27" spans="1:89" s="55" customFormat="1" ht="13.9" x14ac:dyDescent="0.3"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</row>
    <row r="28" spans="1:89" s="55" customFormat="1" ht="13.9" x14ac:dyDescent="0.3"/>
    <row r="29" spans="1:89" s="55" customFormat="1" ht="15.75" x14ac:dyDescent="0.25">
      <c r="B29" s="39" t="s">
        <v>32</v>
      </c>
      <c r="G29" s="59"/>
    </row>
    <row r="30" spans="1:89" s="55" customFormat="1" ht="12.75" x14ac:dyDescent="0.2">
      <c r="B30" s="16" t="s">
        <v>18</v>
      </c>
      <c r="C30" s="15">
        <v>35125</v>
      </c>
      <c r="D30" s="15">
        <v>35217</v>
      </c>
      <c r="E30" s="15">
        <v>35309</v>
      </c>
      <c r="F30" s="15">
        <v>35400</v>
      </c>
      <c r="G30" s="15">
        <v>35490</v>
      </c>
      <c r="H30" s="15">
        <v>35582</v>
      </c>
      <c r="I30" s="15">
        <v>35674</v>
      </c>
      <c r="J30" s="15">
        <v>35765</v>
      </c>
      <c r="K30" s="15">
        <v>35855</v>
      </c>
      <c r="L30" s="15">
        <v>35947</v>
      </c>
      <c r="M30" s="15">
        <v>36039</v>
      </c>
      <c r="N30" s="15">
        <v>36130</v>
      </c>
      <c r="O30" s="15">
        <v>36220</v>
      </c>
      <c r="P30" s="15">
        <v>36312</v>
      </c>
      <c r="Q30" s="15">
        <v>36404</v>
      </c>
      <c r="R30" s="15">
        <v>36495</v>
      </c>
      <c r="S30" s="15">
        <v>36586</v>
      </c>
      <c r="T30" s="15">
        <v>36678</v>
      </c>
      <c r="U30" s="15">
        <v>36770</v>
      </c>
      <c r="V30" s="15">
        <v>36861</v>
      </c>
      <c r="W30" s="15">
        <v>36951</v>
      </c>
      <c r="X30" s="15">
        <v>37043</v>
      </c>
      <c r="Y30" s="15">
        <v>37135</v>
      </c>
      <c r="Z30" s="15">
        <v>37226</v>
      </c>
      <c r="AA30" s="15">
        <v>37316</v>
      </c>
      <c r="AB30" s="15">
        <v>37408</v>
      </c>
      <c r="AC30" s="15">
        <v>37500</v>
      </c>
      <c r="AD30" s="15">
        <v>37591</v>
      </c>
      <c r="AE30" s="15">
        <v>37681</v>
      </c>
      <c r="AF30" s="15">
        <v>37773</v>
      </c>
      <c r="AG30" s="15">
        <v>37865</v>
      </c>
      <c r="AH30" s="15">
        <v>37956</v>
      </c>
      <c r="AI30" s="15">
        <v>38047</v>
      </c>
      <c r="AJ30" s="15">
        <v>38139</v>
      </c>
      <c r="AK30" s="15">
        <v>38231</v>
      </c>
      <c r="AL30" s="15">
        <v>38322</v>
      </c>
      <c r="AM30" s="15">
        <v>38412</v>
      </c>
      <c r="AN30" s="15">
        <v>38504</v>
      </c>
      <c r="AO30" s="15">
        <v>38596</v>
      </c>
      <c r="AP30" s="15">
        <v>38687</v>
      </c>
      <c r="AQ30" s="15">
        <v>38777</v>
      </c>
      <c r="AR30" s="15">
        <v>38869</v>
      </c>
      <c r="AS30" s="15">
        <v>38961</v>
      </c>
      <c r="AT30" s="15">
        <v>39052</v>
      </c>
      <c r="AU30" s="15">
        <v>39142</v>
      </c>
      <c r="AV30" s="15">
        <v>39234</v>
      </c>
      <c r="AW30" s="15">
        <v>39326</v>
      </c>
      <c r="AX30" s="15">
        <v>39417</v>
      </c>
      <c r="AY30" s="15">
        <v>39508</v>
      </c>
      <c r="AZ30" s="15">
        <v>39600</v>
      </c>
      <c r="BA30" s="15">
        <v>39692</v>
      </c>
      <c r="BB30" s="15">
        <v>39783</v>
      </c>
      <c r="BC30" s="15">
        <v>39873</v>
      </c>
      <c r="BD30" s="15">
        <v>39965</v>
      </c>
      <c r="BE30" s="15">
        <v>40057</v>
      </c>
      <c r="BF30" s="15">
        <v>40148</v>
      </c>
      <c r="BG30" s="15">
        <v>40238</v>
      </c>
      <c r="BH30" s="15">
        <v>40330</v>
      </c>
      <c r="BI30" s="15">
        <v>40422</v>
      </c>
      <c r="BJ30" s="15">
        <v>40513</v>
      </c>
      <c r="BK30" s="15">
        <v>40603</v>
      </c>
      <c r="BL30" s="15">
        <v>40695</v>
      </c>
      <c r="BM30" s="15">
        <v>40787</v>
      </c>
      <c r="BN30" s="15">
        <v>40878</v>
      </c>
      <c r="BO30" s="15">
        <v>40969</v>
      </c>
      <c r="BP30" s="15">
        <v>41061</v>
      </c>
      <c r="BQ30" s="15">
        <v>41153</v>
      </c>
      <c r="BR30" s="15">
        <v>41244</v>
      </c>
      <c r="BS30" s="15">
        <v>41334</v>
      </c>
      <c r="BT30" s="15">
        <v>41426</v>
      </c>
      <c r="BU30" s="15">
        <v>41518</v>
      </c>
      <c r="BV30" s="15">
        <v>41609</v>
      </c>
      <c r="BW30" s="15">
        <v>41699</v>
      </c>
      <c r="BX30" s="15">
        <v>41791</v>
      </c>
      <c r="BY30" s="15">
        <v>41883</v>
      </c>
      <c r="BZ30" s="15">
        <v>41974</v>
      </c>
      <c r="CA30" s="15">
        <v>42064</v>
      </c>
      <c r="CB30" s="15">
        <v>42156</v>
      </c>
      <c r="CC30" s="15">
        <v>42248</v>
      </c>
      <c r="CD30" s="15">
        <v>42339</v>
      </c>
      <c r="CE30" s="15">
        <v>42430</v>
      </c>
      <c r="CF30" s="15">
        <v>42522</v>
      </c>
      <c r="CG30" s="15">
        <v>42614</v>
      </c>
      <c r="CH30" s="15">
        <v>42705</v>
      </c>
      <c r="CI30" s="15">
        <v>42795</v>
      </c>
      <c r="CJ30" s="15">
        <v>42887</v>
      </c>
      <c r="CK30" s="15">
        <v>42979</v>
      </c>
    </row>
    <row r="31" spans="1:89" s="55" customFormat="1" ht="12.75" x14ac:dyDescent="0.2">
      <c r="B31" s="18" t="s">
        <v>0</v>
      </c>
      <c r="C31" s="21" t="s">
        <v>19</v>
      </c>
      <c r="D31" s="21" t="s">
        <v>19</v>
      </c>
      <c r="E31" s="21" t="s">
        <v>19</v>
      </c>
      <c r="F31" s="21" t="s">
        <v>19</v>
      </c>
      <c r="G31" s="18">
        <f>G11*Deflactor!C25</f>
        <v>368.07658676943555</v>
      </c>
      <c r="H31" s="18">
        <f>H11*Deflactor!D25</f>
        <v>372.71440040988318</v>
      </c>
      <c r="I31" s="18">
        <f>I11*Deflactor!E25</f>
        <v>372.93780732173741</v>
      </c>
      <c r="J31" s="18">
        <f>J11*Deflactor!F25</f>
        <v>383.3228943180431</v>
      </c>
      <c r="K31" s="18">
        <f>K11*Deflactor!G25</f>
        <v>409.46137877856995</v>
      </c>
      <c r="L31" s="18">
        <f>L11*Deflactor!H25</f>
        <v>416.33960473914044</v>
      </c>
      <c r="M31" s="18">
        <f>M11*Deflactor!I25</f>
        <v>422.2950403092965</v>
      </c>
      <c r="N31" s="18">
        <f>N11*Deflactor!J25</f>
        <v>422.71114082141554</v>
      </c>
      <c r="O31" s="18">
        <f>O11*Deflactor!K25</f>
        <v>417.57375799735144</v>
      </c>
      <c r="P31" s="18">
        <f>P11*Deflactor!L25</f>
        <v>414.94522934937777</v>
      </c>
      <c r="Q31" s="18">
        <f>Q11*Deflactor!M25</f>
        <v>422.13385478070791</v>
      </c>
      <c r="R31" s="18">
        <f>R11*Deflactor!N25</f>
        <v>422.48017339513041</v>
      </c>
      <c r="S31" s="18">
        <f>S11*Deflactor!O25</f>
        <v>429.22509173643431</v>
      </c>
      <c r="T31" s="18">
        <f>T11*Deflactor!P25</f>
        <v>433.59147820160803</v>
      </c>
      <c r="U31" s="18">
        <f>U11*Deflactor!Q25</f>
        <v>448.16979332556838</v>
      </c>
      <c r="V31" s="18">
        <f>V11*Deflactor!R25</f>
        <v>456.33742218624428</v>
      </c>
      <c r="W31" s="18">
        <f>W11*Deflactor!S25</f>
        <v>483.16767615204327</v>
      </c>
      <c r="X31" s="18">
        <f>X11*Deflactor!T25</f>
        <v>482.26823398078454</v>
      </c>
      <c r="Y31" s="18">
        <f>Y11*Deflactor!U25</f>
        <v>473.4174570321988</v>
      </c>
      <c r="Z31" s="18">
        <f>Z11*Deflactor!V25</f>
        <v>479.63545634033369</v>
      </c>
      <c r="AA31" s="18">
        <f>AA11*Deflactor!W25</f>
        <v>415.03229677493169</v>
      </c>
      <c r="AB31" s="18">
        <f>AB11*Deflactor!X25</f>
        <v>419.92156707161342</v>
      </c>
      <c r="AC31" s="18">
        <f>AC11*Deflactor!Y25</f>
        <v>428.57026640114827</v>
      </c>
      <c r="AD31" s="18">
        <f>AD11*Deflactor!Z25</f>
        <v>435.30663952849528</v>
      </c>
      <c r="AE31" s="18">
        <f>AE11*Deflactor!AA25</f>
        <v>444.42337818287677</v>
      </c>
      <c r="AF31" s="18">
        <f>AF11*Deflactor!AB25</f>
        <v>451.62932086881136</v>
      </c>
      <c r="AG31" s="18">
        <f>AG11*Deflactor!AC25</f>
        <v>461.5472063064135</v>
      </c>
      <c r="AH31" s="18">
        <f>AH11*Deflactor!AD25</f>
        <v>474.63976589378956</v>
      </c>
      <c r="AI31" s="18">
        <f>AI11*Deflactor!AE25</f>
        <v>499.97700610086935</v>
      </c>
      <c r="AJ31" s="18">
        <f>AJ11*Deflactor!AF25</f>
        <v>490.38865064746642</v>
      </c>
      <c r="AK31" s="18">
        <f>AK11*Deflactor!AG25</f>
        <v>540.53601795337386</v>
      </c>
      <c r="AL31" s="18">
        <f>AL11*Deflactor!AH25</f>
        <v>584.84414891586709</v>
      </c>
      <c r="AM31" s="18">
        <f>AM11*Deflactor!AI25</f>
        <v>548.74264385485674</v>
      </c>
      <c r="AN31" s="18">
        <f>AN11*Deflactor!AJ25</f>
        <v>571.89589648622166</v>
      </c>
      <c r="AO31" s="18">
        <f>AO11*Deflactor!AK25</f>
        <v>626.19125636512683</v>
      </c>
      <c r="AP31" s="18">
        <f>AP11*Deflactor!AL25</f>
        <v>572.74450560926539</v>
      </c>
      <c r="AQ31" s="18">
        <f>AQ11*Deflactor!AM25</f>
        <v>624.19210208188997</v>
      </c>
      <c r="AR31" s="18">
        <f>AR11*Deflactor!AN25</f>
        <v>646.94662447263147</v>
      </c>
      <c r="AS31" s="18">
        <f>AS11*Deflactor!AO25</f>
        <v>660.41440920632488</v>
      </c>
      <c r="AT31" s="18">
        <f>AT11*Deflactor!AP25</f>
        <v>674.11721018024275</v>
      </c>
      <c r="AU31" s="18">
        <f>AU11*Deflactor!AQ25</f>
        <v>649.29012453863652</v>
      </c>
      <c r="AV31" s="18">
        <f>AV11*Deflactor!AR25</f>
        <v>647.43151354982035</v>
      </c>
      <c r="AW31" s="18">
        <f>AW11*Deflactor!AS25</f>
        <v>642.3718258683972</v>
      </c>
      <c r="AX31" s="18">
        <f>AX11*Deflactor!AT25</f>
        <v>648.14622458586462</v>
      </c>
      <c r="AY31" s="18">
        <f>AY11*Deflactor!AU25</f>
        <v>758.86134929682305</v>
      </c>
      <c r="AZ31" s="18">
        <f>AZ11*Deflactor!AV25</f>
        <v>734.46368607394857</v>
      </c>
      <c r="BA31" s="18">
        <f>BA11*Deflactor!AW25</f>
        <v>679.72262137074654</v>
      </c>
      <c r="BB31" s="18">
        <f>BB11*Deflactor!AX25</f>
        <v>742.45231273244906</v>
      </c>
      <c r="BC31" s="18">
        <f>BC11*Deflactor!AY25</f>
        <v>725.15347450303318</v>
      </c>
      <c r="BD31" s="18">
        <f>BD11*Deflactor!AZ25</f>
        <v>707.40088751300641</v>
      </c>
      <c r="BE31" s="18">
        <f>BE11*Deflactor!BA25</f>
        <v>761.50729362498578</v>
      </c>
      <c r="BF31" s="18">
        <f>BF11*Deflactor!BB25</f>
        <v>703.24596505940394</v>
      </c>
      <c r="BG31" s="18">
        <f>BG11*Deflactor!BC25</f>
        <v>750.31716909062891</v>
      </c>
      <c r="BH31" s="18">
        <f>BH11*Deflactor!BD25</f>
        <v>777.00757917654687</v>
      </c>
      <c r="BI31" s="18">
        <f>BI11*Deflactor!BE25</f>
        <v>813.51732871714739</v>
      </c>
      <c r="BJ31" s="18">
        <f>BJ11*Deflactor!BF25</f>
        <v>826.97315431965842</v>
      </c>
      <c r="BK31" s="18">
        <f>BK11*Deflactor!BG25</f>
        <v>970.11573351471395</v>
      </c>
      <c r="BL31" s="18">
        <f>BL11*Deflactor!BH25</f>
        <v>947.94649602345066</v>
      </c>
      <c r="BM31" s="18">
        <f>BM11*Deflactor!BI25</f>
        <v>931.52617674870726</v>
      </c>
      <c r="BN31" s="18">
        <f>BN11*Deflactor!BJ25</f>
        <v>940.85742810497527</v>
      </c>
      <c r="BO31" s="18">
        <f>BO11*Deflactor!BK25</f>
        <v>874.6791589921653</v>
      </c>
      <c r="BP31" s="18">
        <f>BP11*Deflactor!BL25</f>
        <v>897.80556325006614</v>
      </c>
      <c r="BQ31" s="18">
        <f>BQ11*Deflactor!BM25</f>
        <v>834.63860317430647</v>
      </c>
      <c r="BR31" s="18">
        <f>BR11*Deflactor!BN25</f>
        <v>881.52756665538902</v>
      </c>
      <c r="BS31" s="18">
        <f>BS11*Deflactor!BO25</f>
        <v>956.73508555626177</v>
      </c>
      <c r="BT31" s="18">
        <f>BT11*Deflactor!BP25</f>
        <v>1009.9073003813511</v>
      </c>
      <c r="BU31" s="18">
        <f>BU11*Deflactor!BQ25</f>
        <v>957.79304507008681</v>
      </c>
      <c r="BV31" s="18">
        <f>BV11*Deflactor!BR25</f>
        <v>925.58473899150601</v>
      </c>
      <c r="BW31" s="18">
        <f>BW11*Deflactor!BS25</f>
        <v>957.75981832899595</v>
      </c>
      <c r="BX31" s="18">
        <f>BX11*Deflactor!BT25</f>
        <v>921.14113476035595</v>
      </c>
      <c r="BY31" s="18">
        <f>BY11*Deflactor!BU25</f>
        <v>948.68699963620895</v>
      </c>
      <c r="BZ31" s="18">
        <f>BZ11*Deflactor!BV25</f>
        <v>1051.1720625825201</v>
      </c>
      <c r="CA31" s="18">
        <f>CA11*Deflactor!BW25</f>
        <v>1227.9624581645755</v>
      </c>
      <c r="CB31" s="18">
        <f>CB11*Deflactor!BX25</f>
        <v>1266.1133585445502</v>
      </c>
      <c r="CC31" s="18">
        <f>CC11*Deflactor!BY25</f>
        <v>1260.6622583398532</v>
      </c>
      <c r="CD31" s="18">
        <f>CD11*Deflactor!BZ25</f>
        <v>1217.541762345239</v>
      </c>
      <c r="CE31" s="18">
        <f>CE11*Deflactor!CA25</f>
        <v>1355.5619520227835</v>
      </c>
      <c r="CF31" s="18">
        <f>CF11*Deflactor!CB25</f>
        <v>1319.5040746899635</v>
      </c>
      <c r="CG31" s="18">
        <f>CG11*Deflactor!CC25</f>
        <v>1396.9912603509031</v>
      </c>
      <c r="CH31" s="18">
        <f>CH11*Deflactor!CD25</f>
        <v>1388.1541854570623</v>
      </c>
      <c r="CI31" s="18">
        <f>CI11*Deflactor!CE25</f>
        <v>1289.7671852356209</v>
      </c>
      <c r="CJ31" s="18">
        <f>CJ11*Deflactor!CF25</f>
        <v>1311.8740615590109</v>
      </c>
      <c r="CK31" s="18">
        <f>CK11*Deflactor!CG25</f>
        <v>1369.7677285207667</v>
      </c>
    </row>
    <row r="32" spans="1:89" s="55" customFormat="1" ht="13.9" x14ac:dyDescent="0.3">
      <c r="A32" s="5"/>
      <c r="B32" s="19" t="s">
        <v>1</v>
      </c>
      <c r="C32" s="22" t="s">
        <v>19</v>
      </c>
      <c r="D32" s="22" t="s">
        <v>19</v>
      </c>
      <c r="E32" s="22" t="s">
        <v>19</v>
      </c>
      <c r="F32" s="22" t="s">
        <v>19</v>
      </c>
      <c r="G32" s="19">
        <f>G12*Deflactor!C26</f>
        <v>78.664991332636092</v>
      </c>
      <c r="H32" s="19">
        <f>H12*Deflactor!D26</f>
        <v>84.194056292658715</v>
      </c>
      <c r="I32" s="19">
        <f>I12*Deflactor!E26</f>
        <v>88.60627787468772</v>
      </c>
      <c r="J32" s="19">
        <f>J12*Deflactor!F26</f>
        <v>84.864538675489072</v>
      </c>
      <c r="K32" s="19">
        <f>K12*Deflactor!G26</f>
        <v>91.066897581120912</v>
      </c>
      <c r="L32" s="19">
        <f>L12*Deflactor!H26</f>
        <v>87.586137393296909</v>
      </c>
      <c r="M32" s="19">
        <f>M12*Deflactor!I26</f>
        <v>89.55721565167164</v>
      </c>
      <c r="N32" s="19">
        <f>N12*Deflactor!J26</f>
        <v>90.452371860839961</v>
      </c>
      <c r="O32" s="19">
        <f>O12*Deflactor!K26</f>
        <v>104.96903668777156</v>
      </c>
      <c r="P32" s="19">
        <f>P12*Deflactor!L26</f>
        <v>112.42920084055351</v>
      </c>
      <c r="Q32" s="19">
        <f>Q12*Deflactor!M26</f>
        <v>100.71455944602968</v>
      </c>
      <c r="R32" s="19">
        <f>R12*Deflactor!N26</f>
        <v>110.25540292330018</v>
      </c>
      <c r="S32" s="19">
        <f>S12*Deflactor!O26</f>
        <v>129.14026993719591</v>
      </c>
      <c r="T32" s="19">
        <f>T12*Deflactor!P26</f>
        <v>132.87307552620939</v>
      </c>
      <c r="U32" s="19">
        <f>U12*Deflactor!Q26</f>
        <v>136.9061729461248</v>
      </c>
      <c r="V32" s="19">
        <f>V12*Deflactor!R26</f>
        <v>141.92647729029102</v>
      </c>
      <c r="W32" s="19">
        <f>W12*Deflactor!S26</f>
        <v>105.37601033526801</v>
      </c>
      <c r="X32" s="19">
        <f>X12*Deflactor!T26</f>
        <v>107.27857412681566</v>
      </c>
      <c r="Y32" s="19">
        <f>Y12*Deflactor!U26</f>
        <v>109.75121373113726</v>
      </c>
      <c r="Z32" s="19">
        <f>Z12*Deflactor!V26</f>
        <v>115.96620282535181</v>
      </c>
      <c r="AA32" s="19">
        <f>AA12*Deflactor!W26</f>
        <v>91.742552407019474</v>
      </c>
      <c r="AB32" s="19">
        <f>AB12*Deflactor!X26</f>
        <v>87.297673793284943</v>
      </c>
      <c r="AC32" s="19">
        <f>AC12*Deflactor!Y26</f>
        <v>90.474049121975213</v>
      </c>
      <c r="AD32" s="19">
        <f>AD12*Deflactor!Z26</f>
        <v>101.33094224950472</v>
      </c>
      <c r="AE32" s="19">
        <f>AE12*Deflactor!AA26</f>
        <v>78.314986719397439</v>
      </c>
      <c r="AF32" s="19">
        <f>AF12*Deflactor!AB26</f>
        <v>81.888061633395623</v>
      </c>
      <c r="AG32" s="19">
        <f>AG12*Deflactor!AC26</f>
        <v>87.823923934261131</v>
      </c>
      <c r="AH32" s="19">
        <f>AH12*Deflactor!AD26</f>
        <v>88.214848603113381</v>
      </c>
      <c r="AI32" s="19">
        <f>AI12*Deflactor!AE26</f>
        <v>124.26655864295088</v>
      </c>
      <c r="AJ32" s="19">
        <f>AJ12*Deflactor!AF26</f>
        <v>126.16735895543526</v>
      </c>
      <c r="AK32" s="19">
        <f>AK12*Deflactor!AG26</f>
        <v>138.33291635594924</v>
      </c>
      <c r="AL32" s="19">
        <f>AL12*Deflactor!AH26</f>
        <v>142.42624488383171</v>
      </c>
      <c r="AM32" s="19">
        <f>AM12*Deflactor!AI26</f>
        <v>104.53697308019262</v>
      </c>
      <c r="AN32" s="19">
        <f>AN12*Deflactor!AJ26</f>
        <v>107.59165531930933</v>
      </c>
      <c r="AO32" s="19">
        <f>AO12*Deflactor!AK26</f>
        <v>108.97440544718604</v>
      </c>
      <c r="AP32" s="19">
        <f>AP12*Deflactor!AL26</f>
        <v>120.30759055089293</v>
      </c>
      <c r="AQ32" s="19">
        <f>AQ12*Deflactor!AM26</f>
        <v>120.69391342348794</v>
      </c>
      <c r="AR32" s="19">
        <f>AR12*Deflactor!AN26</f>
        <v>114.28882774942207</v>
      </c>
      <c r="AS32" s="19">
        <f>AS12*Deflactor!AO26</f>
        <v>114.88724118431915</v>
      </c>
      <c r="AT32" s="19">
        <f>AT12*Deflactor!AP26</f>
        <v>126.8548064369822</v>
      </c>
      <c r="AU32" s="19">
        <f>AU12*Deflactor!AQ26</f>
        <v>175.46685141430871</v>
      </c>
      <c r="AV32" s="19">
        <f>AV12*Deflactor!AR26</f>
        <v>161.24985852412814</v>
      </c>
      <c r="AW32" s="19">
        <f>AW12*Deflactor!AS26</f>
        <v>151.53666052504079</v>
      </c>
      <c r="AX32" s="19">
        <f>AX12*Deflactor!AT26</f>
        <v>165.33778821189745</v>
      </c>
      <c r="AY32" s="19">
        <f>AY12*Deflactor!AU26</f>
        <v>173.58173378883563</v>
      </c>
      <c r="AZ32" s="19">
        <f>AZ12*Deflactor!AV26</f>
        <v>190.6796094730615</v>
      </c>
      <c r="BA32" s="19">
        <f>BA12*Deflactor!AW26</f>
        <v>164.64820334480402</v>
      </c>
      <c r="BB32" s="19">
        <f>BB12*Deflactor!AX26</f>
        <v>165.1587468118243</v>
      </c>
      <c r="BC32" s="19">
        <f>BC12*Deflactor!AY26</f>
        <v>103.77188653800906</v>
      </c>
      <c r="BD32" s="19">
        <f>BD12*Deflactor!AZ26</f>
        <v>100.7798991044211</v>
      </c>
      <c r="BE32" s="19">
        <f>BE12*Deflactor!BA26</f>
        <v>102.01220718382173</v>
      </c>
      <c r="BF32" s="19">
        <f>BF12*Deflactor!BB26</f>
        <v>100.69270762394484</v>
      </c>
      <c r="BG32" s="19">
        <f>BG12*Deflactor!BC26</f>
        <v>118.13455463723704</v>
      </c>
      <c r="BH32" s="19">
        <f>BH12*Deflactor!BD26</f>
        <v>119.44137525587398</v>
      </c>
      <c r="BI32" s="19">
        <f>BI12*Deflactor!BE26</f>
        <v>117.37742317444788</v>
      </c>
      <c r="BJ32" s="19">
        <f>BJ12*Deflactor!BF26</f>
        <v>124.2786108365528</v>
      </c>
      <c r="BK32" s="19">
        <f>BK12*Deflactor!BG26</f>
        <v>157.49579425677584</v>
      </c>
      <c r="BL32" s="19">
        <f>BL12*Deflactor!BH26</f>
        <v>178.36097384849674</v>
      </c>
      <c r="BM32" s="19">
        <f>BM12*Deflactor!BI26</f>
        <v>178.59512409973019</v>
      </c>
      <c r="BN32" s="19">
        <f>BN12*Deflactor!BJ26</f>
        <v>181.13267839878571</v>
      </c>
      <c r="BO32" s="19">
        <f>BO12*Deflactor!BK26</f>
        <v>190.99384706459654</v>
      </c>
      <c r="BP32" s="19">
        <f>BP12*Deflactor!BL26</f>
        <v>218.23448594207133</v>
      </c>
      <c r="BQ32" s="19">
        <f>BQ12*Deflactor!BM26</f>
        <v>216.96893334148601</v>
      </c>
      <c r="BR32" s="19">
        <f>BR12*Deflactor!BN26</f>
        <v>228.14231006804397</v>
      </c>
      <c r="BS32" s="19">
        <f>BS12*Deflactor!BO26</f>
        <v>103.52634943081448</v>
      </c>
      <c r="BT32" s="19">
        <f>BT12*Deflactor!BP26</f>
        <v>101.72217218519366</v>
      </c>
      <c r="BU32" s="19">
        <f>BU12*Deflactor!BQ26</f>
        <v>120.13905774034835</v>
      </c>
      <c r="BV32" s="19">
        <f>BV12*Deflactor!BR26</f>
        <v>141.40833728339751</v>
      </c>
      <c r="BW32" s="19">
        <f>BW12*Deflactor!BS26</f>
        <v>180.27721770578401</v>
      </c>
      <c r="BX32" s="19">
        <f>BX12*Deflactor!BT26</f>
        <v>206.28801128501101</v>
      </c>
      <c r="BY32" s="19">
        <f>BY12*Deflactor!BU26</f>
        <v>198.386403466426</v>
      </c>
      <c r="BZ32" s="19">
        <f>BZ12*Deflactor!BV26</f>
        <v>202.67343056823199</v>
      </c>
      <c r="CA32" s="19">
        <f>CA12*Deflactor!BW26</f>
        <v>302.50209020684281</v>
      </c>
      <c r="CB32" s="19">
        <f>CB12*Deflactor!BX26</f>
        <v>306.48477756241067</v>
      </c>
      <c r="CC32" s="19">
        <f>CC12*Deflactor!BY26</f>
        <v>307.31276283157797</v>
      </c>
      <c r="CD32" s="19">
        <f>CD12*Deflactor!BZ26</f>
        <v>277.52786769805124</v>
      </c>
      <c r="CE32" s="19">
        <f>CE12*Deflactor!CA26</f>
        <v>237.86410207760755</v>
      </c>
      <c r="CF32" s="19">
        <f>CF12*Deflactor!CB26</f>
        <v>259.58050261272456</v>
      </c>
      <c r="CG32" s="19">
        <f>CG12*Deflactor!CC26</f>
        <v>257.58694538810698</v>
      </c>
      <c r="CH32" s="19">
        <f>CH12*Deflactor!CD26</f>
        <v>250.52364371781883</v>
      </c>
      <c r="CI32" s="19">
        <f>CI12*Deflactor!CE26</f>
        <v>367.97093793854526</v>
      </c>
      <c r="CJ32" s="19">
        <f>CJ12*Deflactor!CF26</f>
        <v>339.72094439621048</v>
      </c>
      <c r="CK32" s="19">
        <f>CK12*Deflactor!CG26</f>
        <v>350.99506699173281</v>
      </c>
    </row>
    <row r="33" spans="1:89" s="55" customFormat="1" ht="12.75" x14ac:dyDescent="0.2">
      <c r="A33" s="5"/>
      <c r="B33" s="19" t="s">
        <v>2</v>
      </c>
      <c r="C33" s="22" t="s">
        <v>19</v>
      </c>
      <c r="D33" s="22" t="s">
        <v>19</v>
      </c>
      <c r="E33" s="22" t="s">
        <v>19</v>
      </c>
      <c r="F33" s="22" t="s">
        <v>19</v>
      </c>
      <c r="G33" s="19">
        <f>G13*Deflactor!C27</f>
        <v>591.31130429368113</v>
      </c>
      <c r="H33" s="19">
        <f>H13*Deflactor!D27</f>
        <v>613.23986717728985</v>
      </c>
      <c r="I33" s="19">
        <f>I13*Deflactor!E27</f>
        <v>613.44619559637147</v>
      </c>
      <c r="J33" s="19">
        <f>J13*Deflactor!F27</f>
        <v>629.56512404434716</v>
      </c>
      <c r="K33" s="19">
        <f>K13*Deflactor!G27</f>
        <v>594.39352892106831</v>
      </c>
      <c r="L33" s="19">
        <f>L13*Deflactor!H27</f>
        <v>620.80746887718146</v>
      </c>
      <c r="M33" s="19">
        <f>M13*Deflactor!I27</f>
        <v>627.74136096118616</v>
      </c>
      <c r="N33" s="19">
        <f>N13*Deflactor!J27</f>
        <v>630.60487253181998</v>
      </c>
      <c r="O33" s="19">
        <f>O13*Deflactor!K27</f>
        <v>474.32683442338623</v>
      </c>
      <c r="P33" s="19">
        <f>P13*Deflactor!L27</f>
        <v>473.05454755870102</v>
      </c>
      <c r="Q33" s="19">
        <f>Q13*Deflactor!M27</f>
        <v>479.1603589426868</v>
      </c>
      <c r="R33" s="19">
        <f>R13*Deflactor!N27</f>
        <v>478.40142947388006</v>
      </c>
      <c r="S33" s="19">
        <f>S13*Deflactor!O27</f>
        <v>569.08984558415682</v>
      </c>
      <c r="T33" s="19">
        <f>T13*Deflactor!P27</f>
        <v>563.22755433138809</v>
      </c>
      <c r="U33" s="19">
        <f>U13*Deflactor!Q27</f>
        <v>580.81943985973123</v>
      </c>
      <c r="V33" s="19">
        <f>V13*Deflactor!R27</f>
        <v>587.63814778476342</v>
      </c>
      <c r="W33" s="19">
        <f>W13*Deflactor!S27</f>
        <v>732.11517852726217</v>
      </c>
      <c r="X33" s="19">
        <f>X13*Deflactor!T27</f>
        <v>739.38420590876808</v>
      </c>
      <c r="Y33" s="19">
        <f>Y13*Deflactor!U27</f>
        <v>751.06605214067224</v>
      </c>
      <c r="Z33" s="19">
        <f>Z13*Deflactor!V27</f>
        <v>740.91572721319062</v>
      </c>
      <c r="AA33" s="19">
        <f>AA13*Deflactor!W27</f>
        <v>707.25641273025622</v>
      </c>
      <c r="AB33" s="19">
        <f>AB13*Deflactor!X27</f>
        <v>704.93553425954349</v>
      </c>
      <c r="AC33" s="19">
        <f>AC13*Deflactor!Y27</f>
        <v>691.550342401281</v>
      </c>
      <c r="AD33" s="19">
        <f>AD13*Deflactor!Z27</f>
        <v>729.250276319553</v>
      </c>
      <c r="AE33" s="19">
        <f>AE13*Deflactor!AA27</f>
        <v>845.11697845180436</v>
      </c>
      <c r="AF33" s="19">
        <f>AF13*Deflactor!AB27</f>
        <v>832.07408864669901</v>
      </c>
      <c r="AG33" s="19">
        <f>AG13*Deflactor!AC27</f>
        <v>820.51898893953307</v>
      </c>
      <c r="AH33" s="19">
        <f>AH13*Deflactor!AD27</f>
        <v>801.33328728692686</v>
      </c>
      <c r="AI33" s="19">
        <f>AI13*Deflactor!AE27</f>
        <v>1060.7912363219748</v>
      </c>
      <c r="AJ33" s="19">
        <f>AJ13*Deflactor!AF27</f>
        <v>1094.9727541642139</v>
      </c>
      <c r="AK33" s="19">
        <f>AK13*Deflactor!AG27</f>
        <v>1108.4394478186584</v>
      </c>
      <c r="AL33" s="19">
        <f>AL13*Deflactor!AH27</f>
        <v>1092.2626861971166</v>
      </c>
      <c r="AM33" s="19">
        <f>AM13*Deflactor!AI27</f>
        <v>1815.8861116811329</v>
      </c>
      <c r="AN33" s="19">
        <f>AN13*Deflactor!AJ27</f>
        <v>1731.1946493409905</v>
      </c>
      <c r="AO33" s="19">
        <f>AO13*Deflactor!AK27</f>
        <v>1844.0759405941458</v>
      </c>
      <c r="AP33" s="19">
        <f>AP13*Deflactor!AL27</f>
        <v>1846.9640819339697</v>
      </c>
      <c r="AQ33" s="19">
        <f>AQ13*Deflactor!AM27</f>
        <v>2521.9547308806827</v>
      </c>
      <c r="AR33" s="19">
        <f>AR13*Deflactor!AN27</f>
        <v>2544.3685665491571</v>
      </c>
      <c r="AS33" s="19">
        <f>AS13*Deflactor!AO27</f>
        <v>2530.3868956761248</v>
      </c>
      <c r="AT33" s="19">
        <f>AT13*Deflactor!AP27</f>
        <v>2603.7290442390408</v>
      </c>
      <c r="AU33" s="19">
        <f>AU13*Deflactor!AQ27</f>
        <v>4438.9674271204458</v>
      </c>
      <c r="AV33" s="19">
        <f>AV13*Deflactor!AR27</f>
        <v>4401.2864774553072</v>
      </c>
      <c r="AW33" s="19">
        <f>AW13*Deflactor!AS27</f>
        <v>4333.7018425091655</v>
      </c>
      <c r="AX33" s="19">
        <f>AX13*Deflactor!AT27</f>
        <v>4256.6581494655547</v>
      </c>
      <c r="AY33" s="19">
        <f>AY13*Deflactor!AU27</f>
        <v>4618.4306529633113</v>
      </c>
      <c r="AZ33" s="19">
        <f>AZ13*Deflactor!AV27</f>
        <v>4560.644468546805</v>
      </c>
      <c r="BA33" s="19">
        <f>BA13*Deflactor!AW27</f>
        <v>4372.3341024304036</v>
      </c>
      <c r="BB33" s="19">
        <f>BB13*Deflactor!AX27</f>
        <v>4392.4984440443641</v>
      </c>
      <c r="BC33" s="19">
        <f>BC13*Deflactor!AY27</f>
        <v>3133.3051504486129</v>
      </c>
      <c r="BD33" s="19">
        <f>BD13*Deflactor!AZ27</f>
        <v>3233.8974644262421</v>
      </c>
      <c r="BE33" s="19">
        <f>BE13*Deflactor!BA27</f>
        <v>3307.0343181018684</v>
      </c>
      <c r="BF33" s="19">
        <f>BF13*Deflactor!BB27</f>
        <v>3365.0231537698587</v>
      </c>
      <c r="BG33" s="19">
        <f>BG13*Deflactor!BC27</f>
        <v>3194.7453827864656</v>
      </c>
      <c r="BH33" s="19">
        <f>BH13*Deflactor!BD27</f>
        <v>3221.4245071418591</v>
      </c>
      <c r="BI33" s="19">
        <f>BI13*Deflactor!BE27</f>
        <v>3327.2933360990623</v>
      </c>
      <c r="BJ33" s="19">
        <f>BJ13*Deflactor!BF27</f>
        <v>3203.3962787319701</v>
      </c>
      <c r="BK33" s="19">
        <f>BK13*Deflactor!BG27</f>
        <v>4191.2118733693833</v>
      </c>
      <c r="BL33" s="19">
        <f>BL13*Deflactor!BH27</f>
        <v>4258.1745533466401</v>
      </c>
      <c r="BM33" s="19">
        <f>BM13*Deflactor!BI27</f>
        <v>4081.9043167935029</v>
      </c>
      <c r="BN33" s="19">
        <f>BN13*Deflactor!BJ27</f>
        <v>4348.0378680099857</v>
      </c>
      <c r="BO33" s="19">
        <f>BO13*Deflactor!BK27</f>
        <v>4636.222861832649</v>
      </c>
      <c r="BP33" s="19">
        <f>BP13*Deflactor!BL27</f>
        <v>4696.0634569410049</v>
      </c>
      <c r="BQ33" s="19">
        <f>BQ13*Deflactor!BM27</f>
        <v>4672.5450835368692</v>
      </c>
      <c r="BR33" s="19">
        <f>BR13*Deflactor!BN27</f>
        <v>4807.1982997767655</v>
      </c>
      <c r="BS33" s="19">
        <f>BS13*Deflactor!BO27</f>
        <v>4254.6704271735161</v>
      </c>
      <c r="BT33" s="19">
        <f>BT13*Deflactor!BP27</f>
        <v>4212.999818908087</v>
      </c>
      <c r="BU33" s="19">
        <f>BU13*Deflactor!BQ27</f>
        <v>4348.882053482952</v>
      </c>
      <c r="BV33" s="19">
        <f>BV13*Deflactor!BR27</f>
        <v>4388.7781900096816</v>
      </c>
      <c r="BW33" s="19">
        <f>BW13*Deflactor!BS27</f>
        <v>3862.3645213872101</v>
      </c>
      <c r="BX33" s="19">
        <f>BX13*Deflactor!BT27</f>
        <v>3922.2352526664099</v>
      </c>
      <c r="BY33" s="19">
        <f>BY13*Deflactor!BU27</f>
        <v>3854.31991205341</v>
      </c>
      <c r="BZ33" s="19">
        <f>BZ13*Deflactor!BV27</f>
        <v>3861.2908892570599</v>
      </c>
      <c r="CA33" s="19">
        <f>CA13*Deflactor!BW27</f>
        <v>4197.642921454898</v>
      </c>
      <c r="CB33" s="19">
        <f>CB13*Deflactor!BX27</f>
        <v>4152.2122990104408</v>
      </c>
      <c r="CC33" s="19">
        <f>CC13*Deflactor!BY27</f>
        <v>3908.6836245606064</v>
      </c>
      <c r="CD33" s="19">
        <f>CD13*Deflactor!BZ27</f>
        <v>3967.2345633229984</v>
      </c>
      <c r="CE33" s="19">
        <f>CE13*Deflactor!CA27</f>
        <v>3532.4892124746834</v>
      </c>
      <c r="CF33" s="19">
        <f>CF13*Deflactor!CB27</f>
        <v>3360.6507161642953</v>
      </c>
      <c r="CG33" s="19">
        <f>CG13*Deflactor!CC27</f>
        <v>3334.7455978246535</v>
      </c>
      <c r="CH33" s="19">
        <f>CH13*Deflactor!CD27</f>
        <v>3303.0756512087269</v>
      </c>
      <c r="CI33" s="19">
        <f>CI13*Deflactor!CE27</f>
        <v>3062.6066966100316</v>
      </c>
      <c r="CJ33" s="19">
        <f>CJ13*Deflactor!CF27</f>
        <v>3259.5825047781709</v>
      </c>
      <c r="CK33" s="19">
        <f>CK13*Deflactor!CG27</f>
        <v>3572.2430763040907</v>
      </c>
    </row>
    <row r="34" spans="1:89" s="55" customFormat="1" ht="13.9" x14ac:dyDescent="0.3">
      <c r="A34" s="5"/>
      <c r="B34" s="19" t="s">
        <v>3</v>
      </c>
      <c r="C34" s="22" t="s">
        <v>19</v>
      </c>
      <c r="D34" s="22" t="s">
        <v>19</v>
      </c>
      <c r="E34" s="22" t="s">
        <v>19</v>
      </c>
      <c r="F34" s="22" t="s">
        <v>19</v>
      </c>
      <c r="G34" s="19">
        <f>G14*Deflactor!C28</f>
        <v>1376.7201014861218</v>
      </c>
      <c r="H34" s="19">
        <f>H14*Deflactor!D28</f>
        <v>1438.0638298898807</v>
      </c>
      <c r="I34" s="19">
        <f>I14*Deflactor!E28</f>
        <v>1431.3187849610451</v>
      </c>
      <c r="J34" s="19">
        <f>J14*Deflactor!F28</f>
        <v>1463.2125396929805</v>
      </c>
      <c r="K34" s="19">
        <f>K14*Deflactor!G28</f>
        <v>1499.6091407166068</v>
      </c>
      <c r="L34" s="19">
        <f>L14*Deflactor!H28</f>
        <v>1497.5793840383462</v>
      </c>
      <c r="M34" s="19">
        <f>M14*Deflactor!I28</f>
        <v>1512.4163444720159</v>
      </c>
      <c r="N34" s="19">
        <f>N14*Deflactor!J28</f>
        <v>1449.2823630820394</v>
      </c>
      <c r="O34" s="19">
        <f>O14*Deflactor!K28</f>
        <v>1453.257474245971</v>
      </c>
      <c r="P34" s="19">
        <f>P14*Deflactor!L28</f>
        <v>1470.7657073908031</v>
      </c>
      <c r="Q34" s="19">
        <f>Q14*Deflactor!M28</f>
        <v>1522.1061023100663</v>
      </c>
      <c r="R34" s="19">
        <f>R14*Deflactor!N28</f>
        <v>1568.8420308455864</v>
      </c>
      <c r="S34" s="19">
        <f>S14*Deflactor!O28</f>
        <v>1665.7479277828234</v>
      </c>
      <c r="T34" s="19">
        <f>T14*Deflactor!P28</f>
        <v>1650.8866460423951</v>
      </c>
      <c r="U34" s="19">
        <f>U14*Deflactor!Q28</f>
        <v>1643.8278850618324</v>
      </c>
      <c r="V34" s="19">
        <f>V14*Deflactor!R28</f>
        <v>1654.5826179937878</v>
      </c>
      <c r="W34" s="19">
        <f>W14*Deflactor!S28</f>
        <v>1765.276631239454</v>
      </c>
      <c r="X34" s="19">
        <f>X14*Deflactor!T28</f>
        <v>1775.4765331993985</v>
      </c>
      <c r="Y34" s="19">
        <f>Y14*Deflactor!U28</f>
        <v>1726.5361839319464</v>
      </c>
      <c r="Z34" s="19">
        <f>Z14*Deflactor!V28</f>
        <v>1768.7962331985084</v>
      </c>
      <c r="AA34" s="19">
        <f>AA14*Deflactor!W28</f>
        <v>1991.2969722825051</v>
      </c>
      <c r="AB34" s="19">
        <f>AB14*Deflactor!X28</f>
        <v>2009.687079497025</v>
      </c>
      <c r="AC34" s="19">
        <f>AC14*Deflactor!Y28</f>
        <v>2038.157267509542</v>
      </c>
      <c r="AD34" s="19">
        <f>AD14*Deflactor!Z28</f>
        <v>2029.3551804382078</v>
      </c>
      <c r="AE34" s="19">
        <f>AE14*Deflactor!AA28</f>
        <v>2140.8439060838546</v>
      </c>
      <c r="AF34" s="19">
        <f>AF14*Deflactor!AB28</f>
        <v>2114.202615072752</v>
      </c>
      <c r="AG34" s="19">
        <f>AG14*Deflactor!AC28</f>
        <v>2122.2927634703547</v>
      </c>
      <c r="AH34" s="19">
        <f>AH14*Deflactor!AD28</f>
        <v>2153.7289362695233</v>
      </c>
      <c r="AI34" s="19">
        <f>AI14*Deflactor!AE28</f>
        <v>2315.8458933003885</v>
      </c>
      <c r="AJ34" s="19">
        <f>AJ14*Deflactor!AF28</f>
        <v>2322.2391087543592</v>
      </c>
      <c r="AK34" s="19">
        <f>AK14*Deflactor!AG28</f>
        <v>2434.4004589702904</v>
      </c>
      <c r="AL34" s="19">
        <f>AL14*Deflactor!AH28</f>
        <v>2415.5950531146191</v>
      </c>
      <c r="AM34" s="19">
        <f>AM14*Deflactor!AI28</f>
        <v>2374.1601001751792</v>
      </c>
      <c r="AN34" s="19">
        <f>AN14*Deflactor!AJ28</f>
        <v>2505.2876692450714</v>
      </c>
      <c r="AO34" s="19">
        <f>AO14*Deflactor!AK28</f>
        <v>2494.9551763738209</v>
      </c>
      <c r="AP34" s="19">
        <f>AP14*Deflactor!AL28</f>
        <v>2590.5349723854356</v>
      </c>
      <c r="AQ34" s="19">
        <f>AQ14*Deflactor!AM28</f>
        <v>2561.2404515963872</v>
      </c>
      <c r="AR34" s="19">
        <f>AR14*Deflactor!AN28</f>
        <v>2553.0894194143348</v>
      </c>
      <c r="AS34" s="19">
        <f>AS14*Deflactor!AO28</f>
        <v>2583.2647630456436</v>
      </c>
      <c r="AT34" s="19">
        <f>AT14*Deflactor!AP28</f>
        <v>2648.6025878698861</v>
      </c>
      <c r="AU34" s="19">
        <f>AU14*Deflactor!AQ28</f>
        <v>2726.4057847810991</v>
      </c>
      <c r="AV34" s="19">
        <f>AV14*Deflactor!AR28</f>
        <v>2739.8041071851467</v>
      </c>
      <c r="AW34" s="19">
        <f>AW14*Deflactor!AS28</f>
        <v>2669.3754342790694</v>
      </c>
      <c r="AX34" s="19">
        <f>AX14*Deflactor!AT28</f>
        <v>2718.7822294605794</v>
      </c>
      <c r="AY34" s="19">
        <f>AY14*Deflactor!AU28</f>
        <v>2876.69452847814</v>
      </c>
      <c r="AZ34" s="19">
        <f>AZ14*Deflactor!AV28</f>
        <v>2751.300631099271</v>
      </c>
      <c r="BA34" s="19">
        <f>BA14*Deflactor!AW28</f>
        <v>2718.7466929234843</v>
      </c>
      <c r="BB34" s="19">
        <f>BB14*Deflactor!AX28</f>
        <v>2604.2494676852893</v>
      </c>
      <c r="BC34" s="19">
        <f>BC14*Deflactor!AY28</f>
        <v>2441.2740654356603</v>
      </c>
      <c r="BD34" s="19">
        <f>BD14*Deflactor!AZ28</f>
        <v>2402.9817418862558</v>
      </c>
      <c r="BE34" s="19">
        <f>BE14*Deflactor!BA28</f>
        <v>2442.7014808011681</v>
      </c>
      <c r="BF34" s="19">
        <f>BF14*Deflactor!BB28</f>
        <v>2516.7477800874185</v>
      </c>
      <c r="BG34" s="19">
        <f>BG14*Deflactor!BC28</f>
        <v>2607.054823921339</v>
      </c>
      <c r="BH34" s="19">
        <f>BH14*Deflactor!BD28</f>
        <v>2784.7979636703699</v>
      </c>
      <c r="BI34" s="19">
        <f>BI14*Deflactor!BE28</f>
        <v>2888.4984102073668</v>
      </c>
      <c r="BJ34" s="19">
        <f>BJ14*Deflactor!BF28</f>
        <v>2942.2489032697863</v>
      </c>
      <c r="BK34" s="19">
        <f>BK14*Deflactor!BG28</f>
        <v>3190.459025405034</v>
      </c>
      <c r="BL34" s="19">
        <f>BL14*Deflactor!BH28</f>
        <v>3240.7957848132801</v>
      </c>
      <c r="BM34" s="19">
        <f>BM14*Deflactor!BI28</f>
        <v>3262.310563637785</v>
      </c>
      <c r="BN34" s="19">
        <f>BN14*Deflactor!BJ28</f>
        <v>3233.8348420976977</v>
      </c>
      <c r="BO34" s="19">
        <f>BO14*Deflactor!BK28</f>
        <v>3416.119618941801</v>
      </c>
      <c r="BP34" s="19">
        <f>BP14*Deflactor!BL28</f>
        <v>3455.5350288667696</v>
      </c>
      <c r="BQ34" s="19">
        <f>BQ14*Deflactor!BM28</f>
        <v>3475.5041831242547</v>
      </c>
      <c r="BR34" s="19">
        <f>BR14*Deflactor!BN28</f>
        <v>3570.2250082659043</v>
      </c>
      <c r="BS34" s="19">
        <f>BS14*Deflactor!BO28</f>
        <v>3604.1955408212452</v>
      </c>
      <c r="BT34" s="19">
        <f>BT14*Deflactor!BP28</f>
        <v>3561.8160567675623</v>
      </c>
      <c r="BU34" s="19">
        <f>BU14*Deflactor!BQ28</f>
        <v>3609.9080082922619</v>
      </c>
      <c r="BV34" s="19">
        <f>BV14*Deflactor!BR28</f>
        <v>3582.9297738570267</v>
      </c>
      <c r="BW34" s="19">
        <f>BW14*Deflactor!BS28</f>
        <v>3818.53458833795</v>
      </c>
      <c r="BX34" s="19">
        <f>BX14*Deflactor!BT28</f>
        <v>3797.22988198745</v>
      </c>
      <c r="BY34" s="19">
        <f>BY14*Deflactor!BU28</f>
        <v>3811.2014587753702</v>
      </c>
      <c r="BZ34" s="19">
        <f>BZ14*Deflactor!BV28</f>
        <v>3851.2817755708002</v>
      </c>
      <c r="CA34" s="19">
        <f>CA14*Deflactor!BW28</f>
        <v>4136.1911961757787</v>
      </c>
      <c r="CB34" s="19">
        <f>CB14*Deflactor!BX28</f>
        <v>4166.3675908903469</v>
      </c>
      <c r="CC34" s="19">
        <f>CC14*Deflactor!BY28</f>
        <v>4196.5926282158634</v>
      </c>
      <c r="CD34" s="19">
        <f>CD14*Deflactor!BZ28</f>
        <v>4149.3132359415749</v>
      </c>
      <c r="CE34" s="19">
        <f>CE14*Deflactor!CA28</f>
        <v>4517.0282267318908</v>
      </c>
      <c r="CF34" s="19">
        <f>CF14*Deflactor!CB28</f>
        <v>4441.1393742316532</v>
      </c>
      <c r="CG34" s="19">
        <f>CG14*Deflactor!CC28</f>
        <v>4499.2869846778922</v>
      </c>
      <c r="CH34" s="19">
        <f>CH14*Deflactor!CD28</f>
        <v>4423.9013153565411</v>
      </c>
      <c r="CI34" s="19">
        <f>CI14*Deflactor!CE28</f>
        <v>4624.3304452871153</v>
      </c>
      <c r="CJ34" s="19">
        <f>CJ14*Deflactor!CF28</f>
        <v>4640.4880948107193</v>
      </c>
      <c r="CK34" s="19">
        <f>CK14*Deflactor!CG28</f>
        <v>4699.9352305826806</v>
      </c>
    </row>
    <row r="35" spans="1:89" s="55" customFormat="1" ht="12.75" x14ac:dyDescent="0.2">
      <c r="A35" s="5"/>
      <c r="B35" s="19" t="s">
        <v>4</v>
      </c>
      <c r="C35" s="22" t="s">
        <v>19</v>
      </c>
      <c r="D35" s="22" t="s">
        <v>19</v>
      </c>
      <c r="E35" s="22" t="s">
        <v>19</v>
      </c>
      <c r="F35" s="22" t="s">
        <v>19</v>
      </c>
      <c r="G35" s="19">
        <f>G15*Deflactor!C29</f>
        <v>224.02764646591436</v>
      </c>
      <c r="H35" s="19">
        <f>H15*Deflactor!D29</f>
        <v>236.32630602858487</v>
      </c>
      <c r="I35" s="19">
        <f>I15*Deflactor!E29</f>
        <v>249.74395422677702</v>
      </c>
      <c r="J35" s="19">
        <f>J15*Deflactor!F29</f>
        <v>252.4789653087025</v>
      </c>
      <c r="K35" s="19">
        <f>K15*Deflactor!G29</f>
        <v>266.87101355996731</v>
      </c>
      <c r="L35" s="19">
        <f>L15*Deflactor!H29</f>
        <v>266.9363462162255</v>
      </c>
      <c r="M35" s="19">
        <f>M15*Deflactor!I29</f>
        <v>246.38487216336947</v>
      </c>
      <c r="N35" s="19">
        <f>N15*Deflactor!J29</f>
        <v>228.38496845769848</v>
      </c>
      <c r="O35" s="19">
        <f>O15*Deflactor!K29</f>
        <v>231.32171091985199</v>
      </c>
      <c r="P35" s="19">
        <f>P15*Deflactor!L29</f>
        <v>215.15939010733774</v>
      </c>
      <c r="Q35" s="19">
        <f>Q15*Deflactor!M29</f>
        <v>233.37851710171259</v>
      </c>
      <c r="R35" s="19">
        <f>R15*Deflactor!N29</f>
        <v>257.10687289701076</v>
      </c>
      <c r="S35" s="19">
        <f>S15*Deflactor!O29</f>
        <v>263.7024656392652</v>
      </c>
      <c r="T35" s="19">
        <f>T15*Deflactor!P29</f>
        <v>258.67060209080591</v>
      </c>
      <c r="U35" s="19">
        <f>U15*Deflactor!Q29</f>
        <v>266.86267492629844</v>
      </c>
      <c r="V35" s="19">
        <f>V15*Deflactor!R29</f>
        <v>263.21245862569123</v>
      </c>
      <c r="W35" s="19">
        <f>W15*Deflactor!S29</f>
        <v>295.28728702257769</v>
      </c>
      <c r="X35" s="19">
        <f>X15*Deflactor!T29</f>
        <v>302.62976063049263</v>
      </c>
      <c r="Y35" s="19">
        <f>Y15*Deflactor!U29</f>
        <v>301.91628858298435</v>
      </c>
      <c r="Z35" s="19">
        <f>Z15*Deflactor!V29</f>
        <v>295.98365461449634</v>
      </c>
      <c r="AA35" s="19">
        <f>AA15*Deflactor!W29</f>
        <v>316.4770487028988</v>
      </c>
      <c r="AB35" s="19">
        <f>AB15*Deflactor!X29</f>
        <v>324.82090440960411</v>
      </c>
      <c r="AC35" s="19">
        <f>AC15*Deflactor!Y29</f>
        <v>325.21930771651046</v>
      </c>
      <c r="AD35" s="19">
        <f>AD15*Deflactor!Z29</f>
        <v>336.15065744269305</v>
      </c>
      <c r="AE35" s="19">
        <f>AE15*Deflactor!AA29</f>
        <v>356.60250127837719</v>
      </c>
      <c r="AF35" s="19">
        <f>AF15*Deflactor!AB29</f>
        <v>354.30639199678791</v>
      </c>
      <c r="AG35" s="19">
        <f>AG15*Deflactor!AC29</f>
        <v>349.62748780384612</v>
      </c>
      <c r="AH35" s="19">
        <f>AH15*Deflactor!AD29</f>
        <v>347.15964302501465</v>
      </c>
      <c r="AI35" s="19">
        <f>AI15*Deflactor!AE29</f>
        <v>370.24434114320673</v>
      </c>
      <c r="AJ35" s="19">
        <f>AJ15*Deflactor!AF29</f>
        <v>387.68570797708463</v>
      </c>
      <c r="AK35" s="19">
        <f>AK15*Deflactor!AG29</f>
        <v>381.09453961100007</v>
      </c>
      <c r="AL35" s="19">
        <f>AL15*Deflactor!AH29</f>
        <v>385.61533009113401</v>
      </c>
      <c r="AM35" s="19">
        <f>AM15*Deflactor!AI29</f>
        <v>389.86665012654277</v>
      </c>
      <c r="AN35" s="19">
        <f>AN15*Deflactor!AJ29</f>
        <v>391.38432500610548</v>
      </c>
      <c r="AO35" s="19">
        <f>AO15*Deflactor!AK29</f>
        <v>424.37550691003065</v>
      </c>
      <c r="AP35" s="19">
        <f>AP15*Deflactor!AL29</f>
        <v>428.93627165852917</v>
      </c>
      <c r="AQ35" s="19">
        <f>AQ15*Deflactor!AM29</f>
        <v>508.66884357367491</v>
      </c>
      <c r="AR35" s="19">
        <f>AR15*Deflactor!AN29</f>
        <v>527.63090823241703</v>
      </c>
      <c r="AS35" s="19">
        <f>AS15*Deflactor!AO29</f>
        <v>508.37518603953862</v>
      </c>
      <c r="AT35" s="19">
        <f>AT15*Deflactor!AP29</f>
        <v>471.64565000919532</v>
      </c>
      <c r="AU35" s="19">
        <f>AU15*Deflactor!AQ29</f>
        <v>452.86022487215655</v>
      </c>
      <c r="AV35" s="19">
        <f>AV15*Deflactor!AR29</f>
        <v>389.08743655852277</v>
      </c>
      <c r="AW35" s="19">
        <f>AW15*Deflactor!AS29</f>
        <v>333.20891364922664</v>
      </c>
      <c r="AX35" s="19">
        <f>AX15*Deflactor!AT29</f>
        <v>337.85447729561588</v>
      </c>
      <c r="AY35" s="19">
        <f>AY15*Deflactor!AU29</f>
        <v>445.16793808833728</v>
      </c>
      <c r="AZ35" s="19">
        <f>AZ15*Deflactor!AV29</f>
        <v>466.45914478171653</v>
      </c>
      <c r="BA35" s="19">
        <f>BA15*Deflactor!AW29</f>
        <v>528.68858111170596</v>
      </c>
      <c r="BB35" s="19">
        <f>BB15*Deflactor!AX29</f>
        <v>510.35943446119154</v>
      </c>
      <c r="BC35" s="19">
        <f>BC15*Deflactor!AY29</f>
        <v>688.73729547550602</v>
      </c>
      <c r="BD35" s="19">
        <f>BD15*Deflactor!AZ29</f>
        <v>731.88652330399452</v>
      </c>
      <c r="BE35" s="19">
        <f>BE15*Deflactor!BA29</f>
        <v>768.41904161190587</v>
      </c>
      <c r="BF35" s="19">
        <f>BF15*Deflactor!BB29</f>
        <v>798.69001181027159</v>
      </c>
      <c r="BG35" s="19">
        <f>BG15*Deflactor!BC29</f>
        <v>858.37549874261049</v>
      </c>
      <c r="BH35" s="19">
        <f>BH15*Deflactor!BD29</f>
        <v>896.22956162834828</v>
      </c>
      <c r="BI35" s="19">
        <f>BI15*Deflactor!BE29</f>
        <v>866.50591769136145</v>
      </c>
      <c r="BJ35" s="19">
        <f>BJ15*Deflactor!BF29</f>
        <v>886.72128741812401</v>
      </c>
      <c r="BK35" s="19">
        <f>BK15*Deflactor!BG29</f>
        <v>913.12572865708216</v>
      </c>
      <c r="BL35" s="19">
        <f>BL15*Deflactor!BH29</f>
        <v>920.91597079639791</v>
      </c>
      <c r="BM35" s="19">
        <f>BM15*Deflactor!BI29</f>
        <v>941.14187582973227</v>
      </c>
      <c r="BN35" s="19">
        <f>BN15*Deflactor!BJ29</f>
        <v>988.83242775547649</v>
      </c>
      <c r="BO35" s="19">
        <f>BO15*Deflactor!BK29</f>
        <v>1006.525765731263</v>
      </c>
      <c r="BP35" s="19">
        <f>BP15*Deflactor!BL29</f>
        <v>954.09077319503194</v>
      </c>
      <c r="BQ35" s="19">
        <f>BQ15*Deflactor!BM29</f>
        <v>994.45194579900112</v>
      </c>
      <c r="BR35" s="19">
        <f>BR15*Deflactor!BN29</f>
        <v>976.54049040052359</v>
      </c>
      <c r="BS35" s="19">
        <f>BS15*Deflactor!BO29</f>
        <v>961.40253118830537</v>
      </c>
      <c r="BT35" s="19">
        <f>BT15*Deflactor!BP29</f>
        <v>933.48398487330246</v>
      </c>
      <c r="BU35" s="19">
        <f>BU15*Deflactor!BQ29</f>
        <v>938.47625896907914</v>
      </c>
      <c r="BV35" s="19">
        <f>BV15*Deflactor!BR29</f>
        <v>938.44984902725389</v>
      </c>
      <c r="BW35" s="19">
        <f>BW15*Deflactor!BS29</f>
        <v>866.83326645546504</v>
      </c>
      <c r="BX35" s="19">
        <f>BX15*Deflactor!BT29</f>
        <v>930.08976367998901</v>
      </c>
      <c r="BY35" s="19">
        <f>BY15*Deflactor!BU29</f>
        <v>921.30384522925203</v>
      </c>
      <c r="BZ35" s="19">
        <f>BZ15*Deflactor!BV29</f>
        <v>954.03854418885896</v>
      </c>
      <c r="CA35" s="19">
        <f>CA15*Deflactor!BW29</f>
        <v>882.85016245765803</v>
      </c>
      <c r="CB35" s="19">
        <f>CB15*Deflactor!BX29</f>
        <v>885.69087779111419</v>
      </c>
      <c r="CC35" s="19">
        <f>CC15*Deflactor!BY29</f>
        <v>979.01366087835993</v>
      </c>
      <c r="CD35" s="19">
        <f>CD15*Deflactor!BZ29</f>
        <v>1022.2723147309229</v>
      </c>
      <c r="CE35" s="19">
        <f>CE15*Deflactor!CA29</f>
        <v>1142.5639361343965</v>
      </c>
      <c r="CF35" s="19">
        <f>CF15*Deflactor!CB29</f>
        <v>1154.8135061881439</v>
      </c>
      <c r="CG35" s="19">
        <f>CG15*Deflactor!CC29</f>
        <v>1125.1102150433976</v>
      </c>
      <c r="CH35" s="19">
        <f>CH15*Deflactor!CD29</f>
        <v>1125.5554069845336</v>
      </c>
      <c r="CI35" s="19">
        <f>CI15*Deflactor!CE29</f>
        <v>1257.2572815458066</v>
      </c>
      <c r="CJ35" s="19">
        <f>CJ15*Deflactor!CF29</f>
        <v>1272.6430062047625</v>
      </c>
      <c r="CK35" s="19">
        <f>CK15*Deflactor!CG29</f>
        <v>1271.054384643347</v>
      </c>
    </row>
    <row r="36" spans="1:89" s="55" customFormat="1" ht="12.75" x14ac:dyDescent="0.2">
      <c r="A36" s="5"/>
      <c r="B36" s="19" t="s">
        <v>5</v>
      </c>
      <c r="C36" s="22" t="s">
        <v>19</v>
      </c>
      <c r="D36" s="22" t="s">
        <v>19</v>
      </c>
      <c r="E36" s="22" t="s">
        <v>19</v>
      </c>
      <c r="F36" s="22" t="s">
        <v>19</v>
      </c>
      <c r="G36" s="19">
        <f>G16*Deflactor!C30</f>
        <v>635.64865869376547</v>
      </c>
      <c r="H36" s="19">
        <f>H16*Deflactor!D30</f>
        <v>652.1982206862026</v>
      </c>
      <c r="I36" s="19">
        <f>I16*Deflactor!E30</f>
        <v>670.24908695361364</v>
      </c>
      <c r="J36" s="19">
        <f>J16*Deflactor!F30</f>
        <v>682.74560321372132</v>
      </c>
      <c r="K36" s="19">
        <f>K16*Deflactor!G30</f>
        <v>732.88794238562105</v>
      </c>
      <c r="L36" s="19">
        <f>L16*Deflactor!H30</f>
        <v>787.27593562554773</v>
      </c>
      <c r="M36" s="19">
        <f>M16*Deflactor!I30</f>
        <v>727.17158216840232</v>
      </c>
      <c r="N36" s="19">
        <f>N16*Deflactor!J30</f>
        <v>670.6401349493409</v>
      </c>
      <c r="O36" s="19">
        <f>O16*Deflactor!K30</f>
        <v>623.69666831100915</v>
      </c>
      <c r="P36" s="19">
        <f>P16*Deflactor!L30</f>
        <v>611.45517631633743</v>
      </c>
      <c r="Q36" s="19">
        <f>Q16*Deflactor!M30</f>
        <v>619.91129208428208</v>
      </c>
      <c r="R36" s="19">
        <f>R16*Deflactor!N30</f>
        <v>654.40439939448322</v>
      </c>
      <c r="S36" s="19">
        <f>S16*Deflactor!O30</f>
        <v>558.87464001547983</v>
      </c>
      <c r="T36" s="19">
        <f>T16*Deflactor!P30</f>
        <v>552.16156253284464</v>
      </c>
      <c r="U36" s="19">
        <f>U16*Deflactor!Q30</f>
        <v>555.36640965277661</v>
      </c>
      <c r="V36" s="19">
        <f>V16*Deflactor!R30</f>
        <v>567.05120068395695</v>
      </c>
      <c r="W36" s="19">
        <f>W16*Deflactor!S30</f>
        <v>516.62815290733636</v>
      </c>
      <c r="X36" s="19">
        <f>X16*Deflactor!T30</f>
        <v>523.90508027742715</v>
      </c>
      <c r="Y36" s="19">
        <f>Y16*Deflactor!U30</f>
        <v>525.12724278253427</v>
      </c>
      <c r="Z36" s="19">
        <f>Z16*Deflactor!V30</f>
        <v>528.97481965580414</v>
      </c>
      <c r="AA36" s="19">
        <f>AA16*Deflactor!W30</f>
        <v>580.20734202538381</v>
      </c>
      <c r="AB36" s="19">
        <f>AB16*Deflactor!X30</f>
        <v>575.60458138520551</v>
      </c>
      <c r="AC36" s="19">
        <f>AC16*Deflactor!Y30</f>
        <v>577.69870662057133</v>
      </c>
      <c r="AD36" s="19">
        <f>AD16*Deflactor!Z30</f>
        <v>581.20027580845351</v>
      </c>
      <c r="AE36" s="19">
        <f>AE16*Deflactor!AA30</f>
        <v>609.29931136242305</v>
      </c>
      <c r="AF36" s="19">
        <f>AF16*Deflactor!AB30</f>
        <v>589.55560808585665</v>
      </c>
      <c r="AG36" s="19">
        <f>AG16*Deflactor!AC30</f>
        <v>574.44787031892236</v>
      </c>
      <c r="AH36" s="19">
        <f>AH16*Deflactor!AD30</f>
        <v>580.02011222334261</v>
      </c>
      <c r="AI36" s="19">
        <f>AI16*Deflactor!AE30</f>
        <v>688.24870994521257</v>
      </c>
      <c r="AJ36" s="19">
        <f>AJ16*Deflactor!AF30</f>
        <v>695.58087476824721</v>
      </c>
      <c r="AK36" s="19">
        <f>AK16*Deflactor!AG30</f>
        <v>733.38604385585495</v>
      </c>
      <c r="AL36" s="19">
        <f>AL16*Deflactor!AH30</f>
        <v>774.8048567317295</v>
      </c>
      <c r="AM36" s="19">
        <f>AM16*Deflactor!AI30</f>
        <v>810.83964957364458</v>
      </c>
      <c r="AN36" s="19">
        <f>AN16*Deflactor!AJ30</f>
        <v>824.80242845589248</v>
      </c>
      <c r="AO36" s="19">
        <f>AO16*Deflactor!AK30</f>
        <v>834.7199898515006</v>
      </c>
      <c r="AP36" s="19">
        <f>AP16*Deflactor!AL30</f>
        <v>838.457583773446</v>
      </c>
      <c r="AQ36" s="19">
        <f>AQ16*Deflactor!AM30</f>
        <v>924.3632051791858</v>
      </c>
      <c r="AR36" s="19">
        <f>AR16*Deflactor!AN30</f>
        <v>943.95429315598551</v>
      </c>
      <c r="AS36" s="19">
        <f>AS16*Deflactor!AO30</f>
        <v>958.45423439913611</v>
      </c>
      <c r="AT36" s="19">
        <f>AT16*Deflactor!AP30</f>
        <v>967.04716499976598</v>
      </c>
      <c r="AU36" s="19">
        <f>AU16*Deflactor!AQ30</f>
        <v>1067.4117439132197</v>
      </c>
      <c r="AV36" s="19">
        <f>AV16*Deflactor!AR30</f>
        <v>1043.1568286223367</v>
      </c>
      <c r="AW36" s="19">
        <f>AW16*Deflactor!AS30</f>
        <v>1046.1505744425199</v>
      </c>
      <c r="AX36" s="19">
        <f>AX16*Deflactor!AT30</f>
        <v>1103.9317083155649</v>
      </c>
      <c r="AY36" s="19">
        <f>AY16*Deflactor!AU30</f>
        <v>1359.7168365981011</v>
      </c>
      <c r="AZ36" s="19">
        <f>AZ16*Deflactor!AV30</f>
        <v>1354.9717127418717</v>
      </c>
      <c r="BA36" s="19">
        <f>BA16*Deflactor!AW30</f>
        <v>1360.1223777777132</v>
      </c>
      <c r="BB36" s="19">
        <f>BB16*Deflactor!AX30</f>
        <v>1356.9584418431862</v>
      </c>
      <c r="BC36" s="19">
        <f>BC16*Deflactor!AY30</f>
        <v>1443.7813481015721</v>
      </c>
      <c r="BD36" s="19">
        <f>BD16*Deflactor!AZ30</f>
        <v>1426.2564900274817</v>
      </c>
      <c r="BE36" s="19">
        <f>BE16*Deflactor!BA30</f>
        <v>1365.194640445307</v>
      </c>
      <c r="BF36" s="19">
        <f>BF16*Deflactor!BB30</f>
        <v>1362.1459672064686</v>
      </c>
      <c r="BG36" s="19">
        <f>BG16*Deflactor!BC30</f>
        <v>1617.0384802470367</v>
      </c>
      <c r="BH36" s="19">
        <f>BH16*Deflactor!BD30</f>
        <v>1648.8618756945989</v>
      </c>
      <c r="BI36" s="19">
        <f>BI16*Deflactor!BE30</f>
        <v>1698.10389333701</v>
      </c>
      <c r="BJ36" s="19">
        <f>BJ16*Deflactor!BF30</f>
        <v>1751.1617866138954</v>
      </c>
      <c r="BK36" s="19">
        <f>BK16*Deflactor!BG30</f>
        <v>1733.0928100384911</v>
      </c>
      <c r="BL36" s="19">
        <f>BL16*Deflactor!BH30</f>
        <v>1750.178641751045</v>
      </c>
      <c r="BM36" s="19">
        <f>BM16*Deflactor!BI30</f>
        <v>1760.5872514719647</v>
      </c>
      <c r="BN36" s="19">
        <f>BN16*Deflactor!BJ30</f>
        <v>1770.9251776635992</v>
      </c>
      <c r="BO36" s="19">
        <f>BO16*Deflactor!BK30</f>
        <v>1902.2559315125986</v>
      </c>
      <c r="BP36" s="19">
        <f>BP16*Deflactor!BL30</f>
        <v>1896.0606811827317</v>
      </c>
      <c r="BQ36" s="19">
        <f>BQ16*Deflactor!BM30</f>
        <v>1912.7832627153732</v>
      </c>
      <c r="BR36" s="19">
        <f>BR16*Deflactor!BN30</f>
        <v>1957.3454209152144</v>
      </c>
      <c r="BS36" s="19">
        <f>BS16*Deflactor!BO30</f>
        <v>2168.3974278415576</v>
      </c>
      <c r="BT36" s="19">
        <f>BT16*Deflactor!BP30</f>
        <v>2225.7661885179959</v>
      </c>
      <c r="BU36" s="19">
        <f>BU16*Deflactor!BQ30</f>
        <v>2231.850072340033</v>
      </c>
      <c r="BV36" s="19">
        <f>BV16*Deflactor!BR30</f>
        <v>2231.0701715571813</v>
      </c>
      <c r="BW36" s="19">
        <f>BW16*Deflactor!BS30</f>
        <v>2237.9579626631198</v>
      </c>
      <c r="BX36" s="19">
        <f>BX16*Deflactor!BT30</f>
        <v>2210.0555652800599</v>
      </c>
      <c r="BY36" s="19">
        <f>BY16*Deflactor!BU30</f>
        <v>2188.2048452696099</v>
      </c>
      <c r="BZ36" s="19">
        <f>BZ16*Deflactor!BV30</f>
        <v>2200.9719690096199</v>
      </c>
      <c r="CA36" s="19">
        <f>CA16*Deflactor!BW30</f>
        <v>2350.8806846343091</v>
      </c>
      <c r="CB36" s="19">
        <f>CB16*Deflactor!BX30</f>
        <v>2422.0566579218512</v>
      </c>
      <c r="CC36" s="19">
        <f>CC16*Deflactor!BY30</f>
        <v>2495.3244157450963</v>
      </c>
      <c r="CD36" s="19">
        <f>CD16*Deflactor!BZ30</f>
        <v>2495.5652962781928</v>
      </c>
      <c r="CE36" s="19">
        <f>CE16*Deflactor!CA30</f>
        <v>2649.2218599902126</v>
      </c>
      <c r="CF36" s="19">
        <f>CF16*Deflactor!CB30</f>
        <v>2661.3592762303601</v>
      </c>
      <c r="CG36" s="19">
        <f>CG16*Deflactor!CC30</f>
        <v>2710.8066121210832</v>
      </c>
      <c r="CH36" s="19">
        <f>CH16*Deflactor!CD30</f>
        <v>2652.2394895456573</v>
      </c>
      <c r="CI36" s="19">
        <f>CI16*Deflactor!CE30</f>
        <v>2689.7327538874151</v>
      </c>
      <c r="CJ36" s="19">
        <f>CJ16*Deflactor!CF30</f>
        <v>2645.7258343844501</v>
      </c>
      <c r="CK36" s="19">
        <f>CK16*Deflactor!CG30</f>
        <v>2630.4934536740207</v>
      </c>
    </row>
    <row r="37" spans="1:89" s="55" customFormat="1" ht="13.9" x14ac:dyDescent="0.3">
      <c r="A37" s="5"/>
      <c r="B37" s="19" t="s">
        <v>6</v>
      </c>
      <c r="C37" s="22" t="s">
        <v>19</v>
      </c>
      <c r="D37" s="22" t="s">
        <v>19</v>
      </c>
      <c r="E37" s="22" t="s">
        <v>19</v>
      </c>
      <c r="F37" s="22" t="s">
        <v>19</v>
      </c>
      <c r="G37" s="19">
        <f>G17*Deflactor!C31</f>
        <v>926.50454981390783</v>
      </c>
      <c r="H37" s="19">
        <f>H17*Deflactor!D31</f>
        <v>939.03330028430787</v>
      </c>
      <c r="I37" s="19">
        <f>I17*Deflactor!E31</f>
        <v>960.38599725718893</v>
      </c>
      <c r="J37" s="19">
        <f>J17*Deflactor!F31</f>
        <v>985.80601884026123</v>
      </c>
      <c r="K37" s="19">
        <f>K17*Deflactor!G31</f>
        <v>974.18353718336346</v>
      </c>
      <c r="L37" s="19">
        <f>L17*Deflactor!H31</f>
        <v>986.80890178699997</v>
      </c>
      <c r="M37" s="19">
        <f>M17*Deflactor!I31</f>
        <v>982.17376870131693</v>
      </c>
      <c r="N37" s="19">
        <f>N17*Deflactor!J31</f>
        <v>922.12268454903733</v>
      </c>
      <c r="O37" s="19">
        <f>O17*Deflactor!K31</f>
        <v>969.67933190988344</v>
      </c>
      <c r="P37" s="19">
        <f>P17*Deflactor!L31</f>
        <v>963.00721060072817</v>
      </c>
      <c r="Q37" s="19">
        <f>Q17*Deflactor!M31</f>
        <v>991.81692751159187</v>
      </c>
      <c r="R37" s="19">
        <f>R17*Deflactor!N31</f>
        <v>1010.8418130253265</v>
      </c>
      <c r="S37" s="19">
        <f>S17*Deflactor!O31</f>
        <v>1015.9142302608453</v>
      </c>
      <c r="T37" s="19">
        <f>T17*Deflactor!P31</f>
        <v>1008.9522706287962</v>
      </c>
      <c r="U37" s="19">
        <f>U17*Deflactor!Q31</f>
        <v>1024.1354046855727</v>
      </c>
      <c r="V37" s="19">
        <f>V17*Deflactor!R31</f>
        <v>1034.0808016619776</v>
      </c>
      <c r="W37" s="19">
        <f>W17*Deflactor!S31</f>
        <v>1053.7772776451473</v>
      </c>
      <c r="X37" s="19">
        <f>X17*Deflactor!T31</f>
        <v>1059.216900048162</v>
      </c>
      <c r="Y37" s="19">
        <f>Y17*Deflactor!U31</f>
        <v>1029.9322016023477</v>
      </c>
      <c r="Z37" s="19">
        <f>Z17*Deflactor!V31</f>
        <v>1051.0155636349491</v>
      </c>
      <c r="AA37" s="19">
        <f>AA17*Deflactor!W31</f>
        <v>1119.102105928343</v>
      </c>
      <c r="AB37" s="19">
        <f>AB17*Deflactor!X31</f>
        <v>1126.5807084627211</v>
      </c>
      <c r="AC37" s="19">
        <f>AC17*Deflactor!Y31</f>
        <v>1132.3558865574671</v>
      </c>
      <c r="AD37" s="19">
        <f>AD17*Deflactor!Z31</f>
        <v>1146.3316749603141</v>
      </c>
      <c r="AE37" s="19">
        <f>AE17*Deflactor!AA31</f>
        <v>1108.8602617683273</v>
      </c>
      <c r="AF37" s="19">
        <f>AF17*Deflactor!AB31</f>
        <v>1123.5958553816099</v>
      </c>
      <c r="AG37" s="19">
        <f>AG17*Deflactor!AC31</f>
        <v>1145.9769147489696</v>
      </c>
      <c r="AH37" s="19">
        <f>AH17*Deflactor!AD31</f>
        <v>1179.2391013359127</v>
      </c>
      <c r="AI37" s="19">
        <f>AI17*Deflactor!AE31</f>
        <v>1250.7355705983662</v>
      </c>
      <c r="AJ37" s="19">
        <f>AJ17*Deflactor!AF31</f>
        <v>1263.7404335965034</v>
      </c>
      <c r="AK37" s="19">
        <f>AK17*Deflactor!AG31</f>
        <v>1310.0095468970549</v>
      </c>
      <c r="AL37" s="19">
        <f>AL17*Deflactor!AH31</f>
        <v>1352.30468951598</v>
      </c>
      <c r="AM37" s="19">
        <f>AM17*Deflactor!AI31</f>
        <v>1423.6785586400194</v>
      </c>
      <c r="AN37" s="19">
        <f>AN17*Deflactor!AJ31</f>
        <v>1450.937790281866</v>
      </c>
      <c r="AO37" s="19">
        <f>AO17*Deflactor!AK31</f>
        <v>1492.5851825976654</v>
      </c>
      <c r="AP37" s="19">
        <f>AP17*Deflactor!AL31</f>
        <v>1541.5476164867196</v>
      </c>
      <c r="AQ37" s="19">
        <f>AQ17*Deflactor!AM31</f>
        <v>1680.6328000901196</v>
      </c>
      <c r="AR37" s="19">
        <f>AR17*Deflactor!AN31</f>
        <v>1727.1832485356638</v>
      </c>
      <c r="AS37" s="19">
        <f>AS17*Deflactor!AO31</f>
        <v>1766.4093087630022</v>
      </c>
      <c r="AT37" s="19">
        <f>AT17*Deflactor!AP31</f>
        <v>1799.9752165804796</v>
      </c>
      <c r="AU37" s="19">
        <f>AU17*Deflactor!AQ31</f>
        <v>1865.3592984685843</v>
      </c>
      <c r="AV37" s="19">
        <f>AV17*Deflactor!AR31</f>
        <v>1877.3185099112434</v>
      </c>
      <c r="AW37" s="19">
        <f>AW17*Deflactor!AS31</f>
        <v>1896.0241931022338</v>
      </c>
      <c r="AX37" s="19">
        <f>AX17*Deflactor!AT31</f>
        <v>2052.5548533100828</v>
      </c>
      <c r="AY37" s="19">
        <f>AY17*Deflactor!AU31</f>
        <v>2203.4933733950361</v>
      </c>
      <c r="AZ37" s="19">
        <f>AZ17*Deflactor!AV31</f>
        <v>2192.7851995730161</v>
      </c>
      <c r="BA37" s="19">
        <f>BA17*Deflactor!AW31</f>
        <v>2192.3136265677722</v>
      </c>
      <c r="BB37" s="19">
        <f>BB17*Deflactor!AX31</f>
        <v>2099.5593731615295</v>
      </c>
      <c r="BC37" s="19">
        <f>BC17*Deflactor!AY31</f>
        <v>2264.2839618990515</v>
      </c>
      <c r="BD37" s="19">
        <f>BD17*Deflactor!AZ31</f>
        <v>2205.9431878080068</v>
      </c>
      <c r="BE37" s="19">
        <f>BE17*Deflactor!BA31</f>
        <v>2255.7737835159423</v>
      </c>
      <c r="BF37" s="19">
        <f>BF17*Deflactor!BB31</f>
        <v>2309.4337748611092</v>
      </c>
      <c r="BG37" s="19">
        <f>BG17*Deflactor!BC31</f>
        <v>2345.5849779586201</v>
      </c>
      <c r="BH37" s="19">
        <f>BH17*Deflactor!BD31</f>
        <v>2512.7668211818059</v>
      </c>
      <c r="BI37" s="19">
        <f>BI17*Deflactor!BE31</f>
        <v>2596.8639514253787</v>
      </c>
      <c r="BJ37" s="19">
        <f>BJ17*Deflactor!BF31</f>
        <v>2673.8375228467698</v>
      </c>
      <c r="BK37" s="19">
        <f>BK17*Deflactor!BG31</f>
        <v>2984.6106238460548</v>
      </c>
      <c r="BL37" s="19">
        <f>BL17*Deflactor!BH31</f>
        <v>3026.6406839891042</v>
      </c>
      <c r="BM37" s="19">
        <f>BM17*Deflactor!BI31</f>
        <v>3042.7610979232468</v>
      </c>
      <c r="BN37" s="19">
        <f>BN17*Deflactor!BJ31</f>
        <v>3162.0811697152676</v>
      </c>
      <c r="BO37" s="19">
        <f>BO17*Deflactor!BK31</f>
        <v>3180.8640389074098</v>
      </c>
      <c r="BP37" s="19">
        <f>BP17*Deflactor!BL31</f>
        <v>3231.3872281159806</v>
      </c>
      <c r="BQ37" s="19">
        <f>BQ17*Deflactor!BM31</f>
        <v>3276.8464049581748</v>
      </c>
      <c r="BR37" s="19">
        <f>BR17*Deflactor!BN31</f>
        <v>3348.696746657416</v>
      </c>
      <c r="BS37" s="19">
        <f>BS17*Deflactor!BO31</f>
        <v>3631.0822976856111</v>
      </c>
      <c r="BT37" s="19">
        <f>BT17*Deflactor!BP31</f>
        <v>3764.0498569665669</v>
      </c>
      <c r="BU37" s="19">
        <f>BU17*Deflactor!BQ31</f>
        <v>3805.5502914937897</v>
      </c>
      <c r="BV37" s="19">
        <f>BV17*Deflactor!BR31</f>
        <v>3871.8283180617314</v>
      </c>
      <c r="BW37" s="19">
        <f>BW17*Deflactor!BS31</f>
        <v>3834.4181561822202</v>
      </c>
      <c r="BX37" s="19">
        <f>BX17*Deflactor!BT31</f>
        <v>3844.7016068808798</v>
      </c>
      <c r="BY37" s="19">
        <f>BY17*Deflactor!BU31</f>
        <v>3905.3946803024901</v>
      </c>
      <c r="BZ37" s="19">
        <f>BZ17*Deflactor!BV31</f>
        <v>3910.9137915554602</v>
      </c>
      <c r="CA37" s="19">
        <f>CA17*Deflactor!BW31</f>
        <v>4197.3115092706585</v>
      </c>
      <c r="CB37" s="19">
        <f>CB17*Deflactor!BX31</f>
        <v>4232.9013427974141</v>
      </c>
      <c r="CC37" s="19">
        <f>CC17*Deflactor!BY31</f>
        <v>4255.5993469115047</v>
      </c>
      <c r="CD37" s="19">
        <f>CD17*Deflactor!BZ31</f>
        <v>4303.9069013088947</v>
      </c>
      <c r="CE37" s="19">
        <f>CE17*Deflactor!CA31</f>
        <v>4371.5521902746514</v>
      </c>
      <c r="CF37" s="19">
        <f>CF17*Deflactor!CB31</f>
        <v>4417.1214649257554</v>
      </c>
      <c r="CG37" s="19">
        <f>CG17*Deflactor!CC31</f>
        <v>4440.5176221277388</v>
      </c>
      <c r="CH37" s="19">
        <f>CH17*Deflactor!CD31</f>
        <v>4523.4212181552521</v>
      </c>
      <c r="CI37" s="19">
        <f>CI17*Deflactor!CE31</f>
        <v>4820.0473068423244</v>
      </c>
      <c r="CJ37" s="19">
        <f>CJ17*Deflactor!CF31</f>
        <v>4830.5400096246285</v>
      </c>
      <c r="CK37" s="19">
        <f>CK17*Deflactor!CG31</f>
        <v>4876.6910926673936</v>
      </c>
    </row>
    <row r="38" spans="1:89" s="55" customFormat="1" ht="13.9" x14ac:dyDescent="0.3">
      <c r="A38" s="5"/>
      <c r="B38" s="19" t="s">
        <v>7</v>
      </c>
      <c r="C38" s="22" t="s">
        <v>19</v>
      </c>
      <c r="D38" s="22" t="s">
        <v>19</v>
      </c>
      <c r="E38" s="22" t="s">
        <v>19</v>
      </c>
      <c r="F38" s="22" t="s">
        <v>19</v>
      </c>
      <c r="G38" s="19">
        <f>G18*Deflactor!C32</f>
        <v>358.81447152689401</v>
      </c>
      <c r="H38" s="19">
        <f>H18*Deflactor!D32</f>
        <v>368.15247605032465</v>
      </c>
      <c r="I38" s="19">
        <f>I18*Deflactor!E32</f>
        <v>389.69769642839134</v>
      </c>
      <c r="J38" s="19">
        <f>J18*Deflactor!F32</f>
        <v>401.55295607422522</v>
      </c>
      <c r="K38" s="19">
        <f>K18*Deflactor!G32</f>
        <v>425.22561684330424</v>
      </c>
      <c r="L38" s="19">
        <f>L18*Deflactor!H32</f>
        <v>435.27980185672203</v>
      </c>
      <c r="M38" s="19">
        <f>M18*Deflactor!I32</f>
        <v>433.54494438997597</v>
      </c>
      <c r="N38" s="19">
        <f>N18*Deflactor!J32</f>
        <v>429.48591302432237</v>
      </c>
      <c r="O38" s="19">
        <f>O18*Deflactor!K32</f>
        <v>503.53161759436171</v>
      </c>
      <c r="P38" s="19">
        <f>P18*Deflactor!L32</f>
        <v>505.86969912336701</v>
      </c>
      <c r="Q38" s="19">
        <f>Q18*Deflactor!M32</f>
        <v>519.06456913641409</v>
      </c>
      <c r="R38" s="19">
        <f>R18*Deflactor!N32</f>
        <v>538.02149946186853</v>
      </c>
      <c r="S38" s="19">
        <f>S18*Deflactor!O32</f>
        <v>577.1546695477964</v>
      </c>
      <c r="T38" s="19">
        <f>T18*Deflactor!P32</f>
        <v>581.94720001594965</v>
      </c>
      <c r="U38" s="19">
        <f>U18*Deflactor!Q32</f>
        <v>594.67446232487271</v>
      </c>
      <c r="V38" s="19">
        <f>V18*Deflactor!R32</f>
        <v>601.80088125213342</v>
      </c>
      <c r="W38" s="19">
        <f>W18*Deflactor!S32</f>
        <v>664.84118484973681</v>
      </c>
      <c r="X38" s="19">
        <f>X18*Deflactor!T32</f>
        <v>671.35101344214024</v>
      </c>
      <c r="Y38" s="19">
        <f>Y18*Deflactor!U32</f>
        <v>674.86177981212029</v>
      </c>
      <c r="Z38" s="19">
        <f>Z18*Deflactor!V32</f>
        <v>685.21522333817529</v>
      </c>
      <c r="AA38" s="19">
        <f>AA18*Deflactor!W32</f>
        <v>758.69793785027503</v>
      </c>
      <c r="AB38" s="19">
        <f>AB18*Deflactor!X32</f>
        <v>784.76818682927228</v>
      </c>
      <c r="AC38" s="19">
        <f>AC18*Deflactor!Y32</f>
        <v>811.82798748543382</v>
      </c>
      <c r="AD38" s="19">
        <f>AD18*Deflactor!Z32</f>
        <v>836.10952257992597</v>
      </c>
      <c r="AE38" s="19">
        <f>AE18*Deflactor!AA32</f>
        <v>881.84387546583639</v>
      </c>
      <c r="AF38" s="19">
        <f>AF18*Deflactor!AB32</f>
        <v>903.24355018291499</v>
      </c>
      <c r="AG38" s="19">
        <f>AG18*Deflactor!AC32</f>
        <v>915.55354162970355</v>
      </c>
      <c r="AH38" s="19">
        <f>AH18*Deflactor!AD32</f>
        <v>925.72846470885315</v>
      </c>
      <c r="AI38" s="19">
        <f>AI18*Deflactor!AE32</f>
        <v>990.21825425382769</v>
      </c>
      <c r="AJ38" s="19">
        <f>AJ18*Deflactor!AF32</f>
        <v>987.80351172688677</v>
      </c>
      <c r="AK38" s="19">
        <f>AK18*Deflactor!AG32</f>
        <v>1003.1673273121105</v>
      </c>
      <c r="AL38" s="19">
        <f>AL18*Deflactor!AH32</f>
        <v>1009.8385644061311</v>
      </c>
      <c r="AM38" s="19">
        <f>AM18*Deflactor!AI32</f>
        <v>1109.1821963062928</v>
      </c>
      <c r="AN38" s="19">
        <f>AN18*Deflactor!AJ32</f>
        <v>1124.8431542537435</v>
      </c>
      <c r="AO38" s="19">
        <f>AO18*Deflactor!AK32</f>
        <v>1146.3233716340831</v>
      </c>
      <c r="AP38" s="19">
        <f>AP18*Deflactor!AL32</f>
        <v>1159.7764695040046</v>
      </c>
      <c r="AQ38" s="19">
        <f>AQ18*Deflactor!AM32</f>
        <v>1166.4885715309367</v>
      </c>
      <c r="AR38" s="19">
        <f>AR18*Deflactor!AN32</f>
        <v>1177.1156933797622</v>
      </c>
      <c r="AS38" s="19">
        <f>AS18*Deflactor!AO32</f>
        <v>1187.906587849244</v>
      </c>
      <c r="AT38" s="19">
        <f>AT18*Deflactor!AP32</f>
        <v>1234.1079857130489</v>
      </c>
      <c r="AU38" s="19">
        <f>AU18*Deflactor!AQ32</f>
        <v>1184.0975065220205</v>
      </c>
      <c r="AV38" s="19">
        <f>AV18*Deflactor!AR32</f>
        <v>1206.2031297255921</v>
      </c>
      <c r="AW38" s="19">
        <f>AW18*Deflactor!AS32</f>
        <v>1186.2627699137727</v>
      </c>
      <c r="AX38" s="19">
        <f>AX18*Deflactor!AT32</f>
        <v>1216.4322055473112</v>
      </c>
      <c r="AY38" s="19">
        <f>AY18*Deflactor!AU32</f>
        <v>1226.0689303338781</v>
      </c>
      <c r="AZ38" s="19">
        <f>AZ18*Deflactor!AV32</f>
        <v>1217.7121825701693</v>
      </c>
      <c r="BA38" s="19">
        <f>BA18*Deflactor!AW32</f>
        <v>1230.7996372378002</v>
      </c>
      <c r="BB38" s="19">
        <f>BB18*Deflactor!AX32</f>
        <v>1200.4058110175306</v>
      </c>
      <c r="BC38" s="19">
        <f>BC18*Deflactor!AY32</f>
        <v>1189.3769702912127</v>
      </c>
      <c r="BD38" s="19">
        <f>BD18*Deflactor!AZ32</f>
        <v>1138.6682390659894</v>
      </c>
      <c r="BE38" s="19">
        <f>BE18*Deflactor!BA32</f>
        <v>1100.8082312794288</v>
      </c>
      <c r="BF38" s="19">
        <f>BF18*Deflactor!BB32</f>
        <v>1127.4158224209925</v>
      </c>
      <c r="BG38" s="19">
        <f>BG18*Deflactor!BC32</f>
        <v>1191.1903932635998</v>
      </c>
      <c r="BH38" s="19">
        <f>BH18*Deflactor!BD32</f>
        <v>1298.0569342171284</v>
      </c>
      <c r="BI38" s="19">
        <f>BI18*Deflactor!BE32</f>
        <v>1350.0686403910586</v>
      </c>
      <c r="BJ38" s="19">
        <f>BJ18*Deflactor!BF32</f>
        <v>1373.3618311501664</v>
      </c>
      <c r="BK38" s="19">
        <f>BK18*Deflactor!BG32</f>
        <v>1488.9445906688752</v>
      </c>
      <c r="BL38" s="19">
        <f>BL18*Deflactor!BH32</f>
        <v>1521.7073127650362</v>
      </c>
      <c r="BM38" s="19">
        <f>BM18*Deflactor!BI32</f>
        <v>1525.2426354046333</v>
      </c>
      <c r="BN38" s="19">
        <f>BN18*Deflactor!BJ32</f>
        <v>1534.0281359855917</v>
      </c>
      <c r="BO38" s="19">
        <f>BO18*Deflactor!BK32</f>
        <v>1460.3413180657533</v>
      </c>
      <c r="BP38" s="19">
        <f>BP18*Deflactor!BL32</f>
        <v>1489.1037696681351</v>
      </c>
      <c r="BQ38" s="19">
        <f>BQ18*Deflactor!BM32</f>
        <v>1495.5169237181144</v>
      </c>
      <c r="BR38" s="19">
        <f>BR18*Deflactor!BN32</f>
        <v>1496.8690268673781</v>
      </c>
      <c r="BS38" s="19">
        <f>BS18*Deflactor!BO32</f>
        <v>1572.1112581578386</v>
      </c>
      <c r="BT38" s="19">
        <f>BT18*Deflactor!BP32</f>
        <v>1599.5520018198849</v>
      </c>
      <c r="BU38" s="19">
        <f>BU18*Deflactor!BQ32</f>
        <v>1597.2967446946407</v>
      </c>
      <c r="BV38" s="19">
        <f>BV18*Deflactor!BR32</f>
        <v>1608.8695995956186</v>
      </c>
      <c r="BW38" s="19">
        <f>BW18*Deflactor!BS32</f>
        <v>1662.8641271772699</v>
      </c>
      <c r="BX38" s="19">
        <f>BX18*Deflactor!BT32</f>
        <v>1668.44678259293</v>
      </c>
      <c r="BY38" s="19">
        <f>BY18*Deflactor!BU32</f>
        <v>1671.4215423309299</v>
      </c>
      <c r="BZ38" s="19">
        <f>BZ18*Deflactor!BV32</f>
        <v>1693.2334282455599</v>
      </c>
      <c r="CA38" s="19">
        <f>CA18*Deflactor!BW32</f>
        <v>1785.0679590898098</v>
      </c>
      <c r="CB38" s="19">
        <f>CB18*Deflactor!BX32</f>
        <v>1790.8519257215628</v>
      </c>
      <c r="CC38" s="19">
        <f>CC18*Deflactor!BY32</f>
        <v>1805.078707938452</v>
      </c>
      <c r="CD38" s="19">
        <f>CD18*Deflactor!BZ32</f>
        <v>1838.4845221601499</v>
      </c>
      <c r="CE38" s="19">
        <f>CE18*Deflactor!CA32</f>
        <v>2069.2834847138324</v>
      </c>
      <c r="CF38" s="19">
        <f>CF18*Deflactor!CB32</f>
        <v>2069.2436829617932</v>
      </c>
      <c r="CG38" s="19">
        <f>CG18*Deflactor!CC32</f>
        <v>2105.9989991987045</v>
      </c>
      <c r="CH38" s="19">
        <f>CH18*Deflactor!CD32</f>
        <v>2105.5381769955825</v>
      </c>
      <c r="CI38" s="19">
        <f>CI18*Deflactor!CE32</f>
        <v>2177.847353084037</v>
      </c>
      <c r="CJ38" s="19">
        <f>CJ18*Deflactor!CF32</f>
        <v>2202.8875204578299</v>
      </c>
      <c r="CK38" s="19">
        <f>CK18*Deflactor!CG32</f>
        <v>2261.1133251636784</v>
      </c>
    </row>
    <row r="39" spans="1:89" s="55" customFormat="1" ht="13.9" x14ac:dyDescent="0.3">
      <c r="A39" s="5"/>
      <c r="B39" s="19" t="s">
        <v>8</v>
      </c>
      <c r="C39" s="22" t="s">
        <v>19</v>
      </c>
      <c r="D39" s="22" t="s">
        <v>19</v>
      </c>
      <c r="E39" s="22" t="s">
        <v>19</v>
      </c>
      <c r="F39" s="22" t="s">
        <v>19</v>
      </c>
      <c r="G39" s="19">
        <f>G19*Deflactor!C33</f>
        <v>219.87049877017694</v>
      </c>
      <c r="H39" s="19">
        <f>H19*Deflactor!D33</f>
        <v>232.28404175826648</v>
      </c>
      <c r="I39" s="19">
        <f>I19*Deflactor!E33</f>
        <v>244.71427828817477</v>
      </c>
      <c r="J39" s="19">
        <f>J19*Deflactor!F33</f>
        <v>254.19792120361012</v>
      </c>
      <c r="K39" s="19">
        <f>K19*Deflactor!G33</f>
        <v>252.16945549428274</v>
      </c>
      <c r="L39" s="19">
        <f>L19*Deflactor!H33</f>
        <v>257.98807237819068</v>
      </c>
      <c r="M39" s="19">
        <f>M19*Deflactor!I33</f>
        <v>262.7799301979868</v>
      </c>
      <c r="N39" s="19">
        <f>N19*Deflactor!J33</f>
        <v>264.08437536644868</v>
      </c>
      <c r="O39" s="19">
        <f>O19*Deflactor!K33</f>
        <v>300.89702867902963</v>
      </c>
      <c r="P39" s="19">
        <f>P19*Deflactor!L33</f>
        <v>310.17176168187643</v>
      </c>
      <c r="Q39" s="19">
        <f>Q19*Deflactor!M33</f>
        <v>321.9123981990187</v>
      </c>
      <c r="R39" s="19">
        <f>R19*Deflactor!N33</f>
        <v>332.71718044395595</v>
      </c>
      <c r="S39" s="19">
        <f>S19*Deflactor!O33</f>
        <v>343.29109252889566</v>
      </c>
      <c r="T39" s="19">
        <f>T19*Deflactor!P33</f>
        <v>354.50696575242927</v>
      </c>
      <c r="U39" s="19">
        <f>U19*Deflactor!Q33</f>
        <v>367.30886729260351</v>
      </c>
      <c r="V39" s="19">
        <f>V19*Deflactor!R33</f>
        <v>378.53403481791264</v>
      </c>
      <c r="W39" s="19">
        <f>W19*Deflactor!S33</f>
        <v>355.46969102206288</v>
      </c>
      <c r="X39" s="19">
        <f>X19*Deflactor!T33</f>
        <v>368.27266880048529</v>
      </c>
      <c r="Y39" s="19">
        <f>Y19*Deflactor!U33</f>
        <v>375.46731345051882</v>
      </c>
      <c r="Z39" s="19">
        <f>Z19*Deflactor!V33</f>
        <v>384.40727636989993</v>
      </c>
      <c r="AA39" s="19">
        <f>AA19*Deflactor!W33</f>
        <v>372.90061176235986</v>
      </c>
      <c r="AB39" s="19">
        <f>AB19*Deflactor!X33</f>
        <v>383.43131949482677</v>
      </c>
      <c r="AC39" s="19">
        <f>AC19*Deflactor!Y33</f>
        <v>393.08826900280678</v>
      </c>
      <c r="AD39" s="19">
        <f>AD19*Deflactor!Z33</f>
        <v>406.17069951020977</v>
      </c>
      <c r="AE39" s="19">
        <f>AE19*Deflactor!AA33</f>
        <v>426.06001325617973</v>
      </c>
      <c r="AF39" s="19">
        <f>AF19*Deflactor!AB33</f>
        <v>435.91755937641727</v>
      </c>
      <c r="AG39" s="19">
        <f>AG19*Deflactor!AC33</f>
        <v>446.25278339600584</v>
      </c>
      <c r="AH39" s="19">
        <f>AH19*Deflactor!AD33</f>
        <v>456.50371910194019</v>
      </c>
      <c r="AI39" s="19">
        <f>AI19*Deflactor!AE33</f>
        <v>458.64941089663745</v>
      </c>
      <c r="AJ39" s="19">
        <f>AJ19*Deflactor!AF33</f>
        <v>468.90786395636792</v>
      </c>
      <c r="AK39" s="19">
        <f>AK19*Deflactor!AG33</f>
        <v>486.81464171853963</v>
      </c>
      <c r="AL39" s="19">
        <f>AL19*Deflactor!AH33</f>
        <v>493.29627426265705</v>
      </c>
      <c r="AM39" s="19">
        <f>AM19*Deflactor!AI33</f>
        <v>486.01370958463224</v>
      </c>
      <c r="AN39" s="19">
        <f>AN19*Deflactor!AJ33</f>
        <v>498.56239295141057</v>
      </c>
      <c r="AO39" s="19">
        <f>AO19*Deflactor!AK33</f>
        <v>504.33843704088298</v>
      </c>
      <c r="AP39" s="19">
        <f>AP19*Deflactor!AL33</f>
        <v>509.76096863408924</v>
      </c>
      <c r="AQ39" s="19">
        <f>AQ19*Deflactor!AM33</f>
        <v>522.80337401851841</v>
      </c>
      <c r="AR39" s="19">
        <f>AR19*Deflactor!AN33</f>
        <v>528.23989937688907</v>
      </c>
      <c r="AS39" s="19">
        <f>AS19*Deflactor!AO33</f>
        <v>538.75536475816148</v>
      </c>
      <c r="AT39" s="19">
        <f>AT19*Deflactor!AP33</f>
        <v>557.37220725837574</v>
      </c>
      <c r="AU39" s="19">
        <f>AU19*Deflactor!AQ33</f>
        <v>624.87537877147349</v>
      </c>
      <c r="AV39" s="19">
        <f>AV19*Deflactor!AR33</f>
        <v>640.64579963951951</v>
      </c>
      <c r="AW39" s="19">
        <f>AW19*Deflactor!AS33</f>
        <v>659.87595147514287</v>
      </c>
      <c r="AX39" s="19">
        <f>AX19*Deflactor!AT33</f>
        <v>697.54260815846067</v>
      </c>
      <c r="AY39" s="19">
        <f>AY19*Deflactor!AU33</f>
        <v>737.45914786752587</v>
      </c>
      <c r="AZ39" s="19">
        <f>AZ19*Deflactor!AV33</f>
        <v>755.53288631718112</v>
      </c>
      <c r="BA39" s="19">
        <f>BA19*Deflactor!AW33</f>
        <v>764.53019302462451</v>
      </c>
      <c r="BB39" s="19">
        <f>BB19*Deflactor!AX33</f>
        <v>781.69622928948399</v>
      </c>
      <c r="BC39" s="19">
        <f>BC19*Deflactor!AY33</f>
        <v>772.09674064271178</v>
      </c>
      <c r="BD39" s="19">
        <f>BD19*Deflactor!AZ33</f>
        <v>757.89254361427504</v>
      </c>
      <c r="BE39" s="19">
        <f>BE19*Deflactor!BA33</f>
        <v>775.56825394017176</v>
      </c>
      <c r="BF39" s="19">
        <f>BF19*Deflactor!BB33</f>
        <v>797.0756217613573</v>
      </c>
      <c r="BG39" s="19">
        <f>BG19*Deflactor!BC33</f>
        <v>861.29016312270755</v>
      </c>
      <c r="BH39" s="19">
        <f>BH19*Deflactor!BD33</f>
        <v>895.1513566234604</v>
      </c>
      <c r="BI39" s="19">
        <f>BI19*Deflactor!BE33</f>
        <v>907.7106619300381</v>
      </c>
      <c r="BJ39" s="19">
        <f>BJ19*Deflactor!BF33</f>
        <v>924.0446524140815</v>
      </c>
      <c r="BK39" s="19">
        <f>BK19*Deflactor!BG33</f>
        <v>944.08145918042578</v>
      </c>
      <c r="BL39" s="19">
        <f>BL19*Deflactor!BH33</f>
        <v>953.30283322853245</v>
      </c>
      <c r="BM39" s="19">
        <f>BM19*Deflactor!BI33</f>
        <v>958.13998394626594</v>
      </c>
      <c r="BN39" s="19">
        <f>BN19*Deflactor!BJ33</f>
        <v>970.82437091174074</v>
      </c>
      <c r="BO39" s="19">
        <f>BO19*Deflactor!BK33</f>
        <v>1026.4915301018111</v>
      </c>
      <c r="BP39" s="19">
        <f>BP19*Deflactor!BL33</f>
        <v>1042.5295216417408</v>
      </c>
      <c r="BQ39" s="19">
        <f>BQ19*Deflactor!BM33</f>
        <v>1042.4398445396293</v>
      </c>
      <c r="BR39" s="19">
        <f>BR19*Deflactor!BN33</f>
        <v>1061.7820248885591</v>
      </c>
      <c r="BS39" s="19">
        <f>BS19*Deflactor!BO33</f>
        <v>1055.6382206158651</v>
      </c>
      <c r="BT39" s="19">
        <f>BT19*Deflactor!BP33</f>
        <v>1068.9530938781456</v>
      </c>
      <c r="BU39" s="19">
        <f>BU19*Deflactor!BQ33</f>
        <v>1083.1329132205717</v>
      </c>
      <c r="BV39" s="19">
        <f>BV19*Deflactor!BR33</f>
        <v>1079.2345899280058</v>
      </c>
      <c r="BW39" s="19">
        <f>BW19*Deflactor!BS33</f>
        <v>1099.4218939213599</v>
      </c>
      <c r="BX39" s="19">
        <f>BX19*Deflactor!BT33</f>
        <v>1088.72446760086</v>
      </c>
      <c r="BY39" s="19">
        <f>BY19*Deflactor!BU33</f>
        <v>1103.94052694433</v>
      </c>
      <c r="BZ39" s="19">
        <f>BZ19*Deflactor!BV33</f>
        <v>1125.78021257005</v>
      </c>
      <c r="CA39" s="19">
        <f>CA19*Deflactor!BW33</f>
        <v>1155.1991949017577</v>
      </c>
      <c r="CB39" s="19">
        <f>CB19*Deflactor!BX33</f>
        <v>1161.1571183481265</v>
      </c>
      <c r="CC39" s="19">
        <f>CC19*Deflactor!BY33</f>
        <v>1181.9910967309061</v>
      </c>
      <c r="CD39" s="19">
        <f>CD19*Deflactor!BZ33</f>
        <v>1191.5394880469512</v>
      </c>
      <c r="CE39" s="19">
        <f>CE19*Deflactor!CA33</f>
        <v>1211.2963381480586</v>
      </c>
      <c r="CF39" s="19">
        <f>CF19*Deflactor!CB33</f>
        <v>1215.0658029533258</v>
      </c>
      <c r="CG39" s="19">
        <f>CG19*Deflactor!CC33</f>
        <v>1222.6248396588685</v>
      </c>
      <c r="CH39" s="19">
        <f>CH19*Deflactor!CD33</f>
        <v>1222.8101605674594</v>
      </c>
      <c r="CI39" s="19">
        <f>CI19*Deflactor!CE33</f>
        <v>1256.0033085607511</v>
      </c>
      <c r="CJ39" s="19">
        <f>CJ19*Deflactor!CF33</f>
        <v>1277.9788818647353</v>
      </c>
      <c r="CK39" s="19">
        <f>CK19*Deflactor!CG33</f>
        <v>1283.437131664989</v>
      </c>
    </row>
    <row r="40" spans="1:89" s="55" customFormat="1" ht="13.9" x14ac:dyDescent="0.3">
      <c r="A40" s="5"/>
      <c r="B40" s="19" t="s">
        <v>9</v>
      </c>
      <c r="C40" s="22" t="s">
        <v>19</v>
      </c>
      <c r="D40" s="22" t="s">
        <v>19</v>
      </c>
      <c r="E40" s="22" t="s">
        <v>19</v>
      </c>
      <c r="F40" s="22" t="s">
        <v>19</v>
      </c>
      <c r="G40" s="19">
        <f>G20*Deflactor!C34</f>
        <v>760.15064561534189</v>
      </c>
      <c r="H40" s="19">
        <f>H20*Deflactor!D34</f>
        <v>775.15710805997674</v>
      </c>
      <c r="I40" s="19">
        <f>I20*Deflactor!E34</f>
        <v>802.45168777551055</v>
      </c>
      <c r="J40" s="19">
        <f>J20*Deflactor!F34</f>
        <v>834.48836563607369</v>
      </c>
      <c r="K40" s="19">
        <f>K20*Deflactor!G34</f>
        <v>910.91735505669749</v>
      </c>
      <c r="L40" s="19">
        <f>L20*Deflactor!H34</f>
        <v>943.54237798171255</v>
      </c>
      <c r="M40" s="19">
        <f>M20*Deflactor!I34</f>
        <v>957.34954147407268</v>
      </c>
      <c r="N40" s="19">
        <f>N20*Deflactor!J34</f>
        <v>924.62369342733393</v>
      </c>
      <c r="O40" s="19">
        <f>O20*Deflactor!K34</f>
        <v>926.06565575203865</v>
      </c>
      <c r="P40" s="19">
        <f>P20*Deflactor!L34</f>
        <v>938.64798746388306</v>
      </c>
      <c r="Q40" s="19">
        <f>Q20*Deflactor!M34</f>
        <v>969.27301261544244</v>
      </c>
      <c r="R40" s="19">
        <f>R20*Deflactor!N34</f>
        <v>1007.8824781155046</v>
      </c>
      <c r="S40" s="19">
        <f>S20*Deflactor!O34</f>
        <v>1038.1819873237143</v>
      </c>
      <c r="T40" s="19">
        <f>T20*Deflactor!P34</f>
        <v>1052.8657460025993</v>
      </c>
      <c r="U40" s="19">
        <f>U20*Deflactor!Q34</f>
        <v>1091.6557552655563</v>
      </c>
      <c r="V40" s="19">
        <f>V20*Deflactor!R34</f>
        <v>1120.6800565783749</v>
      </c>
      <c r="W40" s="19">
        <f>W20*Deflactor!S34</f>
        <v>1215.5716745067386</v>
      </c>
      <c r="X40" s="19">
        <f>X20*Deflactor!T34</f>
        <v>1242.8536674776328</v>
      </c>
      <c r="Y40" s="19">
        <f>Y20*Deflactor!U34</f>
        <v>1253.3827102367723</v>
      </c>
      <c r="Z40" s="19">
        <f>Z20*Deflactor!V34</f>
        <v>1274.1797457773512</v>
      </c>
      <c r="AA40" s="19">
        <f>AA20*Deflactor!W34</f>
        <v>1332.3995287977041</v>
      </c>
      <c r="AB40" s="19">
        <f>AB20*Deflactor!X34</f>
        <v>1355.508046293513</v>
      </c>
      <c r="AC40" s="19">
        <f>AC20*Deflactor!Y34</f>
        <v>1371.7487323108587</v>
      </c>
      <c r="AD40" s="19">
        <f>AD20*Deflactor!Z34</f>
        <v>1400.9703281628429</v>
      </c>
      <c r="AE40" s="19">
        <f>AE20*Deflactor!AA34</f>
        <v>1441.0461501899558</v>
      </c>
      <c r="AF40" s="19">
        <f>AF20*Deflactor!AB34</f>
        <v>1467.6459875797511</v>
      </c>
      <c r="AG40" s="19">
        <f>AG20*Deflactor!AC34</f>
        <v>1498.5813025050729</v>
      </c>
      <c r="AH40" s="19">
        <f>AH20*Deflactor!AD34</f>
        <v>1541.9216004470065</v>
      </c>
      <c r="AI40" s="19">
        <f>AI20*Deflactor!AE34</f>
        <v>1588.0433912018048</v>
      </c>
      <c r="AJ40" s="19">
        <f>AJ20*Deflactor!AF34</f>
        <v>1654.7724361197636</v>
      </c>
      <c r="AK40" s="19">
        <f>AK20*Deflactor!AG34</f>
        <v>1731.0046123981488</v>
      </c>
      <c r="AL40" s="19">
        <f>AL20*Deflactor!AH34</f>
        <v>1791.4336915644792</v>
      </c>
      <c r="AM40" s="19">
        <f>AM20*Deflactor!AI34</f>
        <v>1861.1326751141823</v>
      </c>
      <c r="AN40" s="19">
        <f>AN20*Deflactor!AJ34</f>
        <v>1912.3220082160485</v>
      </c>
      <c r="AO40" s="19">
        <f>AO20*Deflactor!AK34</f>
        <v>1963.1341529051899</v>
      </c>
      <c r="AP40" s="19">
        <f>AP20*Deflactor!AL34</f>
        <v>2030.94761856164</v>
      </c>
      <c r="AQ40" s="19">
        <f>AQ20*Deflactor!AM34</f>
        <v>2137.7723652863974</v>
      </c>
      <c r="AR40" s="19">
        <f>AR20*Deflactor!AN34</f>
        <v>2205.8154704419794</v>
      </c>
      <c r="AS40" s="19">
        <f>AS20*Deflactor!AO34</f>
        <v>2289.0138455729007</v>
      </c>
      <c r="AT40" s="19">
        <f>AT20*Deflactor!AP34</f>
        <v>2371.5140437683854</v>
      </c>
      <c r="AU40" s="19">
        <f>AU20*Deflactor!AQ34</f>
        <v>2553.4173015372894</v>
      </c>
      <c r="AV40" s="19">
        <f>AV20*Deflactor!AR34</f>
        <v>2623.0812061955949</v>
      </c>
      <c r="AW40" s="19">
        <f>AW20*Deflactor!AS34</f>
        <v>2660.4599634899951</v>
      </c>
      <c r="AX40" s="19">
        <f>AX20*Deflactor!AT34</f>
        <v>2753.1012846443905</v>
      </c>
      <c r="AY40" s="19">
        <f>AY20*Deflactor!AU34</f>
        <v>2896.8678533907091</v>
      </c>
      <c r="AZ40" s="19">
        <f>AZ20*Deflactor!AV34</f>
        <v>3026.3402727919156</v>
      </c>
      <c r="BA40" s="19">
        <f>BA20*Deflactor!AW34</f>
        <v>3108.6145314432292</v>
      </c>
      <c r="BB40" s="19">
        <f>BB20*Deflactor!AX34</f>
        <v>3222.5741380661293</v>
      </c>
      <c r="BC40" s="19">
        <f>BC20*Deflactor!AY34</f>
        <v>3448.4317828754424</v>
      </c>
      <c r="BD40" s="19">
        <f>BD20*Deflactor!AZ34</f>
        <v>3419.5115348913</v>
      </c>
      <c r="BE40" s="19">
        <f>BE20*Deflactor!BA34</f>
        <v>3485.7118419175731</v>
      </c>
      <c r="BF40" s="19">
        <f>BF20*Deflactor!BB34</f>
        <v>3458.8198845569027</v>
      </c>
      <c r="BG40" s="19">
        <f>BG20*Deflactor!BC34</f>
        <v>3738.1460686154514</v>
      </c>
      <c r="BH40" s="19">
        <f>BH20*Deflactor!BD34</f>
        <v>3787.9269145693424</v>
      </c>
      <c r="BI40" s="19">
        <f>BI20*Deflactor!BE34</f>
        <v>3838.3855794047695</v>
      </c>
      <c r="BJ40" s="19">
        <f>BJ20*Deflactor!BF34</f>
        <v>3932.6266854988844</v>
      </c>
      <c r="BK40" s="19">
        <f>BK20*Deflactor!BG34</f>
        <v>4127.9016171102703</v>
      </c>
      <c r="BL40" s="19">
        <f>BL20*Deflactor!BH34</f>
        <v>4204.1329262983836</v>
      </c>
      <c r="BM40" s="19">
        <f>BM20*Deflactor!BI34</f>
        <v>4243.9449223299134</v>
      </c>
      <c r="BN40" s="19">
        <f>BN20*Deflactor!BJ34</f>
        <v>4365.1014487708444</v>
      </c>
      <c r="BO40" s="19">
        <f>BO20*Deflactor!BK34</f>
        <v>4712.2149702585648</v>
      </c>
      <c r="BP40" s="19">
        <f>BP20*Deflactor!BL34</f>
        <v>4782.3491609416387</v>
      </c>
      <c r="BQ40" s="19">
        <f>BQ20*Deflactor!BM34</f>
        <v>4826.0608779334962</v>
      </c>
      <c r="BR40" s="19">
        <f>BR20*Deflactor!BN34</f>
        <v>4893.5383204106311</v>
      </c>
      <c r="BS40" s="19">
        <f>BS20*Deflactor!BO34</f>
        <v>5056.6831973232265</v>
      </c>
      <c r="BT40" s="19">
        <f>BT20*Deflactor!BP34</f>
        <v>5112.4800900694072</v>
      </c>
      <c r="BU40" s="19">
        <f>BU20*Deflactor!BQ34</f>
        <v>5179.9283816818588</v>
      </c>
      <c r="BV40" s="19">
        <f>BV20*Deflactor!BR34</f>
        <v>5187.742039957976</v>
      </c>
      <c r="BW40" s="19">
        <f>BW20*Deflactor!BS34</f>
        <v>5508.4905152752499</v>
      </c>
      <c r="BX40" s="19">
        <f>BX20*Deflactor!BT34</f>
        <v>5498.6916959197997</v>
      </c>
      <c r="BY40" s="19">
        <f>BY20*Deflactor!BU34</f>
        <v>5455.6325260283002</v>
      </c>
      <c r="BZ40" s="19">
        <f>BZ20*Deflactor!BV34</f>
        <v>5480.0875516113001</v>
      </c>
      <c r="CA40" s="19">
        <f>CA20*Deflactor!BW34</f>
        <v>5710.2273727955062</v>
      </c>
      <c r="CB40" s="19">
        <f>CB20*Deflactor!BX34</f>
        <v>5754.8163001183102</v>
      </c>
      <c r="CC40" s="19">
        <f>CC20*Deflactor!BY34</f>
        <v>5784.8144218457765</v>
      </c>
      <c r="CD40" s="19">
        <f>CD20*Deflactor!BZ34</f>
        <v>5807.1713037244435</v>
      </c>
      <c r="CE40" s="19">
        <f>CE20*Deflactor!CA34</f>
        <v>6114.759990866969</v>
      </c>
      <c r="CF40" s="19">
        <f>CF20*Deflactor!CB34</f>
        <v>6068.9942228892924</v>
      </c>
      <c r="CG40" s="19">
        <f>CG20*Deflactor!CC34</f>
        <v>6053.9841816072358</v>
      </c>
      <c r="CH40" s="19">
        <f>CH20*Deflactor!CD34</f>
        <v>6028.0202429374367</v>
      </c>
      <c r="CI40" s="19">
        <f>CI20*Deflactor!CE34</f>
        <v>6318.277378367151</v>
      </c>
      <c r="CJ40" s="19">
        <f>CJ20*Deflactor!CF34</f>
        <v>6352.9476288814694</v>
      </c>
      <c r="CK40" s="19">
        <f>CK20*Deflactor!CG34</f>
        <v>6377.9899493802568</v>
      </c>
    </row>
    <row r="41" spans="1:89" s="55" customFormat="1" ht="13.9" x14ac:dyDescent="0.3">
      <c r="A41" s="5"/>
      <c r="B41" s="19" t="s">
        <v>10</v>
      </c>
      <c r="C41" s="22" t="s">
        <v>19</v>
      </c>
      <c r="D41" s="22" t="s">
        <v>19</v>
      </c>
      <c r="E41" s="22" t="s">
        <v>19</v>
      </c>
      <c r="F41" s="22" t="s">
        <v>19</v>
      </c>
      <c r="G41" s="19">
        <f>G21*Deflactor!C35</f>
        <v>805.00357421489048</v>
      </c>
      <c r="H41" s="19">
        <f>H21*Deflactor!D35</f>
        <v>816.42054360113627</v>
      </c>
      <c r="I41" s="19">
        <f>I21*Deflactor!E35</f>
        <v>826.47743351331155</v>
      </c>
      <c r="J41" s="19">
        <f>J21*Deflactor!F35</f>
        <v>835.30815237759055</v>
      </c>
      <c r="K41" s="19">
        <f>K21*Deflactor!G35</f>
        <v>887.87066397462365</v>
      </c>
      <c r="L41" s="19">
        <f>L21*Deflactor!H35</f>
        <v>895.87062465627844</v>
      </c>
      <c r="M41" s="19">
        <f>M21*Deflactor!I35</f>
        <v>901.19109836693076</v>
      </c>
      <c r="N41" s="19">
        <f>N21*Deflactor!J35</f>
        <v>898.99413850160852</v>
      </c>
      <c r="O41" s="19">
        <f>O21*Deflactor!K35</f>
        <v>855.03736406627627</v>
      </c>
      <c r="P41" s="19">
        <f>P21*Deflactor!L35</f>
        <v>859.15425331465281</v>
      </c>
      <c r="Q41" s="19">
        <f>Q21*Deflactor!M35</f>
        <v>866.30476772997065</v>
      </c>
      <c r="R41" s="19">
        <f>R21*Deflactor!N35</f>
        <v>870.93681937109113</v>
      </c>
      <c r="S41" s="19">
        <f>S21*Deflactor!O35</f>
        <v>825.10669068930872</v>
      </c>
      <c r="T41" s="19">
        <f>T21*Deflactor!P35</f>
        <v>824.6029759090153</v>
      </c>
      <c r="U41" s="19">
        <f>U21*Deflactor!Q35</f>
        <v>832.65307736603529</v>
      </c>
      <c r="V41" s="19">
        <f>V21*Deflactor!R35</f>
        <v>843.92088895008726</v>
      </c>
      <c r="W41" s="19">
        <f>W21*Deflactor!S35</f>
        <v>859.50989368926787</v>
      </c>
      <c r="X41" s="19">
        <f>X21*Deflactor!T35</f>
        <v>871.81387082714173</v>
      </c>
      <c r="Y41" s="19">
        <f>Y21*Deflactor!U35</f>
        <v>877.00473332053218</v>
      </c>
      <c r="Z41" s="19">
        <f>Z21*Deflactor!V35</f>
        <v>880.02947546553196</v>
      </c>
      <c r="AA41" s="19">
        <f>AA21*Deflactor!W35</f>
        <v>910.79886279204425</v>
      </c>
      <c r="AB41" s="19">
        <f>AB21*Deflactor!X35</f>
        <v>916.08387287623634</v>
      </c>
      <c r="AC41" s="19">
        <f>AC21*Deflactor!Y35</f>
        <v>924.59926196189588</v>
      </c>
      <c r="AD41" s="19">
        <f>AD21*Deflactor!Z35</f>
        <v>940.92115854464464</v>
      </c>
      <c r="AE41" s="19">
        <f>AE21*Deflactor!AA35</f>
        <v>977.01291017569781</v>
      </c>
      <c r="AF41" s="19">
        <f>AF21*Deflactor!AB35</f>
        <v>991.81575788688565</v>
      </c>
      <c r="AG41" s="19">
        <f>AG21*Deflactor!AC35</f>
        <v>1001.5585507709999</v>
      </c>
      <c r="AH41" s="19">
        <f>AH21*Deflactor!AD35</f>
        <v>1008.47110079525</v>
      </c>
      <c r="AI41" s="19">
        <f>AI21*Deflactor!AE35</f>
        <v>1014.4018326635013</v>
      </c>
      <c r="AJ41" s="19">
        <f>AJ21*Deflactor!AF35</f>
        <v>1020.0590606135172</v>
      </c>
      <c r="AK41" s="19">
        <f>AK21*Deflactor!AG35</f>
        <v>1032.2140031651838</v>
      </c>
      <c r="AL41" s="19">
        <f>AL21*Deflactor!AH35</f>
        <v>1045.0139408782125</v>
      </c>
      <c r="AM41" s="19">
        <f>AM21*Deflactor!AI35</f>
        <v>1083.6403198918015</v>
      </c>
      <c r="AN41" s="19">
        <f>AN21*Deflactor!AJ35</f>
        <v>1096.2952445506976</v>
      </c>
      <c r="AO41" s="19">
        <f>AO21*Deflactor!AK35</f>
        <v>1106.3958141758249</v>
      </c>
      <c r="AP41" s="19">
        <f>AP21*Deflactor!AL35</f>
        <v>1111.2152872979686</v>
      </c>
      <c r="AQ41" s="19">
        <f>AQ21*Deflactor!AM35</f>
        <v>1174.7740434786974</v>
      </c>
      <c r="AR41" s="19">
        <f>AR21*Deflactor!AN35</f>
        <v>1181.1462627123033</v>
      </c>
      <c r="AS41" s="19">
        <f>AS21*Deflactor!AO35</f>
        <v>1194.2390933986508</v>
      </c>
      <c r="AT41" s="19">
        <f>AT21*Deflactor!AP35</f>
        <v>1216.9327333589879</v>
      </c>
      <c r="AU41" s="19">
        <f>AU21*Deflactor!AQ35</f>
        <v>1312.5634572512051</v>
      </c>
      <c r="AV41" s="19">
        <f>AV21*Deflactor!AR35</f>
        <v>1335.7401263660697</v>
      </c>
      <c r="AW41" s="19">
        <f>AW21*Deflactor!AS35</f>
        <v>1350.9395079901958</v>
      </c>
      <c r="AX41" s="19">
        <f>AX21*Deflactor!AT35</f>
        <v>1378.5845226201604</v>
      </c>
      <c r="AY41" s="19">
        <f>AY21*Deflactor!AU35</f>
        <v>1457.2434767760988</v>
      </c>
      <c r="AZ41" s="19">
        <f>AZ21*Deflactor!AV35</f>
        <v>1470.3283787052408</v>
      </c>
      <c r="BA41" s="19">
        <f>BA21*Deflactor!AW35</f>
        <v>1449.4991672137123</v>
      </c>
      <c r="BB41" s="19">
        <f>BB21*Deflactor!AX35</f>
        <v>1429.2756534184809</v>
      </c>
      <c r="BC41" s="19">
        <f>BC21*Deflactor!AY35</f>
        <v>1536.6913933142851</v>
      </c>
      <c r="BD41" s="19">
        <f>BD21*Deflactor!AZ35</f>
        <v>1522.0459721127258</v>
      </c>
      <c r="BE41" s="19">
        <f>BE21*Deflactor!BA35</f>
        <v>1530.5205738241673</v>
      </c>
      <c r="BF41" s="19">
        <f>BF21*Deflactor!BB35</f>
        <v>1568.07613149026</v>
      </c>
      <c r="BG41" s="19">
        <f>BG21*Deflactor!BC35</f>
        <v>1608.080863366755</v>
      </c>
      <c r="BH41" s="19">
        <f>BH21*Deflactor!BD35</f>
        <v>1563.0914222898095</v>
      </c>
      <c r="BI41" s="19">
        <f>BI21*Deflactor!BE35</f>
        <v>1614.7156487207665</v>
      </c>
      <c r="BJ41" s="19">
        <f>BJ21*Deflactor!BF35</f>
        <v>1645.228892289261</v>
      </c>
      <c r="BK41" s="19">
        <f>BK21*Deflactor!BG35</f>
        <v>1844.047069951497</v>
      </c>
      <c r="BL41" s="19">
        <f>BL21*Deflactor!BH35</f>
        <v>1848.7700209970681</v>
      </c>
      <c r="BM41" s="19">
        <f>BM21*Deflactor!BI35</f>
        <v>1860.5036128014319</v>
      </c>
      <c r="BN41" s="19">
        <f>BN21*Deflactor!BJ35</f>
        <v>1857.2423996362099</v>
      </c>
      <c r="BO41" s="19">
        <f>BO21*Deflactor!BK35</f>
        <v>2048.1858170226465</v>
      </c>
      <c r="BP41" s="19">
        <f>BP21*Deflactor!BL35</f>
        <v>2060.0398028922018</v>
      </c>
      <c r="BQ41" s="19">
        <f>BQ21*Deflactor!BM35</f>
        <v>2067.1077145172731</v>
      </c>
      <c r="BR41" s="19">
        <f>BR21*Deflactor!BN35</f>
        <v>2075.5052548900217</v>
      </c>
      <c r="BS41" s="19">
        <f>BS21*Deflactor!BO35</f>
        <v>2236.8943475883389</v>
      </c>
      <c r="BT41" s="19">
        <f>BT21*Deflactor!BP35</f>
        <v>2296.8068375958251</v>
      </c>
      <c r="BU41" s="19">
        <f>BU21*Deflactor!BQ35</f>
        <v>2325.6198689810526</v>
      </c>
      <c r="BV41" s="19">
        <f>BV21*Deflactor!BR35</f>
        <v>2325.037324760146</v>
      </c>
      <c r="BW41" s="19">
        <f>BW21*Deflactor!BS35</f>
        <v>2490.6598353498998</v>
      </c>
      <c r="BX41" s="19">
        <f>BX21*Deflactor!BT35</f>
        <v>2539.1696856337599</v>
      </c>
      <c r="BY41" s="19">
        <f>BY21*Deflactor!BU35</f>
        <v>2577.9681524069701</v>
      </c>
      <c r="BZ41" s="19">
        <f>BZ21*Deflactor!BV35</f>
        <v>2606.9835771285998</v>
      </c>
      <c r="CA41" s="19">
        <f>CA21*Deflactor!BW35</f>
        <v>2723.616612000958</v>
      </c>
      <c r="CB41" s="19">
        <f>CB21*Deflactor!BX35</f>
        <v>2711.3874416634371</v>
      </c>
      <c r="CC41" s="19">
        <f>CC21*Deflactor!BY35</f>
        <v>2740.697493059085</v>
      </c>
      <c r="CD41" s="19">
        <f>CD21*Deflactor!BZ35</f>
        <v>2770.7379979766865</v>
      </c>
      <c r="CE41" s="19">
        <f>CE21*Deflactor!CA35</f>
        <v>3047.656364212658</v>
      </c>
      <c r="CF41" s="19">
        <f>CF21*Deflactor!CB35</f>
        <v>3075.11319300163</v>
      </c>
      <c r="CG41" s="19">
        <f>CG21*Deflactor!CC35</f>
        <v>3060.872134326266</v>
      </c>
      <c r="CH41" s="19">
        <f>CH21*Deflactor!CD35</f>
        <v>3093.2824638833386</v>
      </c>
      <c r="CI41" s="19">
        <f>CI21*Deflactor!CE35</f>
        <v>3275.1900782042253</v>
      </c>
      <c r="CJ41" s="19">
        <f>CJ21*Deflactor!CF35</f>
        <v>3331.4294217982692</v>
      </c>
      <c r="CK41" s="19">
        <f>CK21*Deflactor!CG35</f>
        <v>3314.1817548230515</v>
      </c>
    </row>
    <row r="42" spans="1:89" s="55" customFormat="1" ht="13.9" x14ac:dyDescent="0.3">
      <c r="A42" s="5"/>
      <c r="B42" s="19" t="s">
        <v>11</v>
      </c>
      <c r="C42" s="22" t="s">
        <v>19</v>
      </c>
      <c r="D42" s="22" t="s">
        <v>19</v>
      </c>
      <c r="E42" s="22" t="s">
        <v>19</v>
      </c>
      <c r="F42" s="22" t="s">
        <v>19</v>
      </c>
      <c r="G42" s="19">
        <f>G22*Deflactor!C36</f>
        <v>870.08584126448079</v>
      </c>
      <c r="H42" s="19">
        <f>H22*Deflactor!D36</f>
        <v>885.87368823796839</v>
      </c>
      <c r="I42" s="19">
        <f>I22*Deflactor!E36</f>
        <v>890.1786732984923</v>
      </c>
      <c r="J42" s="19">
        <f>J22*Deflactor!F36</f>
        <v>897.06258997763871</v>
      </c>
      <c r="K42" s="19">
        <f>K22*Deflactor!G36</f>
        <v>955.42242532947932</v>
      </c>
      <c r="L42" s="19">
        <f>L22*Deflactor!H36</f>
        <v>968.16208925116212</v>
      </c>
      <c r="M42" s="19">
        <f>M22*Deflactor!I36</f>
        <v>970.32101239134442</v>
      </c>
      <c r="N42" s="19">
        <f>N22*Deflactor!J36</f>
        <v>966.5323057287103</v>
      </c>
      <c r="O42" s="19">
        <f>O22*Deflactor!K36</f>
        <v>1032.3504082917386</v>
      </c>
      <c r="P42" s="19">
        <f>P22*Deflactor!L36</f>
        <v>1037.185824810653</v>
      </c>
      <c r="Q42" s="19">
        <f>Q22*Deflactor!M36</f>
        <v>1051.359783370403</v>
      </c>
      <c r="R42" s="19">
        <f>R22*Deflactor!N36</f>
        <v>1065.7689099784109</v>
      </c>
      <c r="S42" s="19">
        <f>S22*Deflactor!O36</f>
        <v>1140.736250091026</v>
      </c>
      <c r="T42" s="19">
        <f>T22*Deflactor!P36</f>
        <v>1137.8744465304458</v>
      </c>
      <c r="U42" s="19">
        <f>U22*Deflactor!Q36</f>
        <v>1143.1969985300225</v>
      </c>
      <c r="V42" s="19">
        <f>V22*Deflactor!R36</f>
        <v>1152.2505458106282</v>
      </c>
      <c r="W42" s="19">
        <f>W22*Deflactor!S36</f>
        <v>1218.95125007252</v>
      </c>
      <c r="X42" s="19">
        <f>X22*Deflactor!T36</f>
        <v>1217.3687715270692</v>
      </c>
      <c r="Y42" s="19">
        <f>Y22*Deflactor!U36</f>
        <v>1217.5278750711834</v>
      </c>
      <c r="Z42" s="19">
        <f>Z22*Deflactor!V36</f>
        <v>1222.5129034550769</v>
      </c>
      <c r="AA42" s="19">
        <f>AA22*Deflactor!W36</f>
        <v>1290.6437810710465</v>
      </c>
      <c r="AB42" s="19">
        <f>AB22*Deflactor!X36</f>
        <v>1278.7274434362087</v>
      </c>
      <c r="AC42" s="19">
        <f>AC22*Deflactor!Y36</f>
        <v>1282.4185248978326</v>
      </c>
      <c r="AD42" s="19">
        <f>AD22*Deflactor!Z36</f>
        <v>1290.3828753756811</v>
      </c>
      <c r="AE42" s="19">
        <f>AE22*Deflactor!AA36</f>
        <v>1364.6022699289038</v>
      </c>
      <c r="AF42" s="19">
        <f>AF22*Deflactor!AB36</f>
        <v>1369.054737359226</v>
      </c>
      <c r="AG42" s="19">
        <f>AG22*Deflactor!AC36</f>
        <v>1380.7631943801302</v>
      </c>
      <c r="AH42" s="19">
        <f>AH22*Deflactor!AD36</f>
        <v>1395.3219768779377</v>
      </c>
      <c r="AI42" s="19">
        <f>AI22*Deflactor!AE36</f>
        <v>1464.4372454806637</v>
      </c>
      <c r="AJ42" s="19">
        <f>AJ22*Deflactor!AF36</f>
        <v>1483.1074299699294</v>
      </c>
      <c r="AK42" s="19">
        <f>AK22*Deflactor!AG36</f>
        <v>1505.0369250198783</v>
      </c>
      <c r="AL42" s="19">
        <f>AL22*Deflactor!AH36</f>
        <v>1515.2554953242127</v>
      </c>
      <c r="AM42" s="19">
        <f>AM22*Deflactor!AI36</f>
        <v>1572.3956748042715</v>
      </c>
      <c r="AN42" s="19">
        <f>AN22*Deflactor!AJ36</f>
        <v>1587.475160496736</v>
      </c>
      <c r="AO42" s="19">
        <f>AO22*Deflactor!AK36</f>
        <v>1602.697716960324</v>
      </c>
      <c r="AP42" s="19">
        <f>AP22*Deflactor!AL36</f>
        <v>1628.4787205714354</v>
      </c>
      <c r="AQ42" s="19">
        <f>AQ22*Deflactor!AM36</f>
        <v>1695.2704432423443</v>
      </c>
      <c r="AR42" s="19">
        <f>AR22*Deflactor!AN36</f>
        <v>1714.5321018270092</v>
      </c>
      <c r="AS42" s="19">
        <f>AS22*Deflactor!AO36</f>
        <v>1735.0073504860193</v>
      </c>
      <c r="AT42" s="19">
        <f>AT22*Deflactor!AP36</f>
        <v>1759.4896259790835</v>
      </c>
      <c r="AU42" s="19">
        <f>AU22*Deflactor!AQ36</f>
        <v>1865.3380086626257</v>
      </c>
      <c r="AV42" s="19">
        <f>AV22*Deflactor!AR36</f>
        <v>1887.0325164185128</v>
      </c>
      <c r="AW42" s="19">
        <f>AW22*Deflactor!AS36</f>
        <v>1899.1828608524706</v>
      </c>
      <c r="AX42" s="19">
        <f>AX22*Deflactor!AT36</f>
        <v>1921.5533538712905</v>
      </c>
      <c r="AY42" s="19">
        <f>AY22*Deflactor!AU36</f>
        <v>2053.6965620136921</v>
      </c>
      <c r="AZ42" s="19">
        <f>AZ22*Deflactor!AV36</f>
        <v>2074.8733918619605</v>
      </c>
      <c r="BA42" s="19">
        <f>BA22*Deflactor!AW36</f>
        <v>2078.2671699296875</v>
      </c>
      <c r="BB42" s="19">
        <f>BB22*Deflactor!AX36</f>
        <v>2098.3989968363235</v>
      </c>
      <c r="BC42" s="19">
        <f>BC22*Deflactor!AY36</f>
        <v>2281.4040663817145</v>
      </c>
      <c r="BD42" s="19">
        <f>BD22*Deflactor!AZ36</f>
        <v>2306.0358616796584</v>
      </c>
      <c r="BE42" s="19">
        <f>BE22*Deflactor!BA36</f>
        <v>2333.6981648219589</v>
      </c>
      <c r="BF42" s="19">
        <f>BF22*Deflactor!BB36</f>
        <v>2345.1838803710007</v>
      </c>
      <c r="BG42" s="19">
        <f>BG22*Deflactor!BC36</f>
        <v>2526.1656159198828</v>
      </c>
      <c r="BH42" s="19">
        <f>BH22*Deflactor!BD36</f>
        <v>2580.0299451295214</v>
      </c>
      <c r="BI42" s="19">
        <f>BI22*Deflactor!BE36</f>
        <v>2672.4022155947632</v>
      </c>
      <c r="BJ42" s="19">
        <f>BJ22*Deflactor!BF36</f>
        <v>2689.7795332321625</v>
      </c>
      <c r="BK42" s="19">
        <f>BK22*Deflactor!BG36</f>
        <v>2952.1104161241647</v>
      </c>
      <c r="BL42" s="19">
        <f>BL22*Deflactor!BH36</f>
        <v>3003.1510941173128</v>
      </c>
      <c r="BM42" s="19">
        <f>BM22*Deflactor!BI36</f>
        <v>3053.9226532961743</v>
      </c>
      <c r="BN42" s="19">
        <f>BN22*Deflactor!BJ36</f>
        <v>3115.9050929745799</v>
      </c>
      <c r="BO42" s="19">
        <f>BO22*Deflactor!BK36</f>
        <v>3234.9109273895033</v>
      </c>
      <c r="BP42" s="19">
        <f>BP22*Deflactor!BL36</f>
        <v>3298.4466972062733</v>
      </c>
      <c r="BQ42" s="19">
        <f>BQ22*Deflactor!BM36</f>
        <v>3319.3821533334276</v>
      </c>
      <c r="BR42" s="19">
        <f>BR22*Deflactor!BN36</f>
        <v>3345.8388940248446</v>
      </c>
      <c r="BS42" s="19">
        <f>BS22*Deflactor!BO36</f>
        <v>3444.3268944114348</v>
      </c>
      <c r="BT42" s="19">
        <f>BT22*Deflactor!BP36</f>
        <v>3461.6053913978653</v>
      </c>
      <c r="BU42" s="19">
        <f>BU22*Deflactor!BQ36</f>
        <v>3446.2230315404104</v>
      </c>
      <c r="BV42" s="19">
        <f>BV22*Deflactor!BR36</f>
        <v>3535.2991638509179</v>
      </c>
      <c r="BW42" s="19">
        <f>BW22*Deflactor!BS36</f>
        <v>3832.5210841485</v>
      </c>
      <c r="BX42" s="19">
        <f>BX22*Deflactor!BT36</f>
        <v>3846.19042236518</v>
      </c>
      <c r="BY42" s="19">
        <f>BY22*Deflactor!BU36</f>
        <v>3893.1680415659698</v>
      </c>
      <c r="BZ42" s="19">
        <f>BZ22*Deflactor!BV36</f>
        <v>3965.7737452833298</v>
      </c>
      <c r="CA42" s="19">
        <f>CA22*Deflactor!BW36</f>
        <v>4141.2352300889634</v>
      </c>
      <c r="CB42" s="19">
        <f>CB22*Deflactor!BX36</f>
        <v>4131.5357533683627</v>
      </c>
      <c r="CC42" s="19">
        <f>CC22*Deflactor!BY36</f>
        <v>4162.4069985436709</v>
      </c>
      <c r="CD42" s="19">
        <f>CD22*Deflactor!BZ36</f>
        <v>4259.4136599855956</v>
      </c>
      <c r="CE42" s="19">
        <f>CE22*Deflactor!CA36</f>
        <v>4607.7230377514779</v>
      </c>
      <c r="CF42" s="19">
        <f>CF22*Deflactor!CB36</f>
        <v>4673.5105886419951</v>
      </c>
      <c r="CG42" s="19">
        <f>CG22*Deflactor!CC36</f>
        <v>4714.4562118483127</v>
      </c>
      <c r="CH42" s="19">
        <f>CH22*Deflactor!CD36</f>
        <v>4691.6201787780119</v>
      </c>
      <c r="CI42" s="19">
        <f>CI22*Deflactor!CE36</f>
        <v>5032.7045963852661</v>
      </c>
      <c r="CJ42" s="19">
        <f>CJ22*Deflactor!CF36</f>
        <v>5054.2328691798921</v>
      </c>
      <c r="CK42" s="19">
        <f>CK22*Deflactor!CG36</f>
        <v>5112.8976096562928</v>
      </c>
    </row>
    <row r="43" spans="1:89" s="55" customFormat="1" ht="12.75" x14ac:dyDescent="0.2">
      <c r="A43" s="5"/>
      <c r="B43" s="19" t="s">
        <v>12</v>
      </c>
      <c r="C43" s="22" t="s">
        <v>19</v>
      </c>
      <c r="D43" s="22" t="s">
        <v>19</v>
      </c>
      <c r="E43" s="22" t="s">
        <v>19</v>
      </c>
      <c r="F43" s="22" t="s">
        <v>19</v>
      </c>
      <c r="G43" s="19">
        <f>G23*Deflactor!C37</f>
        <v>341.37655988283296</v>
      </c>
      <c r="H43" s="19">
        <f>H23*Deflactor!D37</f>
        <v>343.344329475346</v>
      </c>
      <c r="I43" s="19">
        <f>I23*Deflactor!E37</f>
        <v>344.20905611152438</v>
      </c>
      <c r="J43" s="19">
        <f>J23*Deflactor!F37</f>
        <v>345.68780897550818</v>
      </c>
      <c r="K43" s="19">
        <f>K23*Deflactor!G37</f>
        <v>392.15340550157367</v>
      </c>
      <c r="L43" s="19">
        <f>L23*Deflactor!H37</f>
        <v>393.58968817760427</v>
      </c>
      <c r="M43" s="19">
        <f>M23*Deflactor!I37</f>
        <v>395.42008783620321</v>
      </c>
      <c r="N43" s="19">
        <f>N23*Deflactor!J37</f>
        <v>396.84089177671609</v>
      </c>
      <c r="O43" s="19">
        <f>O23*Deflactor!K37</f>
        <v>430.70159136349594</v>
      </c>
      <c r="P43" s="19">
        <f>P23*Deflactor!L37</f>
        <v>432.51708155916572</v>
      </c>
      <c r="Q43" s="19">
        <f>Q23*Deflactor!M37</f>
        <v>434.78351048463287</v>
      </c>
      <c r="R43" s="19">
        <f>R23*Deflactor!N37</f>
        <v>436.03230888866443</v>
      </c>
      <c r="S43" s="19">
        <f>S23*Deflactor!O37</f>
        <v>478.94223439057993</v>
      </c>
      <c r="T43" s="19">
        <f>T23*Deflactor!P37</f>
        <v>480.78573171155858</v>
      </c>
      <c r="U43" s="19">
        <f>U23*Deflactor!Q37</f>
        <v>483.43650400471739</v>
      </c>
      <c r="V43" s="19">
        <f>V23*Deflactor!R37</f>
        <v>485.75106771857008</v>
      </c>
      <c r="W43" s="19">
        <f>W23*Deflactor!S37</f>
        <v>511.33046466644464</v>
      </c>
      <c r="X43" s="19">
        <f>X23*Deflactor!T37</f>
        <v>512.59301644313678</v>
      </c>
      <c r="Y43" s="19">
        <f>Y23*Deflactor!U37</f>
        <v>514.7647569867429</v>
      </c>
      <c r="Z43" s="19">
        <f>Z23*Deflactor!V37</f>
        <v>518.61314548405392</v>
      </c>
      <c r="AA43" s="19">
        <f>AA23*Deflactor!W37</f>
        <v>536.93167621958571</v>
      </c>
      <c r="AB43" s="19">
        <f>AB23*Deflactor!X37</f>
        <v>539.47247661100732</v>
      </c>
      <c r="AC43" s="19">
        <f>AC23*Deflactor!Y37</f>
        <v>541.91483625030094</v>
      </c>
      <c r="AD43" s="19">
        <f>AD23*Deflactor!Z37</f>
        <v>544.30292378379193</v>
      </c>
      <c r="AE43" s="19">
        <f>AE23*Deflactor!AA37</f>
        <v>551.94450566874582</v>
      </c>
      <c r="AF43" s="19">
        <f>AF23*Deflactor!AB37</f>
        <v>553.95916346303113</v>
      </c>
      <c r="AG43" s="19">
        <f>AG23*Deflactor!AC37</f>
        <v>558.63681550205831</v>
      </c>
      <c r="AH43" s="19">
        <f>AH23*Deflactor!AD37</f>
        <v>565.41681493618637</v>
      </c>
      <c r="AI43" s="19">
        <f>AI23*Deflactor!AE37</f>
        <v>570.09096941136875</v>
      </c>
      <c r="AJ43" s="19">
        <f>AJ23*Deflactor!AF37</f>
        <v>574.26661731823424</v>
      </c>
      <c r="AK43" s="19">
        <f>AK23*Deflactor!AG37</f>
        <v>578.22264130201438</v>
      </c>
      <c r="AL43" s="19">
        <f>AL23*Deflactor!AH37</f>
        <v>582.24080604453002</v>
      </c>
      <c r="AM43" s="19">
        <f>AM23*Deflactor!AI37</f>
        <v>619.40891807470973</v>
      </c>
      <c r="AN43" s="19">
        <f>AN23*Deflactor!AJ37</f>
        <v>627.32620711424795</v>
      </c>
      <c r="AO43" s="19">
        <f>AO23*Deflactor!AK37</f>
        <v>631.77639673166448</v>
      </c>
      <c r="AP43" s="19">
        <f>AP23*Deflactor!AL37</f>
        <v>635.68924462844279</v>
      </c>
      <c r="AQ43" s="19">
        <f>AQ23*Deflactor!AM37</f>
        <v>696.06351675566452</v>
      </c>
      <c r="AR43" s="19">
        <f>AR23*Deflactor!AN37</f>
        <v>702.68368114111149</v>
      </c>
      <c r="AS43" s="19">
        <f>AS23*Deflactor!AO37</f>
        <v>708.02550638660398</v>
      </c>
      <c r="AT43" s="19">
        <f>AT23*Deflactor!AP37</f>
        <v>714.20442527279556</v>
      </c>
      <c r="AU43" s="19">
        <f>AU23*Deflactor!AQ37</f>
        <v>771.6466080256962</v>
      </c>
      <c r="AV43" s="19">
        <f>AV23*Deflactor!AR37</f>
        <v>775.1164664817851</v>
      </c>
      <c r="AW43" s="19">
        <f>AW23*Deflactor!AS37</f>
        <v>780.92896378881483</v>
      </c>
      <c r="AX43" s="19">
        <f>AX23*Deflactor!AT37</f>
        <v>788.94423056051721</v>
      </c>
      <c r="AY43" s="19">
        <f>AY23*Deflactor!AU37</f>
        <v>835.13608187423097</v>
      </c>
      <c r="AZ43" s="19">
        <f>AZ23*Deflactor!AV37</f>
        <v>849.59189857132924</v>
      </c>
      <c r="BA43" s="19">
        <f>BA23*Deflactor!AW37</f>
        <v>859.35040621897565</v>
      </c>
      <c r="BB43" s="19">
        <f>BB23*Deflactor!AX37</f>
        <v>861.46704314561623</v>
      </c>
      <c r="BC43" s="19">
        <f>BC23*Deflactor!AY37</f>
        <v>982.5985688413341</v>
      </c>
      <c r="BD43" s="19">
        <f>BD23*Deflactor!AZ37</f>
        <v>992.07263340336681</v>
      </c>
      <c r="BE43" s="19">
        <f>BE23*Deflactor!BA37</f>
        <v>1012.3296904656481</v>
      </c>
      <c r="BF43" s="19">
        <f>BF23*Deflactor!BB37</f>
        <v>1034.9299023021583</v>
      </c>
      <c r="BG43" s="19">
        <f>BG23*Deflactor!BC37</f>
        <v>1129.5727004612161</v>
      </c>
      <c r="BH43" s="19">
        <f>BH23*Deflactor!BD37</f>
        <v>1129.6364794833426</v>
      </c>
      <c r="BI43" s="19">
        <f>BI23*Deflactor!BE37</f>
        <v>1125.9691297430618</v>
      </c>
      <c r="BJ43" s="19">
        <f>BJ23*Deflactor!BF37</f>
        <v>1145.5300077937684</v>
      </c>
      <c r="BK43" s="19">
        <f>BK23*Deflactor!BG37</f>
        <v>1195.629637757773</v>
      </c>
      <c r="BL43" s="19">
        <f>BL23*Deflactor!BH37</f>
        <v>1215.991373379961</v>
      </c>
      <c r="BM43" s="19">
        <f>BM23*Deflactor!BI37</f>
        <v>1244.9676413457241</v>
      </c>
      <c r="BN43" s="19">
        <f>BN23*Deflactor!BJ37</f>
        <v>1249.7005275929534</v>
      </c>
      <c r="BO43" s="19">
        <f>BO23*Deflactor!BK37</f>
        <v>1315.8731331885356</v>
      </c>
      <c r="BP43" s="19">
        <f>BP23*Deflactor!BL37</f>
        <v>1334.7012772264902</v>
      </c>
      <c r="BQ43" s="19">
        <f>BQ23*Deflactor!BM37</f>
        <v>1337.4656844022991</v>
      </c>
      <c r="BR43" s="19">
        <f>BR23*Deflactor!BN37</f>
        <v>1344.3776672491465</v>
      </c>
      <c r="BS43" s="19">
        <f>BS23*Deflactor!BO37</f>
        <v>1449.7945140508409</v>
      </c>
      <c r="BT43" s="19">
        <f>BT23*Deflactor!BP37</f>
        <v>1460.0355482259749</v>
      </c>
      <c r="BU43" s="19">
        <f>BU23*Deflactor!BQ37</f>
        <v>1464.2782942858735</v>
      </c>
      <c r="BV43" s="19">
        <f>BV23*Deflactor!BR37</f>
        <v>1470.4676543102069</v>
      </c>
      <c r="BW43" s="19">
        <f>BW23*Deflactor!BS37</f>
        <v>1571.8379731021801</v>
      </c>
      <c r="BX43" s="19">
        <f>BX23*Deflactor!BT37</f>
        <v>1579.6417176773</v>
      </c>
      <c r="BY43" s="19">
        <f>BY23*Deflactor!BU37</f>
        <v>1587.0883794195299</v>
      </c>
      <c r="BZ43" s="19">
        <f>BZ23*Deflactor!BV37</f>
        <v>1616.23569347851</v>
      </c>
      <c r="CA43" s="19">
        <f>CA23*Deflactor!BW37</f>
        <v>1752.9104060096174</v>
      </c>
      <c r="CB43" s="19">
        <f>CB23*Deflactor!BX37</f>
        <v>1759.5762142724336</v>
      </c>
      <c r="CC43" s="19">
        <f>CC23*Deflactor!BY37</f>
        <v>1787.7225333928545</v>
      </c>
      <c r="CD43" s="19">
        <f>CD23*Deflactor!BZ37</f>
        <v>1802.2753578494971</v>
      </c>
      <c r="CE43" s="19">
        <f>CE23*Deflactor!CA37</f>
        <v>1906.151864204902</v>
      </c>
      <c r="CF43" s="19">
        <f>CF23*Deflactor!CB37</f>
        <v>1919.5857870920022</v>
      </c>
      <c r="CG43" s="19">
        <f>CG23*Deflactor!CC37</f>
        <v>1938.1330039851593</v>
      </c>
      <c r="CH43" s="19">
        <f>CH23*Deflactor!CD37</f>
        <v>1945.6519658273253</v>
      </c>
      <c r="CI43" s="19">
        <f>CI23*Deflactor!CE37</f>
        <v>1990.6291772242732</v>
      </c>
      <c r="CJ43" s="19">
        <f>CJ23*Deflactor!CF37</f>
        <v>2025.7698417240788</v>
      </c>
      <c r="CK43" s="19">
        <f>CK23*Deflactor!CG37</f>
        <v>2034.9390923091421</v>
      </c>
    </row>
    <row r="44" spans="1:89" s="55" customFormat="1" ht="13.9" x14ac:dyDescent="0.3">
      <c r="A44" s="5"/>
      <c r="B44" s="19" t="s">
        <v>13</v>
      </c>
      <c r="C44" s="22" t="s">
        <v>19</v>
      </c>
      <c r="D44" s="22" t="s">
        <v>19</v>
      </c>
      <c r="E44" s="22" t="s">
        <v>19</v>
      </c>
      <c r="F44" s="22" t="s">
        <v>19</v>
      </c>
      <c r="G44" s="19">
        <f>G24*Deflactor!C38</f>
        <v>597.87648104653647</v>
      </c>
      <c r="H44" s="19">
        <f>H24*Deflactor!D38</f>
        <v>613.24532704819808</v>
      </c>
      <c r="I44" s="19">
        <f>I24*Deflactor!E38</f>
        <v>637.47277785061306</v>
      </c>
      <c r="J44" s="19">
        <f>J24*Deflactor!F38</f>
        <v>657.35114648450747</v>
      </c>
      <c r="K44" s="19">
        <f>K24*Deflactor!G38</f>
        <v>649.95605721692129</v>
      </c>
      <c r="L44" s="19">
        <f>L24*Deflactor!H38</f>
        <v>663.61050547792127</v>
      </c>
      <c r="M44" s="19">
        <f>M24*Deflactor!I38</f>
        <v>648.43200479248844</v>
      </c>
      <c r="N44" s="19">
        <f>N24*Deflactor!J38</f>
        <v>622.59080432079315</v>
      </c>
      <c r="O44" s="19">
        <f>O24*Deflactor!K38</f>
        <v>658.03748412961147</v>
      </c>
      <c r="P44" s="19">
        <f>P24*Deflactor!L38</f>
        <v>655.01587133555142</v>
      </c>
      <c r="Q44" s="19">
        <f>Q24*Deflactor!M38</f>
        <v>672.67514367126273</v>
      </c>
      <c r="R44" s="19">
        <f>R24*Deflactor!N38</f>
        <v>693.0390732047083</v>
      </c>
      <c r="S44" s="19">
        <f>S24*Deflactor!O38</f>
        <v>741.39774897420614</v>
      </c>
      <c r="T44" s="19">
        <f>T24*Deflactor!P38</f>
        <v>745.84863380102729</v>
      </c>
      <c r="U44" s="19">
        <f>U24*Deflactor!Q38</f>
        <v>756.96796894708075</v>
      </c>
      <c r="V44" s="19">
        <f>V24*Deflactor!R38</f>
        <v>761.88564275565352</v>
      </c>
      <c r="W44" s="19">
        <f>W24*Deflactor!S38</f>
        <v>797.13678996456508</v>
      </c>
      <c r="X44" s="19">
        <f>X24*Deflactor!T38</f>
        <v>804.14423239664222</v>
      </c>
      <c r="Y44" s="19">
        <f>Y24*Deflactor!U38</f>
        <v>800.92969611255228</v>
      </c>
      <c r="Z44" s="19">
        <f>Z24*Deflactor!V38</f>
        <v>804.31128149377616</v>
      </c>
      <c r="AA44" s="19">
        <f>AA24*Deflactor!W38</f>
        <v>847.55606810527559</v>
      </c>
      <c r="AB44" s="19">
        <f>AB24*Deflactor!X38</f>
        <v>853.99475158309394</v>
      </c>
      <c r="AC44" s="19">
        <f>AC24*Deflactor!Y38</f>
        <v>862.68128642570787</v>
      </c>
      <c r="AD44" s="19">
        <f>AD24*Deflactor!Z38</f>
        <v>873.73134790613256</v>
      </c>
      <c r="AE44" s="19">
        <f>AE24*Deflactor!AA38</f>
        <v>950.19899205622642</v>
      </c>
      <c r="AF44" s="19">
        <f>AF24*Deflactor!AB38</f>
        <v>961.89643662701837</v>
      </c>
      <c r="AG44" s="19">
        <f>AG24*Deflactor!AC38</f>
        <v>975.1699425221077</v>
      </c>
      <c r="AH44" s="19">
        <f>AH24*Deflactor!AD38</f>
        <v>996.06551970580358</v>
      </c>
      <c r="AI44" s="19">
        <f>AI24*Deflactor!AE38</f>
        <v>1022.7931354275487</v>
      </c>
      <c r="AJ44" s="19">
        <f>AJ24*Deflactor!AF38</f>
        <v>1050.1317413429083</v>
      </c>
      <c r="AK44" s="19">
        <f>AK24*Deflactor!AG38</f>
        <v>1079.4503919338897</v>
      </c>
      <c r="AL44" s="19">
        <f>AL24*Deflactor!AH38</f>
        <v>1105.7951655534548</v>
      </c>
      <c r="AM44" s="19">
        <f>AM24*Deflactor!AI38</f>
        <v>1193.7113174230662</v>
      </c>
      <c r="AN44" s="19">
        <f>AN24*Deflactor!AJ38</f>
        <v>1216.4445616281409</v>
      </c>
      <c r="AO44" s="19">
        <f>AO24*Deflactor!AK38</f>
        <v>1244.7791347808281</v>
      </c>
      <c r="AP44" s="19">
        <f>AP24*Deflactor!AL38</f>
        <v>1269.0925253600537</v>
      </c>
      <c r="AQ44" s="19">
        <f>AQ24*Deflactor!AM38</f>
        <v>1392.5516248846757</v>
      </c>
      <c r="AR44" s="19">
        <f>AR24*Deflactor!AN38</f>
        <v>1413.7009560318236</v>
      </c>
      <c r="AS44" s="19">
        <f>AS24*Deflactor!AO38</f>
        <v>1434.6100982560397</v>
      </c>
      <c r="AT44" s="19">
        <f>AT24*Deflactor!AP38</f>
        <v>1471.0005906966476</v>
      </c>
      <c r="AU44" s="19">
        <f>AU24*Deflactor!AQ38</f>
        <v>1548.1183987368518</v>
      </c>
      <c r="AV44" s="19">
        <f>AV24*Deflactor!AR38</f>
        <v>1562.5593246296601</v>
      </c>
      <c r="AW44" s="19">
        <f>AW24*Deflactor!AS38</f>
        <v>1572.17511908816</v>
      </c>
      <c r="AX44" s="19">
        <f>AX24*Deflactor!AT38</f>
        <v>1621.5992310659417</v>
      </c>
      <c r="AY44" s="19">
        <f>AY24*Deflactor!AU38</f>
        <v>1682.0793497276586</v>
      </c>
      <c r="AZ44" s="19">
        <f>AZ24*Deflactor!AV38</f>
        <v>1706.2039286260824</v>
      </c>
      <c r="BA44" s="19">
        <f>BA24*Deflactor!AW38</f>
        <v>1699.8430374738136</v>
      </c>
      <c r="BB44" s="19">
        <f>BB24*Deflactor!AX38</f>
        <v>1671.8093235008334</v>
      </c>
      <c r="BC44" s="19">
        <f>BC24*Deflactor!AY38</f>
        <v>1792.060700154509</v>
      </c>
      <c r="BD44" s="19">
        <f>BD24*Deflactor!AZ38</f>
        <v>1758.4371517668578</v>
      </c>
      <c r="BE44" s="19">
        <f>BE24*Deflactor!BA38</f>
        <v>1790.2926818131832</v>
      </c>
      <c r="BF44" s="19">
        <f>BF24*Deflactor!BB38</f>
        <v>1840.1837309168386</v>
      </c>
      <c r="BG44" s="19">
        <f>BG24*Deflactor!BC38</f>
        <v>1886.5170109968758</v>
      </c>
      <c r="BH44" s="19">
        <f>BH24*Deflactor!BD38</f>
        <v>1989.8639869619071</v>
      </c>
      <c r="BI44" s="19">
        <f>BI24*Deflactor!BE38</f>
        <v>2042.4851277037208</v>
      </c>
      <c r="BJ44" s="19">
        <f>BJ24*Deflactor!BF38</f>
        <v>2113.2015987021005</v>
      </c>
      <c r="BK44" s="19">
        <f>BK24*Deflactor!BG38</f>
        <v>2182.9566283168192</v>
      </c>
      <c r="BL44" s="19">
        <f>BL24*Deflactor!BH38</f>
        <v>2210.1367142925906</v>
      </c>
      <c r="BM44" s="19">
        <f>BM24*Deflactor!BI38</f>
        <v>2224.6291732897589</v>
      </c>
      <c r="BN44" s="19">
        <f>BN24*Deflactor!BJ38</f>
        <v>2293.1200379866827</v>
      </c>
      <c r="BO44" s="19">
        <f>BO24*Deflactor!BK38</f>
        <v>2399.9010273559375</v>
      </c>
      <c r="BP44" s="19">
        <f>BP24*Deflactor!BL38</f>
        <v>2481.6254724295432</v>
      </c>
      <c r="BQ44" s="19">
        <f>BQ24*Deflactor!BM38</f>
        <v>2539.9994318917365</v>
      </c>
      <c r="BR44" s="19">
        <f>BR24*Deflactor!BN38</f>
        <v>2599.6957260407767</v>
      </c>
      <c r="BS44" s="19">
        <f>BS24*Deflactor!BO38</f>
        <v>2669.684898318375</v>
      </c>
      <c r="BT44" s="19">
        <f>BT24*Deflactor!BP38</f>
        <v>2710.8611612293712</v>
      </c>
      <c r="BU44" s="19">
        <f>BU24*Deflactor!BQ38</f>
        <v>2728.9258967847836</v>
      </c>
      <c r="BV44" s="19">
        <f>BV24*Deflactor!BR38</f>
        <v>2741.4454337401698</v>
      </c>
      <c r="BW44" s="19">
        <f>BW24*Deflactor!BS38</f>
        <v>2829.4317718012499</v>
      </c>
      <c r="BX44" s="19">
        <f>BX24*Deflactor!BT38</f>
        <v>2825.3457624814</v>
      </c>
      <c r="BY44" s="19">
        <f>BY24*Deflactor!BU38</f>
        <v>2808.6663760617998</v>
      </c>
      <c r="BZ44" s="19">
        <f>BZ24*Deflactor!BV38</f>
        <v>2833.4264371157501</v>
      </c>
      <c r="CA44" s="19">
        <f>CA24*Deflactor!BW38</f>
        <v>3017.4575471169692</v>
      </c>
      <c r="CB44" s="19">
        <f>CB24*Deflactor!BX38</f>
        <v>3031.7623684662299</v>
      </c>
      <c r="CC44" s="19">
        <f>CC24*Deflactor!BY38</f>
        <v>3061.18501089854</v>
      </c>
      <c r="CD44" s="19">
        <f>CD24*Deflactor!BZ38</f>
        <v>3069.5724593786563</v>
      </c>
      <c r="CE44" s="19">
        <f>CE24*Deflactor!CA38</f>
        <v>3300.8298132820896</v>
      </c>
      <c r="CF44" s="19">
        <f>CF24*Deflactor!CB38</f>
        <v>3312.404434695577</v>
      </c>
      <c r="CG44" s="19">
        <f>CG24*Deflactor!CC38</f>
        <v>3333.5346808778313</v>
      </c>
      <c r="CH44" s="19">
        <f>CH24*Deflactor!CD38</f>
        <v>3345.394671841721</v>
      </c>
      <c r="CI44" s="19">
        <f>CI24*Deflactor!CE38</f>
        <v>3486.7230431274706</v>
      </c>
      <c r="CJ44" s="19">
        <f>CJ24*Deflactor!CF38</f>
        <v>3493.474658994036</v>
      </c>
      <c r="CK44" s="19">
        <f>CK24*Deflactor!CG38</f>
        <v>3512.2176029509355</v>
      </c>
    </row>
    <row r="45" spans="1:89" s="55" customFormat="1" ht="12.75" x14ac:dyDescent="0.2">
      <c r="A45" s="5"/>
      <c r="B45" s="19" t="s">
        <v>14</v>
      </c>
      <c r="C45" s="23" t="s">
        <v>19</v>
      </c>
      <c r="D45" s="23" t="s">
        <v>19</v>
      </c>
      <c r="E45" s="23" t="s">
        <v>19</v>
      </c>
      <c r="F45" s="23" t="s">
        <v>19</v>
      </c>
      <c r="G45" s="20">
        <f>G25*Deflactor!C39</f>
        <v>176.36689628246651</v>
      </c>
      <c r="H45" s="20">
        <f>H25*Deflactor!D39</f>
        <v>182.39493611115847</v>
      </c>
      <c r="I45" s="20">
        <f>I25*Deflactor!E39</f>
        <v>192.86552475527353</v>
      </c>
      <c r="J45" s="20">
        <f>J25*Deflactor!F39</f>
        <v>215.09589973671646</v>
      </c>
      <c r="K45" s="20">
        <f>K25*Deflactor!G39</f>
        <v>214.16562604590212</v>
      </c>
      <c r="L45" s="20">
        <f>L25*Deflactor!H39</f>
        <v>207.88999999818733</v>
      </c>
      <c r="M45" s="20">
        <f>M25*Deflactor!I39</f>
        <v>207.00676636830082</v>
      </c>
      <c r="N45" s="20">
        <f>N25*Deflactor!J39</f>
        <v>177.72127783560552</v>
      </c>
      <c r="O45" s="20">
        <f>O25*Deflactor!K39</f>
        <v>178.93090784525967</v>
      </c>
      <c r="P45" s="20">
        <f>P25*Deflactor!L39</f>
        <v>177.83442623351618</v>
      </c>
      <c r="Q45" s="20">
        <f>Q25*Deflactor!M39</f>
        <v>182.67866205172402</v>
      </c>
      <c r="R45" s="20">
        <f>R25*Deflactor!N39</f>
        <v>185.19474427178631</v>
      </c>
      <c r="S45" s="20">
        <f>S25*Deflactor!O39</f>
        <v>174.53969165963701</v>
      </c>
      <c r="T45" s="20">
        <f>T25*Deflactor!P39</f>
        <v>180.91199481038663</v>
      </c>
      <c r="U45" s="20">
        <f>U25*Deflactor!Q39</f>
        <v>178.31797851789005</v>
      </c>
      <c r="V45" s="20">
        <f>V25*Deflactor!R39</f>
        <v>185.52680191292021</v>
      </c>
      <c r="W45" s="20">
        <f>W25*Deflactor!S39</f>
        <v>188.9950573517622</v>
      </c>
      <c r="X45" s="20">
        <f>X25*Deflactor!T39</f>
        <v>177.11279567510223</v>
      </c>
      <c r="Y45" s="20">
        <f>Y25*Deflactor!U39</f>
        <v>179.95566486486885</v>
      </c>
      <c r="Z45" s="20">
        <f>Z25*Deflactor!V39</f>
        <v>176.82082487361185</v>
      </c>
      <c r="AA45" s="20">
        <f>AA25*Deflactor!W39</f>
        <v>160.85000870799695</v>
      </c>
      <c r="AB45" s="20">
        <f>AB25*Deflactor!X39</f>
        <v>168.32865320333516</v>
      </c>
      <c r="AC45" s="20">
        <f>AC25*Deflactor!Y39</f>
        <v>172.38352003124322</v>
      </c>
      <c r="AD45" s="20">
        <f>AD25*Deflactor!Z39</f>
        <v>171.48902975500994</v>
      </c>
      <c r="AE45" s="20">
        <f>AE25*Deflactor!AA39</f>
        <v>164.98488114444899</v>
      </c>
      <c r="AF45" s="20">
        <f>AF25*Deflactor!AB39</f>
        <v>173.32686520640604</v>
      </c>
      <c r="AG45" s="20">
        <f>AG25*Deflactor!AC39</f>
        <v>186.62298379406363</v>
      </c>
      <c r="AH45" s="20">
        <f>AH25*Deflactor!AD39</f>
        <v>189.31824181874725</v>
      </c>
      <c r="AI45" s="20">
        <f>AI25*Deflactor!AE39</f>
        <v>138.97594855827774</v>
      </c>
      <c r="AJ45" s="20">
        <f>AJ25*Deflactor!AF39</f>
        <v>143.44385952397008</v>
      </c>
      <c r="AK45" s="20">
        <f>AK25*Deflactor!AG39</f>
        <v>167.03547867412519</v>
      </c>
      <c r="AL45" s="20">
        <f>AL25*Deflactor!AH39</f>
        <v>173.51821265726792</v>
      </c>
      <c r="AM45" s="20">
        <f>AM25*Deflactor!AI39</f>
        <v>137.79937550860373</v>
      </c>
      <c r="AN45" s="20">
        <f>AN25*Deflactor!AJ39</f>
        <v>145.95882075456515</v>
      </c>
      <c r="AO45" s="20">
        <f>AO25*Deflactor!AK39</f>
        <v>132.80475451618685</v>
      </c>
      <c r="AP45" s="20">
        <f>AP25*Deflactor!AL39</f>
        <v>142.08236740443661</v>
      </c>
      <c r="AQ45" s="20">
        <f>AQ25*Deflactor!AM39</f>
        <v>142.41511493640616</v>
      </c>
      <c r="AR45" s="20">
        <f>AR25*Deflactor!AN39</f>
        <v>149.44705886429728</v>
      </c>
      <c r="AS45" s="20">
        <f>AS25*Deflactor!AO39</f>
        <v>148.83266826687327</v>
      </c>
      <c r="AT45" s="20">
        <f>AT25*Deflactor!AP39</f>
        <v>161.09340741117344</v>
      </c>
      <c r="AU45" s="20">
        <f>AU25*Deflactor!AQ39</f>
        <v>152.2277316588856</v>
      </c>
      <c r="AV45" s="20">
        <f>AV25*Deflactor!AR39</f>
        <v>158.68780701444527</v>
      </c>
      <c r="AW45" s="20">
        <f>AW25*Deflactor!AS39</f>
        <v>183.26930858355701</v>
      </c>
      <c r="AX45" s="20">
        <f>AX25*Deflactor!AT39</f>
        <v>197.80944340947138</v>
      </c>
      <c r="AY45" s="20">
        <f>AY25*Deflactor!AU39</f>
        <v>197.53870704829851</v>
      </c>
      <c r="AZ45" s="20">
        <f>AZ25*Deflactor!AV39</f>
        <v>217.27635377707662</v>
      </c>
      <c r="BA45" s="20">
        <f>BA25*Deflactor!AW39</f>
        <v>195.10608465749218</v>
      </c>
      <c r="BB45" s="20">
        <f>BB25*Deflactor!AX39</f>
        <v>183.35551718646926</v>
      </c>
      <c r="BC45" s="20">
        <f>BC25*Deflactor!AY39</f>
        <v>120.14231414372264</v>
      </c>
      <c r="BD45" s="20">
        <f>BD25*Deflactor!AZ39</f>
        <v>117.64933068217931</v>
      </c>
      <c r="BE45" s="20">
        <f>BE25*Deflactor!BA39</f>
        <v>110.50280203887721</v>
      </c>
      <c r="BF45" s="20">
        <f>BF25*Deflactor!BB39</f>
        <v>127.95429980774296</v>
      </c>
      <c r="BG45" s="20">
        <f>BG25*Deflactor!BC39</f>
        <v>120.94607000382697</v>
      </c>
      <c r="BH45" s="20">
        <f>BH25*Deflactor!BD39</f>
        <v>168.38709531071623</v>
      </c>
      <c r="BI45" s="20">
        <f>BI25*Deflactor!BE39</f>
        <v>146.37350493393672</v>
      </c>
      <c r="BJ45" s="20">
        <f>BJ25*Deflactor!BF39</f>
        <v>135.87250751633078</v>
      </c>
      <c r="BK45" s="20">
        <f>BK25*Deflactor!BG39</f>
        <v>149.84129105061567</v>
      </c>
      <c r="BL45" s="20">
        <f>BL25*Deflactor!BH39</f>
        <v>187.5461991622353</v>
      </c>
      <c r="BM45" s="20">
        <f>BM25*Deflactor!BI39</f>
        <v>191.31991539605227</v>
      </c>
      <c r="BN45" s="20">
        <f>BN25*Deflactor!BJ39</f>
        <v>180.77152047908987</v>
      </c>
      <c r="BO45" s="20">
        <f>BO25*Deflactor!BK39</f>
        <v>150.34541195488427</v>
      </c>
      <c r="BP45" s="20">
        <f>BP25*Deflactor!BL39</f>
        <v>168.33999525980684</v>
      </c>
      <c r="BQ45" s="20">
        <f>BQ25*Deflactor!BM39</f>
        <v>153.87529750194153</v>
      </c>
      <c r="BR45" s="20">
        <f>BR25*Deflactor!BN39</f>
        <v>151.69040688566707</v>
      </c>
      <c r="BS45" s="20">
        <f>BS25*Deflactor!BO39</f>
        <v>181.57034755629985</v>
      </c>
      <c r="BT45" s="20">
        <f>BT25*Deflactor!BP39</f>
        <v>171.03813889636666</v>
      </c>
      <c r="BU45" s="20">
        <f>BU25*Deflactor!BQ39</f>
        <v>190.1104951468588</v>
      </c>
      <c r="BV45" s="20">
        <f>BV25*Deflactor!BR39</f>
        <v>175.78423525443975</v>
      </c>
      <c r="BW45" s="20">
        <f>BW25*Deflactor!BS39</f>
        <v>163.60346169429701</v>
      </c>
      <c r="BX45" s="20">
        <f>BX25*Deflactor!BT39</f>
        <v>145.45367055412399</v>
      </c>
      <c r="BY45" s="20">
        <f>BY25*Deflactor!BU39</f>
        <v>151.33007803126199</v>
      </c>
      <c r="BZ45" s="20">
        <f>BZ25*Deflactor!BV39</f>
        <v>157.087454476255</v>
      </c>
      <c r="CA45" s="20">
        <f>CA25*Deflactor!BW39</f>
        <v>190.11380880870544</v>
      </c>
      <c r="CB45" s="20">
        <f>CB25*Deflactor!BX39</f>
        <v>174.08121423795012</v>
      </c>
      <c r="CC45" s="20">
        <f>CC25*Deflactor!BY39</f>
        <v>171.10588813053192</v>
      </c>
      <c r="CD45" s="20">
        <f>CD25*Deflactor!BZ39</f>
        <v>181.44678164207383</v>
      </c>
      <c r="CE45" s="20">
        <f>CE25*Deflactor!CA39</f>
        <v>165.50697157923807</v>
      </c>
      <c r="CF45" s="20">
        <f>CF25*Deflactor!CB39</f>
        <v>165.72766695603664</v>
      </c>
      <c r="CG45" s="20">
        <f>CG25*Deflactor!CC39</f>
        <v>188.02172487032053</v>
      </c>
      <c r="CH45" s="20">
        <f>CH25*Deflactor!CD39</f>
        <v>188.3002700627361</v>
      </c>
      <c r="CI45" s="20">
        <f>CI25*Deflactor!CE39</f>
        <v>185.14999032339631</v>
      </c>
      <c r="CJ45" s="20">
        <f>CJ25*Deflactor!CF39</f>
        <v>160.85638094792387</v>
      </c>
      <c r="CK45" s="20">
        <f>CK25*Deflactor!CG39</f>
        <v>150.34188813705256</v>
      </c>
    </row>
    <row r="46" spans="1:89" s="55" customFormat="1" ht="12.75" x14ac:dyDescent="0.2">
      <c r="B46" s="26" t="s">
        <v>35</v>
      </c>
      <c r="C46" s="25" t="s">
        <v>19</v>
      </c>
      <c r="D46" s="24" t="s">
        <v>19</v>
      </c>
      <c r="E46" s="24" t="s">
        <v>19</v>
      </c>
      <c r="F46" s="24" t="s">
        <v>19</v>
      </c>
      <c r="G46" s="8">
        <f t="shared" ref="G46:AL46" si="3">SUMPRODUCT($A$11:$A$25,G31:G45)</f>
        <v>8330.4988074590819</v>
      </c>
      <c r="H46" s="8">
        <f t="shared" si="3"/>
        <v>8552.6424311111823</v>
      </c>
      <c r="I46" s="8">
        <f t="shared" si="3"/>
        <v>8714.7552322127121</v>
      </c>
      <c r="J46" s="8">
        <f t="shared" si="3"/>
        <v>8922.7405245594146</v>
      </c>
      <c r="K46" s="8">
        <f t="shared" si="3"/>
        <v>9256.3540445891012</v>
      </c>
      <c r="L46" s="8">
        <f t="shared" si="3"/>
        <v>9429.2669384545188</v>
      </c>
      <c r="M46" s="8">
        <f t="shared" si="3"/>
        <v>9383.7855702445613</v>
      </c>
      <c r="N46" s="8">
        <f t="shared" si="3"/>
        <v>9095.0719362337295</v>
      </c>
      <c r="O46" s="8">
        <f t="shared" si="3"/>
        <v>9160.3768722170371</v>
      </c>
      <c r="P46" s="8">
        <f t="shared" si="3"/>
        <v>9177.2133676865051</v>
      </c>
      <c r="Q46" s="8">
        <f t="shared" si="3"/>
        <v>9387.2734594359445</v>
      </c>
      <c r="R46" s="8">
        <f t="shared" si="3"/>
        <v>9631.9251356907098</v>
      </c>
      <c r="S46" s="8">
        <f t="shared" si="3"/>
        <v>9951.0448361613653</v>
      </c>
      <c r="T46" s="8">
        <f t="shared" si="3"/>
        <v>9959.7068838874602</v>
      </c>
      <c r="U46" s="8">
        <f t="shared" si="3"/>
        <v>10104.299392706685</v>
      </c>
      <c r="V46" s="8">
        <f t="shared" si="3"/>
        <v>10235.179046022991</v>
      </c>
      <c r="W46" s="8">
        <f t="shared" si="3"/>
        <v>10763.434219952185</v>
      </c>
      <c r="X46" s="8">
        <f t="shared" si="3"/>
        <v>10855.6693247612</v>
      </c>
      <c r="Y46" s="8">
        <f t="shared" si="3"/>
        <v>10811.641169659111</v>
      </c>
      <c r="Z46" s="8">
        <f t="shared" si="3"/>
        <v>10927.377533740111</v>
      </c>
      <c r="AA46" s="8">
        <f t="shared" si="3"/>
        <v>11431.893206157627</v>
      </c>
      <c r="AB46" s="8">
        <f t="shared" si="3"/>
        <v>11529.162799206488</v>
      </c>
      <c r="AC46" s="8">
        <f t="shared" si="3"/>
        <v>11644.688244694573</v>
      </c>
      <c r="AD46" s="8">
        <f t="shared" si="3"/>
        <v>11823.003532365459</v>
      </c>
      <c r="AE46" s="8">
        <f t="shared" si="3"/>
        <v>12341.154921733054</v>
      </c>
      <c r="AF46" s="8">
        <f t="shared" si="3"/>
        <v>12404.111999367562</v>
      </c>
      <c r="AG46" s="8">
        <f t="shared" si="3"/>
        <v>12525.374270022443</v>
      </c>
      <c r="AH46" s="8">
        <f t="shared" si="3"/>
        <v>12703.083133029351</v>
      </c>
      <c r="AI46" s="8">
        <f t="shared" si="3"/>
        <v>13557.719503946599</v>
      </c>
      <c r="AJ46" s="8">
        <f t="shared" si="3"/>
        <v>13763.267409434886</v>
      </c>
      <c r="AK46" s="8">
        <f t="shared" si="3"/>
        <v>14229.144992986072</v>
      </c>
      <c r="AL46" s="8">
        <f t="shared" si="3"/>
        <v>14464.245160141223</v>
      </c>
      <c r="AM46" s="8">
        <f t="shared" ref="AM46:BR46" si="4">SUMPRODUCT($A$11:$A$25,AM31:AM45)</f>
        <v>15530.99487383913</v>
      </c>
      <c r="AN46" s="8">
        <f t="shared" si="4"/>
        <v>15792.321964101047</v>
      </c>
      <c r="AO46" s="8">
        <f t="shared" si="4"/>
        <v>16158.127236884458</v>
      </c>
      <c r="AP46" s="8">
        <f t="shared" si="4"/>
        <v>16426.53582436033</v>
      </c>
      <c r="AQ46" s="8">
        <f t="shared" si="4"/>
        <v>17869.885100959073</v>
      </c>
      <c r="AR46" s="8">
        <f t="shared" si="4"/>
        <v>18130.143011884789</v>
      </c>
      <c r="AS46" s="8">
        <f t="shared" si="4"/>
        <v>18358.582553288579</v>
      </c>
      <c r="AT46" s="8">
        <f t="shared" si="4"/>
        <v>18777.686699774087</v>
      </c>
      <c r="AU46" s="8">
        <f t="shared" si="4"/>
        <v>21388.045846274497</v>
      </c>
      <c r="AV46" s="8">
        <f t="shared" si="4"/>
        <v>21448.401108277685</v>
      </c>
      <c r="AW46" s="8">
        <f t="shared" si="4"/>
        <v>21365.463889557759</v>
      </c>
      <c r="AX46" s="8">
        <f t="shared" si="4"/>
        <v>21858.832310522706</v>
      </c>
      <c r="AY46" s="8">
        <f t="shared" si="4"/>
        <v>23522.036521640675</v>
      </c>
      <c r="AZ46" s="8">
        <f t="shared" si="4"/>
        <v>23569.16374551065</v>
      </c>
      <c r="BA46" s="8">
        <f t="shared" si="4"/>
        <v>23402.586432725959</v>
      </c>
      <c r="BB46" s="8">
        <f t="shared" si="4"/>
        <v>23320.218933200704</v>
      </c>
      <c r="BC46" s="8">
        <f t="shared" si="4"/>
        <v>22923.109719046381</v>
      </c>
      <c r="BD46" s="8">
        <f t="shared" si="4"/>
        <v>22821.459461285762</v>
      </c>
      <c r="BE46" s="8">
        <f t="shared" si="4"/>
        <v>23142.075005386007</v>
      </c>
      <c r="BF46" s="8">
        <f t="shared" si="4"/>
        <v>23455.618634045732</v>
      </c>
      <c r="BG46" s="8">
        <f t="shared" si="4"/>
        <v>24553.159773134252</v>
      </c>
      <c r="BH46" s="8">
        <f t="shared" si="4"/>
        <v>25372.673818334635</v>
      </c>
      <c r="BI46" s="8">
        <f t="shared" si="4"/>
        <v>26006.27076907389</v>
      </c>
      <c r="BJ46" s="8">
        <f t="shared" si="4"/>
        <v>26368.263252633511</v>
      </c>
      <c r="BK46" s="8">
        <f t="shared" si="4"/>
        <v>29025.624299247978</v>
      </c>
      <c r="BL46" s="8">
        <f t="shared" si="4"/>
        <v>29467.751578809537</v>
      </c>
      <c r="BM46" s="8">
        <f t="shared" si="4"/>
        <v>29501.496944314622</v>
      </c>
      <c r="BN46" s="8">
        <f t="shared" si="4"/>
        <v>30192.395126083484</v>
      </c>
      <c r="BO46" s="8">
        <f t="shared" si="4"/>
        <v>31555.925358320121</v>
      </c>
      <c r="BP46" s="8">
        <f t="shared" si="4"/>
        <v>32006.312914759485</v>
      </c>
      <c r="BQ46" s="8">
        <f t="shared" si="4"/>
        <v>32165.586344487379</v>
      </c>
      <c r="BR46" s="8">
        <f t="shared" si="4"/>
        <v>32738.973163996281</v>
      </c>
      <c r="BS46" s="8">
        <f t="shared" ref="BS46:CK46" si="5">SUMPRODUCT($A$11:$A$25,BS31:BS45)</f>
        <v>33346.713337719535</v>
      </c>
      <c r="BT46" s="8">
        <f t="shared" si="5"/>
        <v>33691.077641712902</v>
      </c>
      <c r="BU46" s="8">
        <f t="shared" si="5"/>
        <v>34028.114413724601</v>
      </c>
      <c r="BV46" s="8">
        <f t="shared" si="5"/>
        <v>34203.929420185261</v>
      </c>
      <c r="BW46" s="8">
        <f t="shared" si="5"/>
        <v>34916.976193530754</v>
      </c>
      <c r="BX46" s="8">
        <f t="shared" si="5"/>
        <v>35023.405421365504</v>
      </c>
      <c r="BY46" s="8">
        <f t="shared" si="5"/>
        <v>35076.713767521862</v>
      </c>
      <c r="BZ46" s="8">
        <f t="shared" si="5"/>
        <v>35510.950562641912</v>
      </c>
      <c r="CA46" s="8">
        <f t="shared" si="5"/>
        <v>37771.169153176997</v>
      </c>
      <c r="CB46" s="8">
        <f t="shared" si="5"/>
        <v>37946.995240714547</v>
      </c>
      <c r="CC46" s="8">
        <f t="shared" si="5"/>
        <v>38098.190848022678</v>
      </c>
      <c r="CD46" s="8">
        <f t="shared" si="5"/>
        <v>38354.003512389929</v>
      </c>
      <c r="CE46" s="8">
        <f t="shared" si="5"/>
        <v>40229.489344465459</v>
      </c>
      <c r="CF46" s="8">
        <f t="shared" si="5"/>
        <v>40113.814294234551</v>
      </c>
      <c r="CG46" s="8">
        <f t="shared" si="5"/>
        <v>40382.671013906482</v>
      </c>
      <c r="CH46" s="8">
        <f t="shared" si="5"/>
        <v>40287.489041319197</v>
      </c>
      <c r="CI46" s="8">
        <f t="shared" si="5"/>
        <v>41834.23753262344</v>
      </c>
      <c r="CJ46" s="8">
        <f t="shared" si="5"/>
        <v>42200.151659606177</v>
      </c>
      <c r="CK46" s="8">
        <f t="shared" si="5"/>
        <v>42818.298387469426</v>
      </c>
    </row>
    <row r="47" spans="1:89" s="55" customFormat="1" ht="13.9" x14ac:dyDescent="0.3"/>
    <row r="48" spans="1:89" s="55" customFormat="1" ht="13.9" x14ac:dyDescent="0.3"/>
    <row r="49" spans="1:89" s="55" customFormat="1" ht="15.75" x14ac:dyDescent="0.25">
      <c r="A49" s="65"/>
      <c r="B49" s="39" t="s">
        <v>27</v>
      </c>
    </row>
    <row r="50" spans="1:89" s="55" customFormat="1" ht="25.5" x14ac:dyDescent="0.2">
      <c r="A50" s="15" t="s">
        <v>20</v>
      </c>
      <c r="B50" s="15" t="s">
        <v>18</v>
      </c>
      <c r="C50" s="15">
        <v>35125</v>
      </c>
      <c r="D50" s="15">
        <v>35217</v>
      </c>
      <c r="E50" s="15">
        <v>35309</v>
      </c>
      <c r="F50" s="15">
        <v>35400</v>
      </c>
      <c r="G50" s="15">
        <v>35490</v>
      </c>
      <c r="H50" s="15">
        <v>35582</v>
      </c>
      <c r="I50" s="15">
        <v>35674</v>
      </c>
      <c r="J50" s="15">
        <v>35765</v>
      </c>
      <c r="K50" s="15">
        <v>35855</v>
      </c>
      <c r="L50" s="15">
        <v>35947</v>
      </c>
      <c r="M50" s="15">
        <v>36039</v>
      </c>
      <c r="N50" s="15">
        <v>36130</v>
      </c>
      <c r="O50" s="15">
        <v>36220</v>
      </c>
      <c r="P50" s="15">
        <v>36312</v>
      </c>
      <c r="Q50" s="15">
        <v>36404</v>
      </c>
      <c r="R50" s="15">
        <v>36495</v>
      </c>
      <c r="S50" s="15">
        <v>36586</v>
      </c>
      <c r="T50" s="15">
        <v>36678</v>
      </c>
      <c r="U50" s="15">
        <v>36770</v>
      </c>
      <c r="V50" s="15">
        <v>36861</v>
      </c>
      <c r="W50" s="15">
        <v>36951</v>
      </c>
      <c r="X50" s="15">
        <v>37043</v>
      </c>
      <c r="Y50" s="15">
        <v>37135</v>
      </c>
      <c r="Z50" s="15">
        <v>37226</v>
      </c>
      <c r="AA50" s="15">
        <v>37316</v>
      </c>
      <c r="AB50" s="15">
        <v>37408</v>
      </c>
      <c r="AC50" s="15">
        <v>37500</v>
      </c>
      <c r="AD50" s="15">
        <v>37591</v>
      </c>
      <c r="AE50" s="15">
        <v>37681</v>
      </c>
      <c r="AF50" s="15">
        <v>37773</v>
      </c>
      <c r="AG50" s="15">
        <v>37865</v>
      </c>
      <c r="AH50" s="15">
        <v>37956</v>
      </c>
      <c r="AI50" s="15">
        <v>38047</v>
      </c>
      <c r="AJ50" s="15">
        <v>38139</v>
      </c>
      <c r="AK50" s="15">
        <v>38231</v>
      </c>
      <c r="AL50" s="15">
        <v>38322</v>
      </c>
      <c r="AM50" s="15">
        <v>38412</v>
      </c>
      <c r="AN50" s="15">
        <v>38504</v>
      </c>
      <c r="AO50" s="15">
        <v>38596</v>
      </c>
      <c r="AP50" s="15">
        <v>38687</v>
      </c>
      <c r="AQ50" s="15">
        <v>38777</v>
      </c>
      <c r="AR50" s="15">
        <v>38869</v>
      </c>
      <c r="AS50" s="15">
        <v>38961</v>
      </c>
      <c r="AT50" s="15">
        <v>39052</v>
      </c>
      <c r="AU50" s="15">
        <v>39142</v>
      </c>
      <c r="AV50" s="15">
        <v>39234</v>
      </c>
      <c r="AW50" s="15">
        <v>39326</v>
      </c>
      <c r="AX50" s="15">
        <v>39417</v>
      </c>
      <c r="AY50" s="15">
        <v>39508</v>
      </c>
      <c r="AZ50" s="15">
        <v>39600</v>
      </c>
      <c r="BA50" s="15">
        <v>39692</v>
      </c>
      <c r="BB50" s="15">
        <v>39783</v>
      </c>
      <c r="BC50" s="15">
        <v>39873</v>
      </c>
      <c r="BD50" s="15">
        <v>39965</v>
      </c>
      <c r="BE50" s="15">
        <v>40057</v>
      </c>
      <c r="BF50" s="15">
        <v>40148</v>
      </c>
      <c r="BG50" s="15">
        <v>40238</v>
      </c>
      <c r="BH50" s="15">
        <v>40330</v>
      </c>
      <c r="BI50" s="15">
        <v>40422</v>
      </c>
      <c r="BJ50" s="15">
        <v>40513</v>
      </c>
      <c r="BK50" s="15">
        <v>40603</v>
      </c>
      <c r="BL50" s="15">
        <v>40695</v>
      </c>
      <c r="BM50" s="15">
        <v>40787</v>
      </c>
      <c r="BN50" s="15">
        <v>40878</v>
      </c>
      <c r="BO50" s="15">
        <v>40969</v>
      </c>
      <c r="BP50" s="15">
        <v>41061</v>
      </c>
      <c r="BQ50" s="15">
        <v>41153</v>
      </c>
      <c r="BR50" s="15">
        <v>41244</v>
      </c>
      <c r="BS50" s="15">
        <v>41334</v>
      </c>
      <c r="BT50" s="15">
        <v>41426</v>
      </c>
      <c r="BU50" s="15">
        <v>41518</v>
      </c>
      <c r="BV50" s="15">
        <v>41609</v>
      </c>
      <c r="BW50" s="15">
        <v>41699</v>
      </c>
      <c r="BX50" s="15">
        <v>41791</v>
      </c>
      <c r="BY50" s="15">
        <v>41883</v>
      </c>
      <c r="BZ50" s="15">
        <v>41974</v>
      </c>
      <c r="CA50" s="15">
        <v>42064</v>
      </c>
      <c r="CB50" s="15">
        <v>42156</v>
      </c>
      <c r="CC50" s="15">
        <v>42248</v>
      </c>
      <c r="CD50" s="15">
        <v>42339</v>
      </c>
      <c r="CE50" s="15">
        <v>42430</v>
      </c>
      <c r="CF50" s="15">
        <v>42522</v>
      </c>
      <c r="CG50" s="15">
        <v>42614</v>
      </c>
      <c r="CH50" s="15">
        <v>42705</v>
      </c>
      <c r="CI50" s="15">
        <v>42795</v>
      </c>
      <c r="CJ50" s="15">
        <v>42887</v>
      </c>
      <c r="CK50" s="15">
        <v>42979</v>
      </c>
    </row>
    <row r="51" spans="1:89" s="55" customFormat="1" ht="12.75" x14ac:dyDescent="0.2">
      <c r="A51" s="136">
        <f>Original_real!A11</f>
        <v>1</v>
      </c>
      <c r="B51" s="18" t="s">
        <v>0</v>
      </c>
      <c r="C51" s="21" t="s">
        <v>19</v>
      </c>
      <c r="D51" s="21" t="s">
        <v>19</v>
      </c>
      <c r="E51" s="21" t="s">
        <v>19</v>
      </c>
      <c r="F51" s="21" t="s">
        <v>19</v>
      </c>
      <c r="G51" s="21" t="s">
        <v>19</v>
      </c>
      <c r="H51" s="21" t="s">
        <v>19</v>
      </c>
      <c r="I51" s="21" t="s">
        <v>19</v>
      </c>
      <c r="J51" s="22" t="s">
        <v>19</v>
      </c>
      <c r="K51" s="28">
        <f>(100/J$5)*(((K11-J11)*(Deflactor!C25/Deflactor!C$40))+(((Deflactor!G25/Deflactor!G$40)-(Deflactor!C25/Deflactor!C$40))*(K11-'Calculo deflactor ajustado'!G96)))</f>
        <v>0.1277897892760986</v>
      </c>
      <c r="L51" s="28">
        <f>(100/K$5)*(((L11-K11)*(Deflactor!H25/Deflactor!H$40))+(((Deflactor!H25/Deflactor!H$40)-(Deflactor!H25/Deflactor!H$40))*(L11-'Calculo deflactor ajustado'!H96)))</f>
        <v>7.43081555376678E-2</v>
      </c>
      <c r="M51" s="28">
        <f>(100/L$5)*(((M11-L11)*(Deflactor!I25/Deflactor!I$40))+(((Deflactor!I25/Deflactor!I$40)-(Deflactor!I25/Deflactor!I$40))*(M11-'Calculo deflactor ajustado'!I96)))</f>
        <v>6.3159051589350215E-2</v>
      </c>
      <c r="N51" s="28">
        <f>(100/M$5)*(((N11-M11)*(Deflactor!J25/Deflactor!J$40))+(((Deflactor!J25/Deflactor!J$40)-(Deflactor!J25/Deflactor!J$40))*(N11-'Calculo deflactor ajustado'!J96)))</f>
        <v>4.4342500050137262E-3</v>
      </c>
      <c r="O51" s="28">
        <f>(100/N$5)*(((O11-N11)*(Deflactor!G25/Deflactor!G$40))+(((Deflactor!K25/Deflactor!K$40)-(Deflactor!G25/Deflactor!G$40))*(O11-'Calculo deflactor ajustado'!K96)))</f>
        <v>-0.20994369401708399</v>
      </c>
      <c r="P51" s="28">
        <f>(100/O$5)*(((P11-O11)*(Deflactor!L25/Deflactor!L$40))+(((Deflactor!L25/Deflactor!L$40)-(Deflactor!L25/Deflactor!L$40))*(P11-'Calculo deflactor ajustado'!L96)))</f>
        <v>-2.86945470108971E-2</v>
      </c>
      <c r="Q51" s="28">
        <f>(100/P$5)*(((Q11-P11)*(Deflactor!M25/Deflactor!M$40))+(((Deflactor!M25/Deflactor!M$40)-(Deflactor!M25/Deflactor!M$40))*(Q11-'Calculo deflactor ajustado'!M96)))</f>
        <v>7.8331244391044566E-2</v>
      </c>
      <c r="R51" s="28">
        <f>(100/Q$5)*(((R11-Q11)*(Deflactor!N25/Deflactor!N$40))+(((Deflactor!N25/Deflactor!N$40)-(Deflactor!N25/Deflactor!N$40))*(R11-'Calculo deflactor ajustado'!N96)))</f>
        <v>3.6892353878794056E-3</v>
      </c>
      <c r="S51" s="28">
        <f>(100/R$5)*(((S11-R11)*(Deflactor!K25/Deflactor!K$40))+(((Deflactor!O25/Deflactor!O$40)-(Deflactor!K25/Deflactor!K$40))*(S11-'Calculo deflactor ajustado'!O96)))</f>
        <v>0.13280667688069703</v>
      </c>
      <c r="T51" s="28">
        <f>(100/S$5)*(((T11-S11)*(Deflactor!P25/Deflactor!P$40))+(((Deflactor!P25/Deflactor!P$40)-(Deflactor!P25/Deflactor!P$40))*(T11-'Calculo deflactor ajustado'!P96)))</f>
        <v>4.3878673416349205E-2</v>
      </c>
      <c r="U51" s="28">
        <f>(100/T$5)*(((U11-T11)*(Deflactor!Q25/Deflactor!Q$40))+(((Deflactor!Q25/Deflactor!Q$40)-(Deflactor!Q25/Deflactor!Q$40))*(U11-'Calculo deflactor ajustado'!Q96)))</f>
        <v>0.14637293339972415</v>
      </c>
      <c r="V51" s="28">
        <f>(100/U$5)*(((V11-U11)*(Deflactor!R25/Deflactor!R$40))+(((Deflactor!R25/Deflactor!R$40)-(Deflactor!R25/Deflactor!R$40))*(V11-'Calculo deflactor ajustado'!R96)))</f>
        <v>8.0833203206264428E-2</v>
      </c>
      <c r="W51" s="28">
        <f>(100/V$5)*(((W11-V11)*(Deflactor!O25/Deflactor!O$40))+(((Deflactor!S25/Deflactor!S$40)-(Deflactor!O25/Deflactor!O$40))*(W11-'Calculo deflactor ajustado'!S96)))</f>
        <v>5.3537547284429651E-2</v>
      </c>
      <c r="X51" s="28">
        <f>(100/W$5)*(((X11-W11)*(Deflactor!T25/Deflactor!T$40))+(((Deflactor!T25/Deflactor!T$40)-(Deflactor!T25/Deflactor!T$40))*(X11-'Calculo deflactor ajustado'!T96)))</f>
        <v>-8.3564608922995498E-3</v>
      </c>
      <c r="Y51" s="28">
        <f>(100/X$5)*(((Y11-X11)*(Deflactor!U25/Deflactor!U$40))+(((Deflactor!U25/Deflactor!U$40)-(Deflactor!U25/Deflactor!U$40))*(Y11-'Calculo deflactor ajustado'!U96)))</f>
        <v>-8.1531379446107305E-2</v>
      </c>
      <c r="Z51" s="28">
        <f>(100/Y$5)*(((Z11-Y11)*(Deflactor!V25/Deflactor!V$40))+(((Deflactor!V25/Deflactor!V$40)-(Deflactor!V25/Deflactor!V$40))*(Z11-'Calculo deflactor ajustado'!V96)))</f>
        <v>5.7512076201572143E-2</v>
      </c>
      <c r="AA51" s="28">
        <f>(100/Z$5)*(((AA11-Z11)*(Deflactor!S25/Deflactor!S$40))+(((Deflactor!W25/Deflactor!W$40)-(Deflactor!S25/Deflactor!S$40))*(AA11-'Calculo deflactor ajustado'!W96)))</f>
        <v>2.6177125691737056E-2</v>
      </c>
      <c r="AB51" s="28">
        <f>(100/AA$5)*(((AB11-AA11)*(Deflactor!X25/Deflactor!X$40))+(((Deflactor!X25/Deflactor!X$40)-(Deflactor!X25/Deflactor!X$40))*(AB11-'Calculo deflactor ajustado'!X96)))</f>
        <v>4.2768684141032895E-2</v>
      </c>
      <c r="AC51" s="28">
        <f>(100/AB$5)*(((AC11-AB11)*(Deflactor!Y25/Deflactor!Y$40))+(((Deflactor!Y25/Deflactor!Y$40)-(Deflactor!Y25/Deflactor!Y$40))*(AC11-'Calculo deflactor ajustado'!Y96)))</f>
        <v>7.5015848766833954E-2</v>
      </c>
      <c r="AD51" s="28">
        <f>(100/AC$5)*(((AD11-AC11)*(Deflactor!Z25/Deflactor!Z$40))+(((Deflactor!Z25/Deflactor!Z$40)-(Deflactor!Z25/Deflactor!Z$40))*(AD11-'Calculo deflactor ajustado'!Z96)))</f>
        <v>5.7849321388369221E-2</v>
      </c>
      <c r="AE51" s="28">
        <f>(100/AD$5)*(((AE11-AD11)*(Deflactor!W25/Deflactor!W$40))+(((Deflactor!AA25/Deflactor!AA$40)-(Deflactor!W25/Deflactor!W$40))*(AE11-'Calculo deflactor ajustado'!AA96)))</f>
        <v>-4.9076703441578523E-2</v>
      </c>
      <c r="AF51" s="28">
        <f>(100/AE$5)*(((AF11-AE11)*(Deflactor!AB25/Deflactor!AB$40))+(((Deflactor!AB25/Deflactor!AB$40)-(Deflactor!AB25/Deflactor!AB$40))*(AF11-'Calculo deflactor ajustado'!AB96)))</f>
        <v>5.8389532678540315E-2</v>
      </c>
      <c r="AG51" s="28">
        <f>(100/AF$5)*(((AG11-AF11)*(Deflactor!AC25/Deflactor!AC$40))+(((Deflactor!AC25/Deflactor!AC$40)-(Deflactor!AC25/Deflactor!AC$40))*(AG11-'Calculo deflactor ajustado'!AC96)))</f>
        <v>7.9956432496802579E-2</v>
      </c>
      <c r="AH51" s="28">
        <f>(100/AG$5)*(((AH11-AG11)*(Deflactor!AD25/Deflactor!AD$40))+(((Deflactor!AD25/Deflactor!AD$40)-(Deflactor!AD25/Deflactor!AD$40))*(AH11-'Calculo deflactor ajustado'!AD96)))</f>
        <v>0.10452829037381434</v>
      </c>
      <c r="AI51" s="28">
        <f>(100/AH$5)*(((AI11-AH11)*(Deflactor!AA25/Deflactor!AA$40))+(((Deflactor!AE25/Deflactor!AE$40)-(Deflactor!AA25/Deflactor!AA$40))*(AI11-'Calculo deflactor ajustado'!AE96)))</f>
        <v>6.6735146803864012E-2</v>
      </c>
      <c r="AJ51" s="28">
        <f>(100/AI$5)*(((AJ11-AI11)*(Deflactor!AF25/Deflactor!AF$40))+(((Deflactor!AF25/Deflactor!AF$40)-(Deflactor!AF25/Deflactor!AF$40))*(AJ11-'Calculo deflactor ajustado'!AF96)))</f>
        <v>-7.072247991715544E-2</v>
      </c>
      <c r="AK51" s="28">
        <f>(100/AJ$5)*(((AK11-AJ11)*(Deflactor!AG25/Deflactor!AG$40))+(((Deflactor!AG25/Deflactor!AG$40)-(Deflactor!AG25/Deflactor!AG$40))*(AK11-'Calculo deflactor ajustado'!AG96)))</f>
        <v>0.36435655730652133</v>
      </c>
      <c r="AL51" s="28">
        <f>(100/AK$5)*(((AL11-AK11)*(Deflactor!AH25/Deflactor!AH$40))+(((Deflactor!AH25/Deflactor!AH$40)-(Deflactor!AH25/Deflactor!AH$40))*(AL11-'Calculo deflactor ajustado'!AH96)))</f>
        <v>0.31138997448078537</v>
      </c>
      <c r="AM51" s="28">
        <f>(100/AL$5)*(((AM11-AL11)*(Deflactor!AE25/Deflactor!AE$40))+(((Deflactor!AI25/Deflactor!AI$40)-(Deflactor!AE25/Deflactor!AE$40))*(AM11-'Calculo deflactor ajustado'!AI96)))</f>
        <v>-0.10430940021857474</v>
      </c>
      <c r="AN51" s="28">
        <f>(100/AM$5)*(((AN11-AM11)*(Deflactor!AJ25/Deflactor!AJ$40))+(((Deflactor!AJ25/Deflactor!AJ$40)-(Deflactor!AJ25/Deflactor!AJ$40))*(AN11-'Calculo deflactor ajustado'!AJ96)))</f>
        <v>0.14907771729655828</v>
      </c>
      <c r="AO51" s="28">
        <f>(100/AN$5)*(((AO11-AN11)*(Deflactor!AK25/Deflactor!AK$40))+(((Deflactor!AK25/Deflactor!AK$40)-(Deflactor!AK25/Deflactor!AK$40))*(AO11-'Calculo deflactor ajustado'!AK96)))</f>
        <v>0.34380859257004071</v>
      </c>
      <c r="AP51" s="28">
        <f>(100/AO$5)*(((AP11-AO11)*(Deflactor!AL25/Deflactor!AL$40))+(((Deflactor!AL25/Deflactor!AL$40)-(Deflactor!AL25/Deflactor!AL$40))*(AP11-'Calculo deflactor ajustado'!AL96)))</f>
        <v>-0.33077317669499179</v>
      </c>
      <c r="AQ51" s="28">
        <f>(100/AP$5)*(((AQ11-AP11)*(Deflactor!AI25/Deflactor!AI$40))+(((Deflactor!AM25/Deflactor!AM$40)-(Deflactor!AI25/Deflactor!AI$40))*(AQ11-'Calculo deflactor ajustado'!AM96)))</f>
        <v>0.25978190737254442</v>
      </c>
      <c r="AR51" s="28">
        <f>(100/AQ$5)*(((AR11-AQ11)*(Deflactor!AN25/Deflactor!AN$40))+(((Deflactor!AN25/Deflactor!AN$40)-(Deflactor!AN25/Deflactor!AN$40))*(AR11-'Calculo deflactor ajustado'!AN96)))</f>
        <v>0.12733446388818834</v>
      </c>
      <c r="AS51" s="28">
        <f>(100/AR$5)*(((AS11-AR11)*(Deflactor!AO25/Deflactor!AO$40))+(((Deflactor!AO25/Deflactor!AO$40)-(Deflactor!AO25/Deflactor!AO$40))*(AS11-'Calculo deflactor ajustado'!AO96)))</f>
        <v>7.428394097534112E-2</v>
      </c>
      <c r="AT51" s="28">
        <f>(100/AS$5)*(((AT11-AS11)*(Deflactor!AP25/Deflactor!AP$40))+(((Deflactor!AP25/Deflactor!AP$40)-(Deflactor!AP25/Deflactor!AP$40))*(AT11-'Calculo deflactor ajustado'!AP96)))</f>
        <v>7.4639754644147405E-2</v>
      </c>
      <c r="AU51" s="28">
        <f>(100/AT$5)*(((AU11-AT11)*(Deflactor!AM25/Deflactor!AM$40))+(((Deflactor!AQ25/Deflactor!AQ$40)-(Deflactor!AM25/Deflactor!AM$40))*(AU11-'Calculo deflactor ajustado'!AQ96)))</f>
        <v>-2.2836351833920861E-2</v>
      </c>
      <c r="AV51" s="28">
        <f>(100/AU$5)*(((AV11-AU11)*(Deflactor!AR25/Deflactor!AR$40))+(((Deflactor!AR25/Deflactor!AR$40)-(Deflactor!AR25/Deflactor!AR$40))*(AV11-'Calculo deflactor ajustado'!AR96)))</f>
        <v>-8.6899523321338525E-3</v>
      </c>
      <c r="AW51" s="28">
        <f>(100/AV$5)*(((AW11-AV11)*(Deflactor!AS25/Deflactor!AS$40))+(((Deflactor!AS25/Deflactor!AS$40)-(Deflactor!AS25/Deflactor!AS$40))*(AW11-'Calculo deflactor ajustado'!AS96)))</f>
        <v>-2.3590045970701388E-2</v>
      </c>
      <c r="AX51" s="28">
        <f>(100/AW$5)*(((AX11-AW11)*(Deflactor!AT25/Deflactor!AT$40))+(((Deflactor!AT25/Deflactor!AT$40)-(Deflactor!AT25/Deflactor!AT$40))*(AX11-'Calculo deflactor ajustado'!AT96)))</f>
        <v>2.7026788406357211E-2</v>
      </c>
      <c r="AY51" s="28">
        <f>(100/AX$5)*(((AY11-AX11)*(Deflactor!AQ25/Deflactor!AQ$40))+(((Deflactor!AU25/Deflactor!AU$40)-(Deflactor!AQ25/Deflactor!AQ$40))*(AY11-'Calculo deflactor ajustado'!AU96)))</f>
        <v>0.30396937491658987</v>
      </c>
      <c r="AZ51" s="28">
        <f>(100/AY$5)*(((AZ11-AY11)*(Deflactor!AV25/Deflactor!AV$40))+(((Deflactor!AV25/Deflactor!AV$40)-(Deflactor!AV25/Deflactor!AV$40))*(AZ11-'Calculo deflactor ajustado'!AV96)))</f>
        <v>-0.10372258031496677</v>
      </c>
      <c r="BA51" s="28">
        <f>(100/AZ$5)*(((BA11-AZ11)*(Deflactor!AW25/Deflactor!AW$40))+(((Deflactor!AW25/Deflactor!AW$40)-(Deflactor!AW25/Deflactor!AW$40))*(BA11-'Calculo deflactor ajustado'!AW96)))</f>
        <v>-0.23225713603703382</v>
      </c>
      <c r="BB51" s="28">
        <f>(100/BA$5)*(((BB11-BA11)*(Deflactor!AX25/Deflactor!AX$40))+(((Deflactor!AX25/Deflactor!AX$40)-(Deflactor!AX25/Deflactor!AX$40))*(BB11-'Calculo deflactor ajustado'!AX96)))</f>
        <v>0.26804597663607749</v>
      </c>
      <c r="BC51" s="28">
        <f>(100/BB$5)*(((BC11-BB11)*(Deflactor!AU25/Deflactor!AU$40))+(((Deflactor!AY25/Deflactor!AY$40)-(Deflactor!AU25/Deflactor!AU$40))*(BC11-'Calculo deflactor ajustado'!AY96)))</f>
        <v>-0.19034632724745687</v>
      </c>
      <c r="BD51" s="28">
        <f>(100/BC$5)*(((BD11-BC11)*(Deflactor!AZ25/Deflactor!AZ$40))+(((Deflactor!AZ25/Deflactor!AZ$40)-(Deflactor!AZ25/Deflactor!AZ$40))*(BD11-'Calculo deflactor ajustado'!AZ96)))</f>
        <v>-7.7444060634044506E-2</v>
      </c>
      <c r="BE51" s="28">
        <f>(100/BD$5)*(((BE11-BD11)*(Deflactor!BA25/Deflactor!BA$40))+(((Deflactor!BA25/Deflactor!BA$40)-(Deflactor!BA25/Deflactor!BA$40))*(BE11-'Calculo deflactor ajustado'!BA96)))</f>
        <v>0.23708565266724199</v>
      </c>
      <c r="BF51" s="28">
        <f>(100/BE$5)*(((BF11-BE11)*(Deflactor!BB25/Deflactor!BB$40))+(((Deflactor!BB25/Deflactor!BB$40)-(Deflactor!BB25/Deflactor!BB$40))*(BF11-'Calculo deflactor ajustado'!BB96)))</f>
        <v>-0.25175498978385591</v>
      </c>
      <c r="BG51" s="28">
        <f>(100/BF$5)*(((BG11-BF11)*(Deflactor!AY25/Deflactor!AY$40))+(((Deflactor!BC25/Deflactor!BC$40)-(Deflactor!AY25/Deflactor!AY$40))*(BG11-'Calculo deflactor ajustado'!BC96)))</f>
        <v>-3.836472857783977E-2</v>
      </c>
      <c r="BH51" s="28">
        <f>(100/BG$5)*(((BH11-BG11)*(Deflactor!BD25/Deflactor!BD$40))+(((Deflactor!BD25/Deflactor!BD$40)-(Deflactor!BD25/Deflactor!BD$40))*(BH11-'Calculo deflactor ajustado'!BD96)))</f>
        <v>0.10870458357511384</v>
      </c>
      <c r="BI51" s="28">
        <f>(100/BH$5)*(((BI11-BH11)*(Deflactor!BE25/Deflactor!BE$40))+(((Deflactor!BE25/Deflactor!BE$40)-(Deflactor!BE25/Deflactor!BE$40))*(BI11-'Calculo deflactor ajustado'!BE96)))</f>
        <v>0.1438939774420547</v>
      </c>
      <c r="BJ51" s="28">
        <f>(100/BI$5)*(((BJ11-BI11)*(Deflactor!BF25/Deflactor!BF$40))+(((Deflactor!BF25/Deflactor!BF$40)-(Deflactor!BF25/Deflactor!BF$40))*(BJ11-'Calculo deflactor ajustado'!BF96)))</f>
        <v>5.1740696395856982E-2</v>
      </c>
      <c r="BK51" s="28">
        <f>(100/BJ$5)*(((BK11-BJ11)*(Deflactor!BC25/Deflactor!BC$40))+(((Deflactor!BG25/Deflactor!BG$40)-(Deflactor!BC25/Deflactor!BC$40))*(BK11-'Calculo deflactor ajustado'!BG96)))</f>
        <v>0.23059877510689489</v>
      </c>
      <c r="BL51" s="28">
        <f>(100/BK$5)*(((BL11-BK11)*(Deflactor!BH25/Deflactor!BH$40))+(((Deflactor!BH25/Deflactor!BH$40)-(Deflactor!BH25/Deflactor!BH$40))*(BL11-'Calculo deflactor ajustado'!BH96)))</f>
        <v>-7.6378159045618496E-2</v>
      </c>
      <c r="BM51" s="28">
        <f>(100/BL$5)*(((BM11-BL11)*(Deflactor!BI25/Deflactor!BI$40))+(((Deflactor!BI25/Deflactor!BI$40)-(Deflactor!BI25/Deflactor!BI$40))*(BM11-'Calculo deflactor ajustado'!BI96)))</f>
        <v>-5.5723013786200558E-2</v>
      </c>
      <c r="BN51" s="28">
        <f>(100/BM$5)*(((BN11-BM11)*(Deflactor!BJ25/Deflactor!BJ$40))+(((Deflactor!BJ25/Deflactor!BJ$40)-(Deflactor!BJ25/Deflactor!BJ$40))*(BN11-'Calculo deflactor ajustado'!BJ96)))</f>
        <v>3.1629755513359704E-2</v>
      </c>
      <c r="BO51" s="28">
        <f>(100/BN$5)*(((BO11-BN11)*(Deflactor!BG25/Deflactor!BG$40))+(((Deflactor!BK25/Deflactor!BK$40)-(Deflactor!BG25/Deflactor!BG$40))*(BO11-'Calculo deflactor ajustado'!BK96)))</f>
        <v>-0.18668633971526782</v>
      </c>
      <c r="BP51" s="28">
        <f>(100/BO$5)*(((BP11-BO11)*(Deflactor!BL25/Deflactor!BL$40))+(((Deflactor!BL25/Deflactor!BL$40)-(Deflactor!BL25/Deflactor!BL$40))*(BP11-'Calculo deflactor ajustado'!BL96)))</f>
        <v>7.3287041958993701E-2</v>
      </c>
      <c r="BQ51" s="28">
        <f>(100/BP$5)*(((BQ11-BP11)*(Deflactor!BM25/Deflactor!BM$40))+(((Deflactor!BM25/Deflactor!BM$40)-(Deflactor!BM25/Deflactor!BM$40))*(BQ11-'Calculo deflactor ajustado'!BM96)))</f>
        <v>-0.19735781576587239</v>
      </c>
      <c r="BR51" s="28">
        <f>(100/BQ$5)*(((BR11-BQ11)*(Deflactor!BN25/Deflactor!BN$40))+(((Deflactor!BN25/Deflactor!BN$40)-(Deflactor!BN25/Deflactor!BN$40))*(BR11-'Calculo deflactor ajustado'!BN96)))</f>
        <v>0.14577369421751118</v>
      </c>
      <c r="BS51" s="31">
        <f>(100/BR$5)*(((BS11-BR11)*(Deflactor!BK25/Deflactor!BK$40))+(((Deflactor!BO25/Deflactor!BO$40)-(Deflactor!BK25/Deflactor!BK$40))*(BS11-'Calculo deflactor ajustado'!BO96)))</f>
        <v>2.5469187377529682E-2</v>
      </c>
      <c r="BT51" s="31">
        <f t="shared" ref="BT51:BV65" si="6">((BT11-BS11)/(BT$5-BS$5))*(BT$5/BS$5*100-100)</f>
        <v>0.1638755503697468</v>
      </c>
      <c r="BU51" s="31">
        <f t="shared" si="6"/>
        <v>-0.15892124712472708</v>
      </c>
      <c r="BV51" s="31">
        <f t="shared" si="6"/>
        <v>-9.7281680644806648E-2</v>
      </c>
      <c r="BW51" s="28">
        <f>(100/BV$5)*(((BW11-BV11)*(Deflactor!BS25/Deflactor!BS$40))+(((Deflactor!BS25/Deflactor!BS$40)-(Deflactor!BS25/Deflactor!BS$40))*(BW11-'Calculo deflactor ajustado'!BS96)))</f>
        <v>-3.5012437691524359E-2</v>
      </c>
      <c r="BX51" s="28">
        <f>(100/BW$5)*(((BX11-BW11)*(Deflactor!BT25/Deflactor!BT$40))+(((Deflactor!BT25/Deflactor!BT$40)-(Deflactor!BT25/Deflactor!BT$40))*(BX11-'Calculo deflactor ajustado'!BT96)))</f>
        <v>-0.10487358173765494</v>
      </c>
      <c r="BY51" s="28">
        <f>(100/BX$5)*(((BY11-BX11)*(Deflactor!BU25/Deflactor!BU$40))+(((Deflactor!BU25/Deflactor!BU$40)-(Deflactor!BU25/Deflactor!BU$40))*(BY11-'Calculo deflactor ajustado'!BU96)))</f>
        <v>7.8649875831460575E-2</v>
      </c>
      <c r="BZ51" s="28">
        <f>(100/BY$5)*(((BZ11-BY11)*(Deflactor!BV25/Deflactor!BV$40))+(((Deflactor!BV25/Deflactor!BV$40)-(Deflactor!BV25/Deflactor!BV$40))*(BZ11-'Calculo deflactor ajustado'!BV96)))</f>
        <v>0.29217407202268708</v>
      </c>
      <c r="CA51" s="28">
        <f>(100/BZ$5)*(((CA11-BZ11)*(Deflactor!BS25/Deflactor!BS$40))+(((Deflactor!BW25/Deflactor!BW$40)-(Deflactor!BS25/Deflactor!BS$40))*(CA11-'Calculo deflactor ajustado'!BW96)))</f>
        <v>2.3935966691870824E-2</v>
      </c>
      <c r="CB51" s="28">
        <f>(100/CA$5)*(((CB11-CA11)*(Deflactor!BX25/Deflactor!BX$40))+(((Deflactor!BX25/Deflactor!BX$40)-(Deflactor!BX25/Deflactor!BX$40))*(CB11-'Calculo deflactor ajustado'!BX96)))</f>
        <v>0.10100534676397686</v>
      </c>
      <c r="CC51" s="28">
        <f>(100/CB$5)*(((CC11-CB11)*(Deflactor!BY25/Deflactor!BY$40))+(((Deflactor!BY25/Deflactor!BY$40)-(Deflactor!BY25/Deflactor!BY$40))*(CC11-'Calculo deflactor ajustado'!BY96)))</f>
        <v>-1.4365037785253571E-2</v>
      </c>
      <c r="CD51" s="28">
        <f>(100/CC$5)*(((CD11-CC11)*(Deflactor!BZ25/Deflactor!BZ$40))+(((Deflactor!BZ25/Deflactor!BZ$40)-(Deflactor!BZ25/Deflactor!BZ$40))*(CD11-'Calculo deflactor ajustado'!BZ96)))</f>
        <v>-0.11318252923511733</v>
      </c>
      <c r="CE51" s="28">
        <f>(100/CD$5)*(((CE11-CD11)*(Deflactor!BW25/Deflactor!BW$40))+(((Deflactor!CA25/Deflactor!CA$40)-(Deflactor!BW25/Deflactor!BW$40))*(CE11-'Calculo deflactor ajustado'!CA96)))</f>
        <v>0.18617928916210216</v>
      </c>
      <c r="CF51" s="28">
        <f>(100/CE$5)*(((CF11-CE11)*(Deflactor!CB25/Deflactor!CB$40))+(((Deflactor!CB25/Deflactor!CB$40)-(Deflactor!CB25/Deflactor!CB$40))*(CF11-'Calculo deflactor ajustado'!CB96)))</f>
        <v>-8.9630462430368124E-2</v>
      </c>
      <c r="CG51" s="28">
        <f>(100/CF$5)*(((CG11-CF11)*(Deflactor!CC25/Deflactor!CC$40))+(((Deflactor!CC25/Deflactor!CC$40)-(Deflactor!CC25/Deflactor!CC$40))*(CG11-'Calculo deflactor ajustado'!CC96)))</f>
        <v>0.19316833122019153</v>
      </c>
      <c r="CH51" s="28">
        <f>(100/CG$5)*(((CH11-CG11)*(Deflactor!CD25/Deflactor!CD$40))+(((Deflactor!CD25/Deflactor!CD$40)-(Deflactor!CD25/Deflactor!CD$40))*(CH11-'Calculo deflactor ajustado'!CD96)))</f>
        <v>-2.1883334291576542E-2</v>
      </c>
      <c r="CI51" s="28">
        <f>(100/CH$5)*(((CI11-CH11)*(Deflactor!CA25/Deflactor!CA$40))+(((Deflactor!CE25/Deflactor!CE$40)-(Deflactor!CA25/Deflactor!CA$40))*(CI11-'Calculo deflactor ajustado'!CE96)))</f>
        <v>-0.1884610655014349</v>
      </c>
      <c r="CJ51" s="28">
        <f>(100/CI$5)*(((CJ11-CI11)*(Deflactor!CF25/Deflactor!CF$40))+(((Deflactor!CF25/Deflactor!CF$40)-(Deflactor!CF25/Deflactor!CF$40))*(CJ11-'Calculo deflactor ajustado'!CF96)))</f>
        <v>5.2843980498390869E-2</v>
      </c>
      <c r="CK51" s="28">
        <f>(100/CJ$5)*(((CK11-CJ11)*(Deflactor!CG25/Deflactor!CG$40))+(((Deflactor!CG25/Deflactor!CG$40)-(Deflactor!CG25/Deflactor!CG$40))*(CK11-'Calculo deflactor ajustado'!CG96)))</f>
        <v>0.13718829123823115</v>
      </c>
    </row>
    <row r="52" spans="1:89" s="55" customFormat="1" ht="13.9" x14ac:dyDescent="0.3">
      <c r="A52" s="137">
        <f>Original_real!A12</f>
        <v>1</v>
      </c>
      <c r="B52" s="19" t="s">
        <v>1</v>
      </c>
      <c r="C52" s="22" t="s">
        <v>19</v>
      </c>
      <c r="D52" s="22" t="s">
        <v>19</v>
      </c>
      <c r="E52" s="22" t="s">
        <v>19</v>
      </c>
      <c r="F52" s="22" t="s">
        <v>19</v>
      </c>
      <c r="G52" s="22" t="s">
        <v>19</v>
      </c>
      <c r="H52" s="22" t="s">
        <v>19</v>
      </c>
      <c r="I52" s="22" t="s">
        <v>19</v>
      </c>
      <c r="J52" s="22" t="s">
        <v>19</v>
      </c>
      <c r="K52" s="29">
        <f>(100/J$5)*(((K12-J12)*(Deflactor!C26/Deflactor!C$40))+(((Deflactor!G26/Deflactor!G$40)-(Deflactor!C26/Deflactor!C$40))*(K12-'Calculo deflactor ajustado'!G97)))</f>
        <v>-5.643411754004983E-2</v>
      </c>
      <c r="L52" s="29">
        <f>(100/K$5)*(((L12-K12)*(Deflactor!H26/Deflactor!H$40))+(((Deflactor!H26/Deflactor!H$40)-(Deflactor!H26/Deflactor!H$40))*(L12-'Calculo deflactor ajustado'!H97)))</f>
        <v>-3.7604008782039962E-2</v>
      </c>
      <c r="M52" s="29">
        <f>(100/L$5)*(((M12-L12)*(Deflactor!I26/Deflactor!I$40))+(((Deflactor!I26/Deflactor!I$40)-(Deflactor!I26/Deflactor!I$40))*(M12-'Calculo deflactor ajustado'!I97)))</f>
        <v>2.0903833471255937E-2</v>
      </c>
      <c r="N52" s="29">
        <f>(100/M$5)*(((N12-M12)*(Deflactor!J26/Deflactor!J$40))+(((Deflactor!J26/Deflactor!J$40)-(Deflactor!J26/Deflactor!J$40))*(N12-'Calculo deflactor ajustado'!J97)))</f>
        <v>9.5393932700978158E-3</v>
      </c>
      <c r="O52" s="29">
        <f>(100/N$5)*(((O12-N12)*(Deflactor!G26/Deflactor!G$40))+(((Deflactor!K26/Deflactor!K$40)-(Deflactor!G26/Deflactor!G$40))*(O12-'Calculo deflactor ajustado'!K97)))</f>
        <v>1.0797072323384067E-2</v>
      </c>
      <c r="P52" s="29">
        <f>(100/O$5)*(((P12-O12)*(Deflactor!L26/Deflactor!L$40))+(((Deflactor!L26/Deflactor!L$40)-(Deflactor!L26/Deflactor!L$40))*(P12-'Calculo deflactor ajustado'!L97)))</f>
        <v>8.1439489410181906E-2</v>
      </c>
      <c r="Q52" s="29">
        <f>(100/P$5)*(((Q12-P12)*(Deflactor!M26/Deflactor!M$40))+(((Deflactor!M26/Deflactor!M$40)-(Deflactor!M26/Deflactor!M$40))*(Q12-'Calculo deflactor ajustado'!M97)))</f>
        <v>-0.12764922123061614</v>
      </c>
      <c r="R52" s="29">
        <f>(100/Q$5)*(((R12-Q12)*(Deflactor!N26/Deflactor!N$40))+(((Deflactor!N26/Deflactor!N$40)-(Deflactor!N26/Deflactor!N$40))*(R12-'Calculo deflactor ajustado'!N97)))</f>
        <v>0.10163593847029342</v>
      </c>
      <c r="S52" s="29">
        <f>(100/R$5)*(((S12-R12)*(Deflactor!K26/Deflactor!K$40))+(((Deflactor!O26/Deflactor!O$40)-(Deflactor!K26/Deflactor!K$40))*(S12-'Calculo deflactor ajustado'!O97)))</f>
        <v>4.4749602162957446E-4</v>
      </c>
      <c r="T52" s="29">
        <f>(100/S$5)*(((T12-S12)*(Deflactor!P26/Deflactor!P$40))+(((Deflactor!P26/Deflactor!P$40)-(Deflactor!P26/Deflactor!P$40))*(T12-'Calculo deflactor ajustado'!P97)))</f>
        <v>3.7511695007631046E-2</v>
      </c>
      <c r="U52" s="29">
        <f>(100/T$5)*(((U12-T12)*(Deflactor!Q26/Deflactor!Q$40))+(((Deflactor!Q26/Deflactor!Q$40)-(Deflactor!Q26/Deflactor!Q$40))*(U12-'Calculo deflactor ajustado'!Q97)))</f>
        <v>4.0494137698369827E-2</v>
      </c>
      <c r="V52" s="29">
        <f>(100/U$5)*(((V12-U12)*(Deflactor!R26/Deflactor!R$40))+(((Deflactor!R26/Deflactor!R$40)-(Deflactor!R26/Deflactor!R$40))*(V12-'Calculo deflactor ajustado'!R97)))</f>
        <v>4.9684833644081154E-2</v>
      </c>
      <c r="W52" s="29">
        <f>(100/V$5)*(((W12-V12)*(Deflactor!O26/Deflactor!O$40))+(((Deflactor!S26/Deflactor!S$40)-(Deflactor!O26/Deflactor!O$40))*(W12-'Calculo deflactor ajustado'!S97)))</f>
        <v>-3.421335489007804E-2</v>
      </c>
      <c r="X52" s="29">
        <f>(100/W$5)*(((X12-W12)*(Deflactor!T26/Deflactor!T$40))+(((Deflactor!T26/Deflactor!T$40)-(Deflactor!T26/Deflactor!T$40))*(X12-'Calculo deflactor ajustado'!T97)))</f>
        <v>1.7676177999219417E-2</v>
      </c>
      <c r="Y52" s="29">
        <f>(100/X$5)*(((Y12-X12)*(Deflactor!U26/Deflactor!U$40))+(((Deflactor!U26/Deflactor!U$40)-(Deflactor!U26/Deflactor!U$40))*(Y12-'Calculo deflactor ajustado'!U97)))</f>
        <v>2.2777403496269472E-2</v>
      </c>
      <c r="Z52" s="29">
        <f>(100/Y$5)*(((Z12-Y12)*(Deflactor!V26/Deflactor!V$40))+(((Deflactor!V26/Deflactor!V$40)-(Deflactor!V26/Deflactor!V$40))*(Z12-'Calculo deflactor ajustado'!V97)))</f>
        <v>5.7484233861328879E-2</v>
      </c>
      <c r="AA52" s="29">
        <f>(100/Z$5)*(((AA12-Z12)*(Deflactor!S26/Deflactor!S$40))+(((Deflactor!W26/Deflactor!W$40)-(Deflactor!S26/Deflactor!S$40))*(AA12-'Calculo deflactor ajustado'!W97)))</f>
        <v>8.0204952117822123E-3</v>
      </c>
      <c r="AB52" s="29">
        <f>(100/AA$5)*(((AB12-AA12)*(Deflactor!X26/Deflactor!X$40))+(((Deflactor!X26/Deflactor!X$40)-(Deflactor!X26/Deflactor!X$40))*(AB12-'Calculo deflactor ajustado'!X97)))</f>
        <v>-3.8881386779753703E-2</v>
      </c>
      <c r="AC52" s="29">
        <f>(100/AB$5)*(((AC12-AB12)*(Deflactor!Y26/Deflactor!Y$40))+(((Deflactor!Y26/Deflactor!Y$40)-(Deflactor!Y26/Deflactor!Y$40))*(AC12-'Calculo deflactor ajustado'!Y97)))</f>
        <v>2.7550789107678247E-2</v>
      </c>
      <c r="AD52" s="29">
        <f>(100/AC$5)*(((AD12-AC12)*(Deflactor!Z26/Deflactor!Z$40))+(((Deflactor!Z26/Deflactor!Z$40)-(Deflactor!Z26/Deflactor!Z$40))*(AD12-'Calculo deflactor ajustado'!Z97)))</f>
        <v>9.3234725562326745E-2</v>
      </c>
      <c r="AE52" s="29">
        <f>(100/AD$5)*(((AE12-AD12)*(Deflactor!W26/Deflactor!W$40))+(((Deflactor!AA26/Deflactor!AA$40)-(Deflactor!W26/Deflactor!W$40))*(AE12-'Calculo deflactor ajustado'!AA97)))</f>
        <v>-0.19196632807641492</v>
      </c>
      <c r="AF52" s="29">
        <f>(100/AE$5)*(((AF12-AE12)*(Deflactor!AB26/Deflactor!AB$40))+(((Deflactor!AB26/Deflactor!AB$40)-(Deflactor!AB26/Deflactor!AB$40))*(AF12-'Calculo deflactor ajustado'!AB97)))</f>
        <v>2.8952516491839202E-2</v>
      </c>
      <c r="AG52" s="29">
        <f>(100/AF$5)*(((AG12-AF12)*(Deflactor!AC26/Deflactor!AC$40))+(((Deflactor!AC26/Deflactor!AC$40)-(Deflactor!AC26/Deflactor!AC$40))*(AG12-'Calculo deflactor ajustado'!AC97)))</f>
        <v>4.7853988267504845E-2</v>
      </c>
      <c r="AH52" s="29">
        <f>(100/AG$5)*(((AH12-AG12)*(Deflactor!AD26/Deflactor!AD$40))+(((Deflactor!AD26/Deflactor!AD$40)-(Deflactor!AD26/Deflactor!AD$40))*(AH12-'Calculo deflactor ajustado'!AD97)))</f>
        <v>3.1210617776736898E-3</v>
      </c>
      <c r="AI52" s="29">
        <f>(100/AH$5)*(((AI12-AH12)*(Deflactor!AA26/Deflactor!AA$40))+(((Deflactor!AE26/Deflactor!AE$40)-(Deflactor!AA26/Deflactor!AA$40))*(AI12-'Calculo deflactor ajustado'!AE97)))</f>
        <v>8.8098388075389208E-2</v>
      </c>
      <c r="AJ52" s="29">
        <f>(100/AI$5)*(((AJ12-AI12)*(Deflactor!AF26/Deflactor!AF$40))+(((Deflactor!AF26/Deflactor!AF$40)-(Deflactor!AF26/Deflactor!AF$40))*(AJ12-'Calculo deflactor ajustado'!AF97)))</f>
        <v>1.4020059287486107E-2</v>
      </c>
      <c r="AK52" s="29">
        <f>(100/AJ$5)*(((AK12-AJ12)*(Deflactor!AG26/Deflactor!AG$40))+(((Deflactor!AG26/Deflactor!AG$40)-(Deflactor!AG26/Deflactor!AG$40))*(AK12-'Calculo deflactor ajustado'!AG97)))</f>
        <v>8.8391491922727231E-2</v>
      </c>
      <c r="AL52" s="29">
        <f>(100/AK$5)*(((AL12-AK12)*(Deflactor!AH26/Deflactor!AH$40))+(((Deflactor!AH26/Deflactor!AH$40)-(Deflactor!AH26/Deflactor!AH$40))*(AL12-'Calculo deflactor ajustado'!AH97)))</f>
        <v>2.8767213559916509E-2</v>
      </c>
      <c r="AM52" s="29">
        <f>(100/AL$5)*(((AM12-AL12)*(Deflactor!AE26/Deflactor!AE$40))+(((Deflactor!AI26/Deflactor!AI$40)-(Deflactor!AE26/Deflactor!AE$40))*(AM12-'Calculo deflactor ajustado'!AI97)))</f>
        <v>-9.5568693443289429E-2</v>
      </c>
      <c r="AN52" s="29">
        <f>(100/AM$5)*(((AN12-AM12)*(Deflactor!AJ26/Deflactor!AJ$40))+(((Deflactor!AJ26/Deflactor!AJ$40)-(Deflactor!AJ26/Deflactor!AJ$40))*(AN12-'Calculo deflactor ajustado'!AJ97)))</f>
        <v>1.9668297259321729E-2</v>
      </c>
      <c r="AO52" s="29">
        <f>(100/AN$5)*(((AO12-AN12)*(Deflactor!AK26/Deflactor!AK$40))+(((Deflactor!AK26/Deflactor!AK$40)-(Deflactor!AK26/Deflactor!AK$40))*(AO12-'Calculo deflactor ajustado'!AK97)))</f>
        <v>8.7558380016565969E-3</v>
      </c>
      <c r="AP52" s="29">
        <f>(100/AO$5)*(((AP12-AO12)*(Deflactor!AL26/Deflactor!AL$40))+(((Deflactor!AL26/Deflactor!AL$40)-(Deflactor!AL26/Deflactor!AL$40))*(AP12-'Calculo deflactor ajustado'!AL97)))</f>
        <v>7.0139224289782767E-2</v>
      </c>
      <c r="AQ52" s="29">
        <f>(100/AP$5)*(((AQ12-AP12)*(Deflactor!AI26/Deflactor!AI$40))+(((Deflactor!AM26/Deflactor!AM$40)-(Deflactor!AI26/Deflactor!AI$40))*(AQ12-'Calculo deflactor ajustado'!AM97)))</f>
        <v>-8.375052996699632E-2</v>
      </c>
      <c r="AR52" s="29">
        <f>(100/AQ$5)*(((AR12-AQ12)*(Deflactor!AN26/Deflactor!AN$40))+(((Deflactor!AN26/Deflactor!AN$40)-(Deflactor!AN26/Deflactor!AN$40))*(AR12-'Calculo deflactor ajustado'!AN97)))</f>
        <v>-3.5842903509895011E-2</v>
      </c>
      <c r="AS52" s="29">
        <f>(100/AR$5)*(((AS12-AR12)*(Deflactor!AO26/Deflactor!AO$40))+(((Deflactor!AO26/Deflactor!AO$40)-(Deflactor!AO26/Deflactor!AO$40))*(AS12-'Calculo deflactor ajustado'!AO97)))</f>
        <v>3.3006547962958787E-3</v>
      </c>
      <c r="AT52" s="29">
        <f>(100/AS$5)*(((AT12-AS12)*(Deflactor!AP26/Deflactor!AP$40))+(((Deflactor!AP26/Deflactor!AP$40)-(Deflactor!AP26/Deflactor!AP$40))*(AT12-'Calculo deflactor ajustado'!AP97)))</f>
        <v>6.518784997657294E-2</v>
      </c>
      <c r="AU52" s="29">
        <f>(100/AT$5)*(((AU12-AT12)*(Deflactor!AM26/Deflactor!AM$40))+(((Deflactor!AQ26/Deflactor!AQ$40)-(Deflactor!AM26/Deflactor!AM$40))*(AU12-'Calculo deflactor ajustado'!AQ97)))</f>
        <v>3.1249090974678987E-3</v>
      </c>
      <c r="AV52" s="29">
        <f>(100/AU$5)*(((AV12-AU12)*(Deflactor!AR26/Deflactor!AR$40))+(((Deflactor!AR26/Deflactor!AR$40)-(Deflactor!AR26/Deflactor!AR$40))*(AV12-'Calculo deflactor ajustado'!AR97)))</f>
        <v>-6.6471677648180127E-2</v>
      </c>
      <c r="AW52" s="29">
        <f>(100/AV$5)*(((AW12-AV12)*(Deflactor!AS26/Deflactor!AS$40))+(((Deflactor!AS26/Deflactor!AS$40)-(Deflactor!AS26/Deflactor!AS$40))*(AW12-'Calculo deflactor ajustado'!AS97)))</f>
        <v>-4.5286350017664838E-2</v>
      </c>
      <c r="AX52" s="29">
        <f>(100/AW$5)*(((AX12-AW12)*(Deflactor!AT26/Deflactor!AT$40))+(((Deflactor!AT26/Deflactor!AT$40)-(Deflactor!AT26/Deflactor!AT$40))*(AX12-'Calculo deflactor ajustado'!AT97)))</f>
        <v>6.4595497472918761E-2</v>
      </c>
      <c r="AY52" s="29">
        <f>(100/AX$5)*(((AY12-AX12)*(Deflactor!AQ26/Deflactor!AQ$40))+(((Deflactor!AU26/Deflactor!AU$40)-(Deflactor!AQ26/Deflactor!AQ$40))*(AY12-'Calculo deflactor ajustado'!AU97)))</f>
        <v>7.8217695286892749E-2</v>
      </c>
      <c r="AZ52" s="29">
        <f>(100/AY$5)*(((AZ12-AY12)*(Deflactor!AV26/Deflactor!AV$40))+(((Deflactor!AV26/Deflactor!AV$40)-(Deflactor!AV26/Deflactor!AV$40))*(AZ12-'Calculo deflactor ajustado'!AV97)))</f>
        <v>7.2688755790747725E-2</v>
      </c>
      <c r="BA52" s="29">
        <f>(100/AZ$5)*(((BA12-AZ12)*(Deflactor!AW26/Deflactor!AW$40))+(((Deflactor!AW26/Deflactor!AW$40)-(Deflactor!AW26/Deflactor!AW$40))*(BA12-'Calculo deflactor ajustado'!AW97)))</f>
        <v>-0.11044688054838539</v>
      </c>
      <c r="BB52" s="29">
        <f>(100/BA$5)*(((BB12-BA12)*(Deflactor!AX26/Deflactor!AX$40))+(((Deflactor!AX26/Deflactor!AX$40)-(Deflactor!AX26/Deflactor!AX$40))*(BB12-'Calculo deflactor ajustado'!AX97)))</f>
        <v>2.1815685564837415E-3</v>
      </c>
      <c r="BC52" s="29">
        <f>(100/BB$5)*(((BC12-BB12)*(Deflactor!AU26/Deflactor!AU$40))+(((Deflactor!AY26/Deflactor!AY$40)-(Deflactor!AU26/Deflactor!AU$40))*(BC12-'Calculo deflactor ajustado'!AY97)))</f>
        <v>-1.0201196349456265E-2</v>
      </c>
      <c r="BD52" s="29">
        <f>(100/BC$5)*(((BD12-BC12)*(Deflactor!AZ26/Deflactor!AZ$40))+(((Deflactor!AZ26/Deflactor!AZ$40)-(Deflactor!AZ26/Deflactor!AZ$40))*(BD12-'Calculo deflactor ajustado'!AZ97)))</f>
        <v>-1.3052275499523357E-2</v>
      </c>
      <c r="BE52" s="29">
        <f>(100/BD$5)*(((BE12-BD12)*(Deflactor!BA26/Deflactor!BA$40))+(((Deflactor!BA26/Deflactor!BA$40)-(Deflactor!BA26/Deflactor!BA$40))*(BE12-'Calculo deflactor ajustado'!BA97)))</f>
        <v>5.3997777026097479E-3</v>
      </c>
      <c r="BF52" s="29">
        <f>(100/BE$5)*(((BF12-BE12)*(Deflactor!BB26/Deflactor!BB$40))+(((Deflactor!BB26/Deflactor!BB$40)-(Deflactor!BB26/Deflactor!BB$40))*(BF12-'Calculo deflactor ajustado'!BB97)))</f>
        <v>-5.7017340042748712E-3</v>
      </c>
      <c r="BG52" s="29">
        <f>(100/BF$5)*(((BG12-BF12)*(Deflactor!AY26/Deflactor!AY$40))+(((Deflactor!BC26/Deflactor!BC$40)-(Deflactor!AY26/Deflactor!AY$40))*(BG12-'Calculo deflactor ajustado'!BC97)))</f>
        <v>-1.2951716227072927E-2</v>
      </c>
      <c r="BH52" s="29">
        <f>(100/BG$5)*(((BH12-BG12)*(Deflactor!BD26/Deflactor!BD$40))+(((Deflactor!BD26/Deflactor!BD$40)-(Deflactor!BD26/Deflactor!BD$40))*(BH12-'Calculo deflactor ajustado'!BD97)))</f>
        <v>5.3224132075531776E-3</v>
      </c>
      <c r="BI52" s="29">
        <f>(100/BH$5)*(((BI12-BH12)*(Deflactor!BE26/Deflactor!BE$40))+(((Deflactor!BE26/Deflactor!BE$40)-(Deflactor!BE26/Deflactor!BE$40))*(BI12-'Calculo deflactor ajustado'!BE97)))</f>
        <v>-8.1345470178024563E-3</v>
      </c>
      <c r="BJ52" s="29">
        <f>(100/BI$5)*(((BJ12-BI12)*(Deflactor!BF26/Deflactor!BF$40))+(((Deflactor!BF26/Deflactor!BF$40)-(Deflactor!BF26/Deflactor!BF$40))*(BJ12-'Calculo deflactor ajustado'!BF97)))</f>
        <v>2.653662927447353E-2</v>
      </c>
      <c r="BK52" s="29">
        <f>(100/BJ$5)*(((BK12-BJ12)*(Deflactor!BC26/Deflactor!BC$40))+(((Deflactor!BG26/Deflactor!BG$40)-(Deflactor!BC26/Deflactor!BC$40))*(BK12-'Calculo deflactor ajustado'!BG97)))</f>
        <v>3.8144394875457531E-2</v>
      </c>
      <c r="BL52" s="29">
        <f>(100/BK$5)*(((BL12-BK12)*(Deflactor!BH26/Deflactor!BH$40))+(((Deflactor!BH26/Deflactor!BH$40)-(Deflactor!BH26/Deflactor!BH$40))*(BL12-'Calculo deflactor ajustado'!BH97)))</f>
        <v>7.1885377474073878E-2</v>
      </c>
      <c r="BM52" s="29">
        <f>(100/BL$5)*(((BM12-BL12)*(Deflactor!BI26/Deflactor!BI$40))+(((Deflactor!BI26/Deflactor!BI$40)-(Deflactor!BI26/Deflactor!BI$40))*(BM12-'Calculo deflactor ajustado'!BI97)))</f>
        <v>7.9459829368797041E-4</v>
      </c>
      <c r="BN52" s="29">
        <f>(100/BM$5)*(((BN12-BM12)*(Deflactor!BJ26/Deflactor!BJ$40))+(((Deflactor!BJ26/Deflactor!BJ$40)-(Deflactor!BJ26/Deflactor!BJ$40))*(BN12-'Calculo deflactor ajustado'!BJ97)))</f>
        <v>8.6014425093251783E-3</v>
      </c>
      <c r="BO52" s="29">
        <f>(100/BN$5)*(((BO12-BN12)*(Deflactor!BG26/Deflactor!BG$40))+(((Deflactor!BK26/Deflactor!BK$40)-(Deflactor!BG26/Deflactor!BG$40))*(BO12-'Calculo deflactor ajustado'!BK97)))</f>
        <v>1.4468263301772213E-2</v>
      </c>
      <c r="BP52" s="29">
        <f>(100/BO$5)*(((BP12-BO12)*(Deflactor!BL26/Deflactor!BL$40))+(((Deflactor!BL26/Deflactor!BL$40)-(Deflactor!BL26/Deflactor!BL$40))*(BP12-'Calculo deflactor ajustado'!BL97)))</f>
        <v>8.6324956622742366E-2</v>
      </c>
      <c r="BQ52" s="29">
        <f>(100/BP$5)*(((BQ12-BP12)*(Deflactor!BM26/Deflactor!BM$40))+(((Deflactor!BM26/Deflactor!BM$40)-(Deflactor!BM26/Deflactor!BM$40))*(BQ12-'Calculo deflactor ajustado'!BM97)))</f>
        <v>-3.9540718231300415E-3</v>
      </c>
      <c r="BR52" s="29">
        <f>(100/BQ$5)*(((BR12-BQ12)*(Deflactor!BN26/Deflactor!BN$40))+(((Deflactor!BN26/Deflactor!BN$40)-(Deflactor!BN26/Deflactor!BN$40))*(BR12-'Calculo deflactor ajustado'!BN97)))</f>
        <v>3.4737052845526327E-2</v>
      </c>
      <c r="BS52" s="32">
        <f>(100/BR$5)*(((BS12-BR12)*(Deflactor!BK26/Deflactor!BK$40))+(((Deflactor!BO26/Deflactor!BO$40)-(Deflactor!BK26/Deflactor!BK$40))*(BS12-'Calculo deflactor ajustado'!BO97)))</f>
        <v>-0.14120466864196957</v>
      </c>
      <c r="BT52" s="32">
        <f t="shared" si="6"/>
        <v>-7.1770287110414065E-3</v>
      </c>
      <c r="BU52" s="32">
        <f t="shared" si="6"/>
        <v>7.2489931177403877E-2</v>
      </c>
      <c r="BV52" s="32">
        <f t="shared" si="6"/>
        <v>8.2918613068909422E-2</v>
      </c>
      <c r="BW52" s="29">
        <f>(100/BV$5)*(((BW12-BV12)*(Deflactor!BS26/Deflactor!BS$40))+(((Deflactor!BS26/Deflactor!BS$40)-(Deflactor!BS26/Deflactor!BS$40))*(BW12-'Calculo deflactor ajustado'!BS97)))</f>
        <v>-3.1524501383569256E-2</v>
      </c>
      <c r="BX52" s="29">
        <f>(100/BW$5)*(((BX12-BW12)*(Deflactor!BT26/Deflactor!BT$40))+(((Deflactor!BT26/Deflactor!BT$40)-(Deflactor!BT26/Deflactor!BT$40))*(BX12-'Calculo deflactor ajustado'!BT97)))</f>
        <v>7.4493259195927031E-2</v>
      </c>
      <c r="BY52" s="29">
        <f>(100/BX$5)*(((BY12-BX12)*(Deflactor!BU26/Deflactor!BU$40))+(((Deflactor!BU26/Deflactor!BU$40)-(Deflactor!BU26/Deflactor!BU$40))*(BY12-'Calculo deflactor ajustado'!BU97)))</f>
        <v>-2.2560935247503799E-2</v>
      </c>
      <c r="BZ52" s="29">
        <f>(100/BY$5)*(((BZ12-BY12)*(Deflactor!BV26/Deflactor!BV$40))+(((Deflactor!BV26/Deflactor!BV$40)-(Deflactor!BV26/Deflactor!BV$40))*(BZ12-'Calculo deflactor ajustado'!BV97)))</f>
        <v>1.2221860719961236E-2</v>
      </c>
      <c r="CA52" s="29">
        <f>(100/BZ$5)*(((CA12-BZ12)*(Deflactor!BS26/Deflactor!BS$40))+(((Deflactor!BW26/Deflactor!BW$40)-(Deflactor!BS26/Deflactor!BS$40))*(CA12-'Calculo deflactor ajustado'!BW97)))</f>
        <v>-7.7139499295743486E-2</v>
      </c>
      <c r="CB52" s="29">
        <f>(100/CA$5)*(((CB12-CA12)*(Deflactor!BX26/Deflactor!BX$40))+(((Deflactor!BX26/Deflactor!BX$40)-(Deflactor!BX26/Deflactor!BX$40))*(CB12-'Calculo deflactor ajustado'!BX97)))</f>
        <v>1.0544252256043411E-2</v>
      </c>
      <c r="CC52" s="29">
        <f>(100/CB$5)*(((CC12-CB12)*(Deflactor!BY26/Deflactor!BY$40))+(((Deflactor!BY26/Deflactor!BY$40)-(Deflactor!BY26/Deflactor!BY$40))*(CC12-'Calculo deflactor ajustado'!BY97)))</f>
        <v>2.1819521253660734E-3</v>
      </c>
      <c r="CD52" s="29">
        <f>(100/CC$5)*(((CD12-CC12)*(Deflactor!BZ26/Deflactor!BZ$40))+(((Deflactor!BZ26/Deflactor!BZ$40)-(Deflactor!BZ26/Deflactor!BZ$40))*(CD12-'Calculo deflactor ajustado'!BZ97)))</f>
        <v>-7.8179290067451085E-2</v>
      </c>
      <c r="CE52" s="29">
        <f>(100/CD$5)*(((CE12-CD12)*(Deflactor!BW26/Deflactor!BW$40))+(((Deflactor!CA26/Deflactor!CA$40)-(Deflactor!BW26/Deflactor!BW$40))*(CE12-'Calculo deflactor ajustado'!CA97)))</f>
        <v>1.3725877679016408E-2</v>
      </c>
      <c r="CF52" s="29">
        <f>(100/CE$5)*(((CF12-CE12)*(Deflactor!CB26/Deflactor!CB$40))+(((Deflactor!CB26/Deflactor!CB$40)-(Deflactor!CB26/Deflactor!CB$40))*(CF12-'Calculo deflactor ajustado'!CB97)))</f>
        <v>5.3981298020390124E-2</v>
      </c>
      <c r="CG52" s="29">
        <f>(100/CF$5)*(((CG12-CF12)*(Deflactor!CC26/Deflactor!CC$40))+(((Deflactor!CC26/Deflactor!CC$40)-(Deflactor!CC26/Deflactor!CC$40))*(CG12-'Calculo deflactor ajustado'!CC97)))</f>
        <v>-4.9697523401659293E-3</v>
      </c>
      <c r="CH52" s="29">
        <f>(100/CG$5)*(((CH12-CG12)*(Deflactor!CD26/Deflactor!CD$40))+(((Deflactor!CD26/Deflactor!CD$40)-(Deflactor!CD26/Deflactor!CD$40))*(CH12-'Calculo deflactor ajustado'!CD97)))</f>
        <v>-1.7490922450017727E-2</v>
      </c>
      <c r="CI52" s="29">
        <f>(100/CH$5)*(((CI12-CH12)*(Deflactor!CA26/Deflactor!CA$40))+(((Deflactor!CE26/Deflactor!CE$40)-(Deflactor!CA26/Deflactor!CA$40))*(CI12-'Calculo deflactor ajustado'!CE97)))</f>
        <v>0.16855566091027396</v>
      </c>
      <c r="CJ52" s="29">
        <f>(100/CI$5)*(((CJ12-CI12)*(Deflactor!CF26/Deflactor!CF$40))+(((Deflactor!CF26/Deflactor!CF$40)-(Deflactor!CF26/Deflactor!CF$40))*(CJ12-'Calculo deflactor ajustado'!CF97)))</f>
        <v>-6.752840546049084E-2</v>
      </c>
      <c r="CK52" s="29">
        <f>(100/CJ$5)*(((CK12-CJ12)*(Deflactor!CG26/Deflactor!CG$40))+(((Deflactor!CG26/Deflactor!CG$40)-(Deflactor!CG26/Deflactor!CG$40))*(CK12-'Calculo deflactor ajustado'!CG97)))</f>
        <v>2.6715834308988759E-2</v>
      </c>
    </row>
    <row r="53" spans="1:89" s="55" customFormat="1" ht="12.75" x14ac:dyDescent="0.2">
      <c r="A53" s="137">
        <f>Original_real!A13</f>
        <v>1</v>
      </c>
      <c r="B53" s="19" t="s">
        <v>2</v>
      </c>
      <c r="C53" s="22" t="s">
        <v>19</v>
      </c>
      <c r="D53" s="22" t="s">
        <v>19</v>
      </c>
      <c r="E53" s="22" t="s">
        <v>19</v>
      </c>
      <c r="F53" s="22" t="s">
        <v>19</v>
      </c>
      <c r="G53" s="22" t="s">
        <v>19</v>
      </c>
      <c r="H53" s="22" t="s">
        <v>19</v>
      </c>
      <c r="I53" s="22" t="s">
        <v>19</v>
      </c>
      <c r="J53" s="22" t="s">
        <v>19</v>
      </c>
      <c r="K53" s="29">
        <f>(100/J$5)*(((K13-J13)*(Deflactor!C27/Deflactor!C$40))+(((Deflactor!G27/Deflactor!G$40)-(Deflactor!C27/Deflactor!C$40))*(K13-'Calculo deflactor ajustado'!G98)))</f>
        <v>0.13027841711568935</v>
      </c>
      <c r="L53" s="29">
        <f>(100/K$5)*(((L13-K13)*(Deflactor!H27/Deflactor!H$40))+(((Deflactor!H27/Deflactor!H$40)-(Deflactor!H27/Deflactor!H$40))*(L13-'Calculo deflactor ajustado'!H98)))</f>
        <v>0.28536008701561755</v>
      </c>
      <c r="M53" s="29">
        <f>(100/L$5)*(((M13-L13)*(Deflactor!I27/Deflactor!I$40))+(((Deflactor!I27/Deflactor!I$40)-(Deflactor!I27/Deflactor!I$40))*(M13-'Calculo deflactor ajustado'!I98)))</f>
        <v>7.3535855218254981E-2</v>
      </c>
      <c r="N53" s="29">
        <f>(100/M$5)*(((N13-M13)*(Deflactor!J27/Deflactor!J$40))+(((Deflactor!J27/Deflactor!J$40)-(Deflactor!J27/Deflactor!J$40))*(N13-'Calculo deflactor ajustado'!J98)))</f>
        <v>3.0515526481273068E-2</v>
      </c>
      <c r="O53" s="29">
        <f>(100/N$5)*(((O13-N13)*(Deflactor!G27/Deflactor!G$40))+(((Deflactor!K27/Deflactor!K$40)-(Deflactor!G27/Deflactor!G$40))*(O13-'Calculo deflactor ajustado'!K98)))</f>
        <v>0.2945750752369537</v>
      </c>
      <c r="P53" s="29">
        <f>(100/O$5)*(((P13-O13)*(Deflactor!L27/Deflactor!L$40))+(((Deflactor!L27/Deflactor!L$40)-(Deflactor!L27/Deflactor!L$40))*(P13-'Calculo deflactor ajustado'!L98)))</f>
        <v>-1.3889023153010554E-2</v>
      </c>
      <c r="Q53" s="29">
        <f>(100/P$5)*(((Q13-P13)*(Deflactor!M27/Deflactor!M$40))+(((Deflactor!M27/Deflactor!M$40)-(Deflactor!M27/Deflactor!M$40))*(Q13-'Calculo deflactor ajustado'!M98)))</f>
        <v>6.6532302773788701E-2</v>
      </c>
      <c r="R53" s="29">
        <f>(100/Q$5)*(((R13-Q13)*(Deflactor!N27/Deflactor!N$40))+(((Deflactor!N27/Deflactor!N$40)-(Deflactor!N27/Deflactor!N$40))*(R13-'Calculo deflactor ajustado'!N98)))</f>
        <v>-8.0846634764205755E-3</v>
      </c>
      <c r="S53" s="29">
        <f>(100/R$5)*(((S13-R13)*(Deflactor!K27/Deflactor!K$40))+(((Deflactor!O27/Deflactor!O$40)-(Deflactor!K27/Deflactor!K$40))*(S13-'Calculo deflactor ajustado'!O98)))</f>
        <v>0.15140809398010069</v>
      </c>
      <c r="T53" s="29">
        <f>(100/S$5)*(((T13-S13)*(Deflactor!P27/Deflactor!P$40))+(((Deflactor!P27/Deflactor!P$40)-(Deflactor!P27/Deflactor!P$40))*(T13-'Calculo deflactor ajustado'!P98)))</f>
        <v>-5.8911313829735343E-2</v>
      </c>
      <c r="U53" s="29">
        <f>(100/T$5)*(((U13-T13)*(Deflactor!Q27/Deflactor!Q$40))+(((Deflactor!Q27/Deflactor!Q$40)-(Deflactor!Q27/Deflactor!Q$40))*(U13-'Calculo deflactor ajustado'!Q98)))</f>
        <v>0.17663055482890566</v>
      </c>
      <c r="V53" s="29">
        <f>(100/U$5)*(((V13-U13)*(Deflactor!R27/Deflactor!R$40))+(((Deflactor!R27/Deflactor!R$40)-(Deflactor!R27/Deflactor!R$40))*(V13-'Calculo deflactor ajustado'!R98)))</f>
        <v>6.7483233225986775E-2</v>
      </c>
      <c r="W53" s="29">
        <f>(100/V$5)*(((W13-V13)*(Deflactor!O27/Deflactor!O$40))+(((Deflactor!S27/Deflactor!S$40)-(Deflactor!O27/Deflactor!O$40))*(W13-'Calculo deflactor ajustado'!S98)))</f>
        <v>2.8468522554656948E-2</v>
      </c>
      <c r="X53" s="29">
        <f>(100/W$5)*(((X13-W13)*(Deflactor!T27/Deflactor!T$40))+(((Deflactor!T27/Deflactor!T$40)-(Deflactor!T27/Deflactor!T$40))*(X13-'Calculo deflactor ajustado'!T98)))</f>
        <v>6.75344618916454E-2</v>
      </c>
      <c r="Y53" s="29">
        <f>(100/X$5)*(((Y13-X13)*(Deflactor!U27/Deflactor!U$40))+(((Deflactor!U27/Deflactor!U$40)-(Deflactor!U27/Deflactor!U$40))*(Y13-'Calculo deflactor ajustado'!U98)))</f>
        <v>0.10761055705020869</v>
      </c>
      <c r="Z53" s="29">
        <f>(100/Y$5)*(((Z13-Y13)*(Deflactor!V27/Deflactor!V$40))+(((Deflactor!V27/Deflactor!V$40)-(Deflactor!V27/Deflactor!V$40))*(Z13-'Calculo deflactor ajustado'!V98)))</f>
        <v>-9.388329457295172E-2</v>
      </c>
      <c r="AA53" s="29">
        <f>(100/Z$5)*(((AA13-Z13)*(Deflactor!S27/Deflactor!S$40))+(((Deflactor!W27/Deflactor!W$40)-(Deflactor!S27/Deflactor!S$40))*(AA13-'Calculo deflactor ajustado'!W98)))</f>
        <v>-0.18461572114900715</v>
      </c>
      <c r="AB53" s="29">
        <f>(100/AA$5)*(((AB13-AA13)*(Deflactor!X27/Deflactor!X$40))+(((Deflactor!X27/Deflactor!X$40)-(Deflactor!X27/Deflactor!X$40))*(AB13-'Calculo deflactor ajustado'!X98)))</f>
        <v>-2.0301785792248502E-2</v>
      </c>
      <c r="AC53" s="29">
        <f>(100/AB$5)*(((AC13-AB13)*(Deflactor!Y27/Deflactor!Y$40))+(((Deflactor!Y27/Deflactor!Y$40)-(Deflactor!Y27/Deflactor!Y$40))*(AC13-'Calculo deflactor ajustado'!Y98)))</f>
        <v>-0.11609855885792293</v>
      </c>
      <c r="AD53" s="29">
        <f>(100/AC$5)*(((AD13-AC13)*(Deflactor!Z27/Deflactor!Z$40))+(((Deflactor!Z27/Deflactor!Z$40)-(Deflactor!Z27/Deflactor!Z$40))*(AD13-'Calculo deflactor ajustado'!Z98)))</f>
        <v>0.32375219607487998</v>
      </c>
      <c r="AE53" s="29">
        <f>(100/AD$5)*(((AE13-AD13)*(Deflactor!W27/Deflactor!W$40))+(((Deflactor!AA27/Deflactor!AA$40)-(Deflactor!W27/Deflactor!W$40))*(AE13-'Calculo deflactor ajustado'!AA98)))</f>
        <v>0.16183883606548161</v>
      </c>
      <c r="AF53" s="29">
        <f>(100/AE$5)*(((AF13-AE13)*(Deflactor!AB27/Deflactor!AB$40))+(((Deflactor!AB27/Deflactor!AB$40)-(Deflactor!AB27/Deflactor!AB$40))*(AF13-'Calculo deflactor ajustado'!AB98)))</f>
        <v>-0.10568613624756068</v>
      </c>
      <c r="AG53" s="29">
        <f>(100/AF$5)*(((AG13-AF13)*(Deflactor!AC27/Deflactor!AC$40))+(((Deflactor!AC27/Deflactor!AC$40)-(Deflactor!AC27/Deflactor!AC$40))*(AG13-'Calculo deflactor ajustado'!AC98)))</f>
        <v>-9.3155396434304233E-2</v>
      </c>
      <c r="AH53" s="29">
        <f>(100/AG$5)*(((AH13-AG13)*(Deflactor!AD27/Deflactor!AD$40))+(((Deflactor!AD27/Deflactor!AD$40)-(Deflactor!AD27/Deflactor!AD$40))*(AH13-'Calculo deflactor ajustado'!AD98)))</f>
        <v>-0.15317467757050771</v>
      </c>
      <c r="AI53" s="29">
        <f>(100/AH$5)*(((AI13-AH13)*(Deflactor!AA27/Deflactor!AA$40))+(((Deflactor!AE27/Deflactor!AE$40)-(Deflactor!AA27/Deflactor!AA$40))*(AI13-'Calculo deflactor ajustado'!AE98)))</f>
        <v>0.10119964304853372</v>
      </c>
      <c r="AJ53" s="29">
        <f>(100/AI$5)*(((AJ13-AI13)*(Deflactor!AF27/Deflactor!AF$40))+(((Deflactor!AF27/Deflactor!AF$40)-(Deflactor!AF27/Deflactor!AF$40))*(AJ13-'Calculo deflactor ajustado'!AF98)))</f>
        <v>0.25211849110972445</v>
      </c>
      <c r="AK53" s="29">
        <f>(100/AJ$5)*(((AK13-AJ13)*(Deflactor!AG27/Deflactor!AG$40))+(((Deflactor!AG27/Deflactor!AG$40)-(Deflactor!AG27/Deflactor!AG$40))*(AK13-'Calculo deflactor ajustado'!AG98)))</f>
        <v>9.7845179155736109E-2</v>
      </c>
      <c r="AL53" s="29">
        <f>(100/AK$5)*(((AL13-AK13)*(Deflactor!AH27/Deflactor!AH$40))+(((Deflactor!AH27/Deflactor!AH$40)-(Deflactor!AH27/Deflactor!AH$40))*(AL13-'Calculo deflactor ajustado'!AH98)))</f>
        <v>-0.11368751692048824</v>
      </c>
      <c r="AM53" s="29">
        <f>(100/AL$5)*(((AM13-AL13)*(Deflactor!AE27/Deflactor!AE$40))+(((Deflactor!AI27/Deflactor!AI$40)-(Deflactor!AE27/Deflactor!AE$40))*(AM13-'Calculo deflactor ajustado'!AI98)))</f>
        <v>-0.49148631683479566</v>
      </c>
      <c r="AN53" s="29">
        <f>(100/AM$5)*(((AN13-AM13)*(Deflactor!AJ27/Deflactor!AJ$40))+(((Deflactor!AJ27/Deflactor!AJ$40)-(Deflactor!AJ27/Deflactor!AJ$40))*(AN13-'Calculo deflactor ajustado'!AJ98)))</f>
        <v>-0.54530609937164631</v>
      </c>
      <c r="AO53" s="29">
        <f>(100/AN$5)*(((AO13-AN13)*(Deflactor!AK27/Deflactor!AK$40))+(((Deflactor!AK27/Deflactor!AK$40)-(Deflactor!AK27/Deflactor!AK$40))*(AO13-'Calculo deflactor ajustado'!AK98)))</f>
        <v>0.71478590361668148</v>
      </c>
      <c r="AP53" s="29">
        <f>(100/AO$5)*(((AP13-AO13)*(Deflactor!AL27/Deflactor!AL$40))+(((Deflactor!AL27/Deflactor!AL$40)-(Deflactor!AL27/Deflactor!AL$40))*(AP13-'Calculo deflactor ajustado'!AL98)))</f>
        <v>1.7874233179890283E-2</v>
      </c>
      <c r="AQ53" s="29">
        <f>(100/AP$5)*(((AQ13-AP13)*(Deflactor!AI27/Deflactor!AI$40))+(((Deflactor!AM27/Deflactor!AM$40)-(Deflactor!AI27/Deflactor!AI$40))*(AQ13-'Calculo deflactor ajustado'!AM98)))</f>
        <v>-0.14184817600076585</v>
      </c>
      <c r="AR53" s="29">
        <f>(100/AQ$5)*(((AR13-AQ13)*(Deflactor!AN27/Deflactor!AN$40))+(((Deflactor!AN27/Deflactor!AN$40)-(Deflactor!AN27/Deflactor!AN$40))*(AR13-'Calculo deflactor ajustado'!AN98)))</f>
        <v>0.12542797864588021</v>
      </c>
      <c r="AS53" s="29">
        <f>(100/AR$5)*(((AS13-AR13)*(Deflactor!AO27/Deflactor!AO$40))+(((Deflactor!AO27/Deflactor!AO$40)-(Deflactor!AO27/Deflactor!AO$40))*(AS13-'Calculo deflactor ajustado'!AO98)))</f>
        <v>-7.711837057141166E-2</v>
      </c>
      <c r="AT53" s="29">
        <f>(100/AS$5)*(((AT13-AS13)*(Deflactor!AP27/Deflactor!AP$40))+(((Deflactor!AP27/Deflactor!AP$40)-(Deflactor!AP27/Deflactor!AP$40))*(AT13-'Calculo deflactor ajustado'!AP98)))</f>
        <v>0.39949788253003427</v>
      </c>
      <c r="AU53" s="29">
        <f>(100/AT$5)*(((AU13-AT13)*(Deflactor!AM27/Deflactor!AM$40))+(((Deflactor!AQ27/Deflactor!AQ$40)-(Deflactor!AM27/Deflactor!AM$40))*(AU13-'Calculo deflactor ajustado'!AQ98)))</f>
        <v>0.63948221580228215</v>
      </c>
      <c r="AV53" s="29">
        <f>(100/AU$5)*(((AV13-AU13)*(Deflactor!AR27/Deflactor!AR$40))+(((Deflactor!AR27/Deflactor!AR$40)-(Deflactor!AR27/Deflactor!AR$40))*(AV13-'Calculo deflactor ajustado'!AR98)))</f>
        <v>-0.17617761779626193</v>
      </c>
      <c r="AW53" s="29">
        <f>(100/AV$5)*(((AW13-AV13)*(Deflactor!AS27/Deflactor!AS$40))+(((Deflactor!AS27/Deflactor!AS$40)-(Deflactor!AS27/Deflactor!AS$40))*(AW13-'Calculo deflactor ajustado'!AS98)))</f>
        <v>-0.31510337113221104</v>
      </c>
      <c r="AX53" s="29">
        <f>(100/AW$5)*(((AX13-AW13)*(Deflactor!AT27/Deflactor!AT$40))+(((Deflactor!AT27/Deflactor!AT$40)-(Deflactor!AT27/Deflactor!AT$40))*(AX13-'Calculo deflactor ajustado'!AT98)))</f>
        <v>-0.36059920553031166</v>
      </c>
      <c r="AY53" s="29">
        <f>(100/AX$5)*(((AY13-AX13)*(Deflactor!AQ27/Deflactor!AQ$40))+(((Deflactor!AU27/Deflactor!AU$40)-(Deflactor!AQ27/Deflactor!AQ$40))*(AY13-'Calculo deflactor ajustado'!AU98)))</f>
        <v>0.31136644171659467</v>
      </c>
      <c r="AZ53" s="29">
        <f>(100/AY$5)*(((AZ13-AY13)*(Deflactor!AV27/Deflactor!AV$40))+(((Deflactor!AV27/Deflactor!AV$40)-(Deflactor!AV27/Deflactor!AV$40))*(AZ13-'Calculo deflactor ajustado'!AV98)))</f>
        <v>-0.24566828796198095</v>
      </c>
      <c r="BA53" s="29">
        <f>(100/AZ$5)*(((BA13-AZ13)*(Deflactor!AW27/Deflactor!AW$40))+(((Deflactor!AW27/Deflactor!AW$40)-(Deflactor!AW27/Deflactor!AW$40))*(BA13-'Calculo deflactor ajustado'!AW98)))</f>
        <v>-0.79896923009103205</v>
      </c>
      <c r="BB53" s="29">
        <f>(100/BA$5)*(((BB13-BA13)*(Deflactor!AX27/Deflactor!AX$40))+(((Deflactor!AX27/Deflactor!AX$40)-(Deflactor!AX27/Deflactor!AX$40))*(BB13-'Calculo deflactor ajustado'!AX98)))</f>
        <v>8.6162876363797131E-2</v>
      </c>
      <c r="BC53" s="29">
        <f>(100/BB$5)*(((BC13-BB13)*(Deflactor!AU27/Deflactor!AU$40))+(((Deflactor!AY27/Deflactor!AY$40)-(Deflactor!AU27/Deflactor!AU$40))*(BC13-'Calculo deflactor ajustado'!AY98)))</f>
        <v>-0.19992715740986108</v>
      </c>
      <c r="BD53" s="29">
        <f>(100/BC$5)*(((BD13-BC13)*(Deflactor!AZ27/Deflactor!AZ$40))+(((Deflactor!AZ27/Deflactor!AZ$40)-(Deflactor!AZ27/Deflactor!AZ$40))*(BD13-'Calculo deflactor ajustado'!AZ98)))</f>
        <v>0.43882490294957205</v>
      </c>
      <c r="BE53" s="29">
        <f>(100/BD$5)*(((BE13-BD13)*(Deflactor!BA27/Deflactor!BA$40))+(((Deflactor!BA27/Deflactor!BA$40)-(Deflactor!BA27/Deflactor!BA$40))*(BE13-'Calculo deflactor ajustado'!BA98)))</f>
        <v>0.32047404242351601</v>
      </c>
      <c r="BF53" s="29">
        <f>(100/BE$5)*(((BF13-BE13)*(Deflactor!BB27/Deflactor!BB$40))+(((Deflactor!BB27/Deflactor!BB$40)-(Deflactor!BB27/Deflactor!BB$40))*(BF13-'Calculo deflactor ajustado'!BB98)))</f>
        <v>0.25057751154334262</v>
      </c>
      <c r="BG53" s="29">
        <f>(100/BF$5)*(((BG13-BF13)*(Deflactor!AY27/Deflactor!AY$40))+(((Deflactor!BC27/Deflactor!BC$40)-(Deflactor!AY27/Deflactor!AY$40))*(BG13-'Calculo deflactor ajustado'!BC98)))</f>
        <v>-0.25710618851593581</v>
      </c>
      <c r="BH53" s="29">
        <f>(100/BG$5)*(((BH13-BG13)*(Deflactor!BD27/Deflactor!BD$40))+(((Deflactor!BD27/Deflactor!BD$40)-(Deflactor!BD27/Deflactor!BD$40))*(BH13-'Calculo deflactor ajustado'!BD98)))</f>
        <v>0.10865861910199151</v>
      </c>
      <c r="BI53" s="29">
        <f>(100/BH$5)*(((BI13-BH13)*(Deflactor!BE27/Deflactor!BE$40))+(((Deflactor!BE27/Deflactor!BE$40)-(Deflactor!BE27/Deflactor!BE$40))*(BI13-'Calculo deflactor ajustado'!BE98)))</f>
        <v>0.4172553106354171</v>
      </c>
      <c r="BJ53" s="29">
        <f>(100/BI$5)*(((BJ13-BI13)*(Deflactor!BF27/Deflactor!BF$40))+(((Deflactor!BF27/Deflactor!BF$40)-(Deflactor!BF27/Deflactor!BF$40))*(BJ13-'Calculo deflactor ajustado'!BF98)))</f>
        <v>-0.47641224098315582</v>
      </c>
      <c r="BK53" s="29">
        <f>(100/BJ$5)*(((BK13-BJ13)*(Deflactor!BC27/Deflactor!BC$40))+(((Deflactor!BG27/Deflactor!BG$40)-(Deflactor!BC27/Deflactor!BC$40))*(BK13-'Calculo deflactor ajustado'!BG98)))</f>
        <v>-0.74383339806720461</v>
      </c>
      <c r="BL53" s="29">
        <f>(100/BK$5)*(((BL13-BK13)*(Deflactor!BH27/Deflactor!BH$40))+(((Deflactor!BH27/Deflactor!BH$40)-(Deflactor!BH27/Deflactor!BH$40))*(BL13-'Calculo deflactor ajustado'!BH98)))</f>
        <v>0.23070194558740836</v>
      </c>
      <c r="BM53" s="29">
        <f>(100/BL$5)*(((BM13-BL13)*(Deflactor!BI27/Deflactor!BI$40))+(((Deflactor!BI27/Deflactor!BI$40)-(Deflactor!BI27/Deflactor!BI$40))*(BM13-'Calculo deflactor ajustado'!BI98)))</f>
        <v>-0.5981801362812309</v>
      </c>
      <c r="BN53" s="29">
        <f>(100/BM$5)*(((BN13-BM13)*(Deflactor!BJ27/Deflactor!BJ$40))+(((Deflactor!BJ27/Deflactor!BJ$40)-(Deflactor!BJ27/Deflactor!BJ$40))*(BN13-'Calculo deflactor ajustado'!BJ98)))</f>
        <v>0.90210185509847807</v>
      </c>
      <c r="BO53" s="29">
        <f>(100/BN$5)*(((BO13-BN13)*(Deflactor!BG27/Deflactor!BG$40))+(((Deflactor!BK27/Deflactor!BK$40)-(Deflactor!BG27/Deflactor!BG$40))*(BO13-'Calculo deflactor ajustado'!BK98)))</f>
        <v>-7.2535533631503502E-2</v>
      </c>
      <c r="BP53" s="29">
        <f>(100/BO$5)*(((BP13-BO13)*(Deflactor!BL27/Deflactor!BL$40))+(((Deflactor!BL27/Deflactor!BL$40)-(Deflactor!BL27/Deflactor!BL$40))*(BP13-'Calculo deflactor ajustado'!BL98)))</f>
        <v>0.18963346638978473</v>
      </c>
      <c r="BQ53" s="29">
        <f>(100/BP$5)*(((BQ13-BP13)*(Deflactor!BM27/Deflactor!BM$40))+(((Deflactor!BM27/Deflactor!BM$40)-(Deflactor!BM27/Deflactor!BM$40))*(BQ13-'Calculo deflactor ajustado'!BM98)))</f>
        <v>-7.34804207743983E-2</v>
      </c>
      <c r="BR53" s="29">
        <f>(100/BQ$5)*(((BR13-BQ13)*(Deflactor!BN27/Deflactor!BN$40))+(((Deflactor!BN27/Deflactor!BN$40)-(Deflactor!BN27/Deflactor!BN$40))*(BR13-'Calculo deflactor ajustado'!BN98)))</f>
        <v>0.41862509452737967</v>
      </c>
      <c r="BS53" s="32">
        <f>(100/BR$5)*(((BS13-BR13)*(Deflactor!BK27/Deflactor!BK$40))+(((Deflactor!BO27/Deflactor!BO$40)-(Deflactor!BK27/Deflactor!BK$40))*(BS13-'Calculo deflactor ajustado'!BO98)))</f>
        <v>0.29762829134192909</v>
      </c>
      <c r="BT53" s="32">
        <f t="shared" si="6"/>
        <v>-0.1078523222916425</v>
      </c>
      <c r="BU53" s="32">
        <f t="shared" si="6"/>
        <v>0.347983263541157</v>
      </c>
      <c r="BV53" s="32">
        <f t="shared" si="6"/>
        <v>0.10119621520743954</v>
      </c>
      <c r="BW53" s="29">
        <f>(100/BV$5)*(((BW13-BV13)*(Deflactor!BS27/Deflactor!BS$40))+(((Deflactor!BS27/Deflactor!BS$40)-(Deflactor!BS27/Deflactor!BS$40))*(BW13-'Calculo deflactor ajustado'!BS98)))</f>
        <v>-9.8586388726448133E-5</v>
      </c>
      <c r="BX53" s="29">
        <f>(100/BW$5)*(((BX13-BW13)*(Deflactor!BT27/Deflactor!BT$40))+(((Deflactor!BT27/Deflactor!BT$40)-(Deflactor!BT27/Deflactor!BT$40))*(BX13-'Calculo deflactor ajustado'!BT98)))</f>
        <v>0.17146596815073695</v>
      </c>
      <c r="BY53" s="29">
        <f>(100/BX$5)*(((BY13-BX13)*(Deflactor!BU27/Deflactor!BU$40))+(((Deflactor!BU27/Deflactor!BU$40)-(Deflactor!BU27/Deflactor!BU$40))*(BY13-'Calculo deflactor ajustado'!BU98)))</f>
        <v>-0.19391415482278937</v>
      </c>
      <c r="BZ53" s="29">
        <f>(100/BY$5)*(((BZ13-BY13)*(Deflactor!BV27/Deflactor!BV$40))+(((Deflactor!BV27/Deflactor!BV$40)-(Deflactor!BV27/Deflactor!BV$40))*(BZ13-'Calculo deflactor ajustado'!BV98)))</f>
        <v>1.9873518511031262E-2</v>
      </c>
      <c r="CA53" s="29">
        <f>(100/BZ$5)*(((CA13-BZ13)*(Deflactor!BS27/Deflactor!BS$40))+(((Deflactor!BW27/Deflactor!BW$40)-(Deflactor!BS27/Deflactor!BS$40))*(CA13-'Calculo deflactor ajustado'!BW98)))</f>
        <v>0.41556856701234329</v>
      </c>
      <c r="CB53" s="29">
        <f>(100/CA$5)*(((CB13-CA13)*(Deflactor!BX27/Deflactor!BX$40))+(((Deflactor!BX27/Deflactor!BX$40)-(Deflactor!BX27/Deflactor!BX$40))*(CB13-'Calculo deflactor ajustado'!BX98)))</f>
        <v>-0.12027857083326834</v>
      </c>
      <c r="CC53" s="29">
        <f>(100/CB$5)*(((CC13-CB13)*(Deflactor!BY27/Deflactor!BY$40))+(((Deflactor!BY27/Deflactor!BY$40)-(Deflactor!BY27/Deflactor!BY$40))*(CC13-'Calculo deflactor ajustado'!BY98)))</f>
        <v>-0.64176009959424829</v>
      </c>
      <c r="CD53" s="29">
        <f>(100/CC$5)*(((CD13-CC13)*(Deflactor!BZ27/Deflactor!BZ$40))+(((Deflactor!BZ27/Deflactor!BZ$40)-(Deflactor!BZ27/Deflactor!BZ$40))*(CD13-'Calculo deflactor ajustado'!BZ98)))</f>
        <v>0.15368430221780746</v>
      </c>
      <c r="CE53" s="29">
        <f>(100/CD$5)*(((CE13-CD13)*(Deflactor!BW27/Deflactor!BW$40))+(((Deflactor!CA27/Deflactor!CA$40)-(Deflactor!BW27/Deflactor!BW$40))*(CE13-'Calculo deflactor ajustado'!CA98)))</f>
        <v>0.32757414052835904</v>
      </c>
      <c r="CF53" s="29">
        <f>(100/CE$5)*(((CF13-CE13)*(Deflactor!CB27/Deflactor!CB$40))+(((Deflactor!CB27/Deflactor!CB$40)-(Deflactor!CB27/Deflactor!CB$40))*(CF13-'Calculo deflactor ajustado'!CB98)))</f>
        <v>-0.4271456066444671</v>
      </c>
      <c r="CG53" s="29">
        <f>(100/CF$5)*(((CG13-CF13)*(Deflactor!CC27/Deflactor!CC$40))+(((Deflactor!CC27/Deflactor!CC$40)-(Deflactor!CC27/Deflactor!CC$40))*(CG13-'Calculo deflactor ajustado'!CC98)))</f>
        <v>-6.4579045387277767E-2</v>
      </c>
      <c r="CH53" s="29">
        <f>(100/CG$5)*(((CH13-CG13)*(Deflactor!CD27/Deflactor!CD$40))+(((Deflactor!CD27/Deflactor!CD$40)-(Deflactor!CD27/Deflactor!CD$40))*(CH13-'Calculo deflactor ajustado'!CD98)))</f>
        <v>-7.8424596047696873E-2</v>
      </c>
      <c r="CI53" s="29">
        <f>(100/CH$5)*(((CI13-CH13)*(Deflactor!CA27/Deflactor!CA$40))+(((Deflactor!CE27/Deflactor!CE$40)-(Deflactor!CA27/Deflactor!CA$40))*(CI13-'Calculo deflactor ajustado'!CE98)))</f>
        <v>-0.55988216949539005</v>
      </c>
      <c r="CJ53" s="29">
        <f>(100/CI$5)*(((CJ13-CI13)*(Deflactor!CF27/Deflactor!CF$40))+(((Deflactor!CF27/Deflactor!CF$40)-(Deflactor!CF27/Deflactor!CF$40))*(CJ13-'Calculo deflactor ajustado'!CF98)))</f>
        <v>0.47084832851210084</v>
      </c>
      <c r="CK53" s="29">
        <f>(100/CJ$5)*(((CK13-CJ13)*(Deflactor!CG27/Deflactor!CG$40))+(((Deflactor!CG27/Deflactor!CG$40)-(Deflactor!CG27/Deflactor!CG$40))*(CK13-'Calculo deflactor ajustado'!CG98)))</f>
        <v>0.74089916559517244</v>
      </c>
    </row>
    <row r="54" spans="1:89" s="55" customFormat="1" ht="13.9" x14ac:dyDescent="0.3">
      <c r="A54" s="137">
        <f>Original_real!A14</f>
        <v>1</v>
      </c>
      <c r="B54" s="19" t="s">
        <v>3</v>
      </c>
      <c r="C54" s="22" t="s">
        <v>19</v>
      </c>
      <c r="D54" s="22" t="s">
        <v>19</v>
      </c>
      <c r="E54" s="22" t="s">
        <v>19</v>
      </c>
      <c r="F54" s="22" t="s">
        <v>19</v>
      </c>
      <c r="G54" s="22" t="s">
        <v>19</v>
      </c>
      <c r="H54" s="22" t="s">
        <v>19</v>
      </c>
      <c r="I54" s="22" t="s">
        <v>19</v>
      </c>
      <c r="J54" s="22" t="s">
        <v>19</v>
      </c>
      <c r="K54" s="29">
        <f>(100/J$5)*(((K14-J14)*(Deflactor!C28/Deflactor!C$40))+(((Deflactor!G28/Deflactor!G$40)-(Deflactor!C28/Deflactor!C$40))*(K14-'Calculo deflactor ajustado'!G99)))</f>
        <v>-8.1533984186239042E-2</v>
      </c>
      <c r="L54" s="29">
        <f>(100/K$5)*(((L14-K14)*(Deflactor!H28/Deflactor!H$40))+(((Deflactor!H28/Deflactor!H$40)-(Deflactor!H28/Deflactor!H$40))*(L14-'Calculo deflactor ajustado'!H99)))</f>
        <v>-2.1928252403515577E-2</v>
      </c>
      <c r="M54" s="29">
        <f>(100/L$5)*(((M14-L14)*(Deflactor!I28/Deflactor!I$40))+(((Deflactor!I28/Deflactor!I$40)-(Deflactor!I28/Deflactor!I$40))*(M14-'Calculo deflactor ajustado'!I99)))</f>
        <v>0.15735009445073175</v>
      </c>
      <c r="N54" s="29">
        <f>(100/M$5)*(((N14-M14)*(Deflactor!J28/Deflactor!J$40))+(((Deflactor!J28/Deflactor!J$40)-(Deflactor!J28/Deflactor!J$40))*(N14-'Calculo deflactor ajustado'!J99)))</f>
        <v>-0.67279863672685414</v>
      </c>
      <c r="O54" s="29">
        <f>(100/N$5)*(((O14-N14)*(Deflactor!G28/Deflactor!G$40))+(((Deflactor!K28/Deflactor!K$40)-(Deflactor!G28/Deflactor!G$40))*(O14-'Calculo deflactor ajustado'!K99)))</f>
        <v>-0.23164543644931476</v>
      </c>
      <c r="P54" s="29">
        <f>(100/O$5)*(((P14-O14)*(Deflactor!L28/Deflactor!L$40))+(((Deflactor!L28/Deflactor!L$40)-(Deflactor!L28/Deflactor!L$40))*(P14-'Calculo deflactor ajustado'!L99)))</f>
        <v>0.19113005271577657</v>
      </c>
      <c r="Q54" s="29">
        <f>(100/P$5)*(((Q14-P14)*(Deflactor!M28/Deflactor!M$40))+(((Deflactor!M28/Deflactor!M$40)-(Deflactor!M28/Deflactor!M$40))*(Q14-'Calculo deflactor ajustado'!M99)))</f>
        <v>0.55943337985401653</v>
      </c>
      <c r="R54" s="29">
        <f>(100/Q$5)*(((R14-Q14)*(Deflactor!N28/Deflactor!N$40))+(((Deflactor!N28/Deflactor!N$40)-(Deflactor!N28/Deflactor!N$40))*(R14-'Calculo deflactor ajustado'!N99)))</f>
        <v>0.49786478190364974</v>
      </c>
      <c r="S54" s="29">
        <f>(100/R$5)*(((S14-R14)*(Deflactor!K28/Deflactor!K$40))+(((Deflactor!O28/Deflactor!O$40)-(Deflactor!K28/Deflactor!K$40))*(S14-'Calculo deflactor ajustado'!O99)))</f>
        <v>0.42070671440357432</v>
      </c>
      <c r="T54" s="29">
        <f>(100/S$5)*(((T14-S14)*(Deflactor!P28/Deflactor!P$40))+(((Deflactor!P28/Deflactor!P$40)-(Deflactor!P28/Deflactor!P$40))*(T14-'Calculo deflactor ajustado'!P99)))</f>
        <v>-0.14934393307548427</v>
      </c>
      <c r="U54" s="29">
        <f>(100/T$5)*(((U14-T14)*(Deflactor!Q28/Deflactor!Q$40))+(((Deflactor!Q28/Deflactor!Q$40)-(Deflactor!Q28/Deflactor!Q$40))*(U14-'Calculo deflactor ajustado'!Q99)))</f>
        <v>-7.0873179932455413E-2</v>
      </c>
      <c r="V54" s="29">
        <f>(100/U$5)*(((V14-U14)*(Deflactor!R28/Deflactor!R$40))+(((Deflactor!R28/Deflactor!R$40)-(Deflactor!R28/Deflactor!R$40))*(V14-'Calculo deflactor ajustado'!R99)))</f>
        <v>0.10643719583089903</v>
      </c>
      <c r="W54" s="29">
        <f>(100/V$5)*(((W14-V14)*(Deflactor!O28/Deflactor!O$40))+(((Deflactor!S28/Deflactor!S$40)-(Deflactor!O28/Deflactor!O$40))*(W14-'Calculo deflactor ajustado'!S99)))</f>
        <v>-5.5405999813390054E-2</v>
      </c>
      <c r="X54" s="29">
        <f>(100/W$5)*(((X14-W14)*(Deflactor!T28/Deflactor!T$40))+(((Deflactor!T28/Deflactor!T$40)-(Deflactor!T28/Deflactor!T$40))*(X14-'Calculo deflactor ajustado'!T99)))</f>
        <v>9.4764382366336816E-2</v>
      </c>
      <c r="Y54" s="29">
        <f>(100/X$5)*(((Y14-X14)*(Deflactor!U28/Deflactor!U$40))+(((Deflactor!U28/Deflactor!U$40)-(Deflactor!U28/Deflactor!U$40))*(Y14-'Calculo deflactor ajustado'!U99)))</f>
        <v>-0.45082756118797529</v>
      </c>
      <c r="Z54" s="29">
        <f>(100/Y$5)*(((Z14-Y14)*(Deflactor!V28/Deflactor!V$40))+(((Deflactor!V28/Deflactor!V$40)-(Deflactor!V28/Deflactor!V$40))*(Z14-'Calculo deflactor ajustado'!V99)))</f>
        <v>0.39087543327979701</v>
      </c>
      <c r="AA54" s="29">
        <f>(100/Z$5)*(((AA14-Z14)*(Deflactor!S28/Deflactor!S$40))+(((Deflactor!W28/Deflactor!W$40)-(Deflactor!S28/Deflactor!S$40))*(AA14-'Calculo deflactor ajustado'!W99)))</f>
        <v>7.8832070695081496E-2</v>
      </c>
      <c r="AB54" s="29">
        <f>(100/AA$5)*(((AB14-AA14)*(Deflactor!X28/Deflactor!X$40))+(((Deflactor!X28/Deflactor!X$40)-(Deflactor!X28/Deflactor!X$40))*(AB14-'Calculo deflactor ajustado'!X99)))</f>
        <v>0.16086668133511262</v>
      </c>
      <c r="AC54" s="29">
        <f>(100/AB$5)*(((AC14-AB14)*(Deflactor!Y28/Deflactor!Y$40))+(((Deflactor!Y28/Deflactor!Y$40)-(Deflactor!Y28/Deflactor!Y$40))*(AC14-'Calculo deflactor ajustado'!Y99)))</f>
        <v>0.2469406366130634</v>
      </c>
      <c r="AD54" s="29">
        <f>(100/AC$5)*(((AD14-AC14)*(Deflactor!Z28/Deflactor!Z$40))+(((Deflactor!Z28/Deflactor!Z$40)-(Deflactor!Z28/Deflactor!Z$40))*(AD14-'Calculo deflactor ajustado'!Z99)))</f>
        <v>-7.5588859799184491E-2</v>
      </c>
      <c r="AE54" s="29">
        <f>(100/AD$5)*(((AE14-AD14)*(Deflactor!W28/Deflactor!W$40))+(((Deflactor!AA28/Deflactor!AA$40)-(Deflactor!W28/Deflactor!W$40))*(AE14-'Calculo deflactor ajustado'!AA99)))</f>
        <v>0.16075547652824215</v>
      </c>
      <c r="AF54" s="29">
        <f>(100/AE$5)*(((AF14-AE14)*(Deflactor!AB28/Deflactor!AB$40))+(((Deflactor!AB28/Deflactor!AB$40)-(Deflactor!AB28/Deflactor!AB$40))*(AF14-'Calculo deflactor ajustado'!AB99)))</f>
        <v>-0.21587356434677196</v>
      </c>
      <c r="AG54" s="29">
        <f>(100/AF$5)*(((AG14-AF14)*(Deflactor!AC28/Deflactor!AC$40))+(((Deflactor!AC28/Deflactor!AC$40)-(Deflactor!AC28/Deflactor!AC$40))*(AG14-'Calculo deflactor ajustado'!AC99)))</f>
        <v>6.5221503949780685E-2</v>
      </c>
      <c r="AH54" s="29">
        <f>(100/AG$5)*(((AH14-AG14)*(Deflactor!AD28/Deflactor!AD$40))+(((Deflactor!AD28/Deflactor!AD$40)-(Deflactor!AD28/Deflactor!AD$40))*(AH14-'Calculo deflactor ajustado'!AD99)))</f>
        <v>0.2509799078372133</v>
      </c>
      <c r="AI54" s="29">
        <f>(100/AH$5)*(((AI14-AH14)*(Deflactor!AA28/Deflactor!AA$40))+(((Deflactor!AE28/Deflactor!AE$40)-(Deflactor!AA28/Deflactor!AA$40))*(AI14-'Calculo deflactor ajustado'!AE99)))</f>
        <v>0.52659465270366157</v>
      </c>
      <c r="AJ54" s="29">
        <f>(100/AI$5)*(((AJ14-AI14)*(Deflactor!AF28/Deflactor!AF$40))+(((Deflactor!AF28/Deflactor!AF$40)-(Deflactor!AF28/Deflactor!AF$40))*(AJ14-'Calculo deflactor ajustado'!AF99)))</f>
        <v>4.7155537124881353E-2</v>
      </c>
      <c r="AK54" s="29">
        <f>(100/AJ$5)*(((AK14-AJ14)*(Deflactor!AG28/Deflactor!AG$40))+(((Deflactor!AG28/Deflactor!AG$40)-(Deflactor!AG28/Deflactor!AG$40))*(AK14-'Calculo deflactor ajustado'!AG99)))</f>
        <v>0.81493258017382719</v>
      </c>
      <c r="AL54" s="29">
        <f>(100/AK$5)*(((AL14-AK14)*(Deflactor!AH28/Deflactor!AH$40))+(((Deflactor!AH28/Deflactor!AH$40)-(Deflactor!AH28/Deflactor!AH$40))*(AL14-'Calculo deflactor ajustado'!AH99)))</f>
        <v>-0.13216117950123557</v>
      </c>
      <c r="AM54" s="29">
        <f>(100/AL$5)*(((AM14-AL14)*(Deflactor!AE28/Deflactor!AE$40))+(((Deflactor!AI28/Deflactor!AI$40)-(Deflactor!AE28/Deflactor!AE$40))*(AM14-'Calculo deflactor ajustado'!AI99)))</f>
        <v>-0.5287833294460722</v>
      </c>
      <c r="AN54" s="29">
        <f>(100/AM$5)*(((AN14-AM14)*(Deflactor!AJ28/Deflactor!AJ$40))+(((Deflactor!AJ28/Deflactor!AJ$40)-(Deflactor!AJ28/Deflactor!AJ$40))*(AN14-'Calculo deflactor ajustado'!AJ99)))</f>
        <v>0.84429600379797642</v>
      </c>
      <c r="AO54" s="29">
        <f>(100/AN$5)*(((AO14-AN14)*(Deflactor!AK28/Deflactor!AK$40))+(((Deflactor!AK28/Deflactor!AK$40)-(Deflactor!AK28/Deflactor!AK$40))*(AO14-'Calculo deflactor ajustado'!AK99)))</f>
        <v>-6.5427319014506644E-2</v>
      </c>
      <c r="AP54" s="29">
        <f>(100/AO$5)*(((AP14-AO14)*(Deflactor!AL28/Deflactor!AL$40))+(((Deflactor!AL28/Deflactor!AL$40)-(Deflactor!AL28/Deflactor!AL$40))*(AP14-'Calculo deflactor ajustado'!AL99)))</f>
        <v>0.59152768517277665</v>
      </c>
      <c r="AQ54" s="29">
        <f>(100/AP$5)*(((AQ14-AP14)*(Deflactor!AI28/Deflactor!AI$40))+(((Deflactor!AM28/Deflactor!AM$40)-(Deflactor!AI28/Deflactor!AI$40))*(AQ14-'Calculo deflactor ajustado'!AM99)))</f>
        <v>-3.3793657252875392E-2</v>
      </c>
      <c r="AR54" s="29">
        <f>(100/AQ$5)*(((AR14-AQ14)*(Deflactor!AN28/Deflactor!AN$40))+(((Deflactor!AN28/Deflactor!AN$40)-(Deflactor!AN28/Deflactor!AN$40))*(AR14-'Calculo deflactor ajustado'!AN99)))</f>
        <v>-4.5613232183652541E-2</v>
      </c>
      <c r="AS54" s="29">
        <f>(100/AR$5)*(((AS14-AR14)*(Deflactor!AO28/Deflactor!AO$40))+(((Deflactor!AO28/Deflactor!AO$40)-(Deflactor!AO28/Deflactor!AO$40))*(AS14-'Calculo deflactor ajustado'!AO99)))</f>
        <v>0.16643742750141508</v>
      </c>
      <c r="AT54" s="29">
        <f>(100/AS$5)*(((AT14-AS14)*(Deflactor!AP28/Deflactor!AP$40))+(((Deflactor!AP28/Deflactor!AP$40)-(Deflactor!AP28/Deflactor!AP$40))*(AT14-'Calculo deflactor ajustado'!AP99)))</f>
        <v>0.35589798196342082</v>
      </c>
      <c r="AU54" s="29">
        <f>(100/AT$5)*(((AU14-AT14)*(Deflactor!AM28/Deflactor!AM$40))+(((Deflactor!AQ28/Deflactor!AQ$40)-(Deflactor!AM28/Deflactor!AM$40))*(AU14-'Calculo deflactor ajustado'!AQ99)))</f>
        <v>5.3407690554472406E-2</v>
      </c>
      <c r="AV54" s="29">
        <f>(100/AU$5)*(((AV14-AU14)*(Deflactor!AR28/Deflactor!AR$40))+(((Deflactor!AR28/Deflactor!AR$40)-(Deflactor!AR28/Deflactor!AR$40))*(AV14-'Calculo deflactor ajustado'!AR99)))</f>
        <v>6.2643976454638442E-2</v>
      </c>
      <c r="AW54" s="29">
        <f>(100/AV$5)*(((AW14-AV14)*(Deflactor!AS28/Deflactor!AS$40))+(((Deflactor!AS28/Deflactor!AS$40)-(Deflactor!AS28/Deflactor!AS$40))*(AW14-'Calculo deflactor ajustado'!AS99)))</f>
        <v>-0.32836327775918139</v>
      </c>
      <c r="AX54" s="29">
        <f>(100/AW$5)*(((AX14-AW14)*(Deflactor!AT28/Deflactor!AT$40))+(((Deflactor!AT28/Deflactor!AT$40)-(Deflactor!AT28/Deflactor!AT$40))*(AX14-'Calculo deflactor ajustado'!AT99)))</f>
        <v>0.23124606812612761</v>
      </c>
      <c r="AY54" s="29">
        <f>(100/AX$5)*(((AY14-AX14)*(Deflactor!AQ28/Deflactor!AQ$40))+(((Deflactor!AU28/Deflactor!AU$40)-(Deflactor!AQ28/Deflactor!AQ$40))*(AY14-'Calculo deflactor ajustado'!AU99)))</f>
        <v>0.6946995702258304</v>
      </c>
      <c r="AZ54" s="29">
        <f>(100/AY$5)*(((AZ14-AY14)*(Deflactor!AV28/Deflactor!AV$40))+(((Deflactor!AV28/Deflactor!AV$40)-(Deflactor!AV28/Deflactor!AV$40))*(AZ14-'Calculo deflactor ajustado'!AV99)))</f>
        <v>-0.53309116012767199</v>
      </c>
      <c r="BA54" s="29">
        <f>(100/AZ$5)*(((BA14-AZ14)*(Deflactor!AW28/Deflactor!AW$40))+(((Deflactor!AW28/Deflactor!AW$40)-(Deflactor!AW28/Deflactor!AW$40))*(BA14-'Calculo deflactor ajustado'!AW99)))</f>
        <v>-0.13812088764493158</v>
      </c>
      <c r="BB54" s="29">
        <f>(100/BA$5)*(((BB14-BA14)*(Deflactor!AX28/Deflactor!AX$40))+(((Deflactor!AX28/Deflactor!AX$40)-(Deflactor!AX28/Deflactor!AX$40))*(BB14-'Calculo deflactor ajustado'!AX99)))</f>
        <v>-0.48925030388129775</v>
      </c>
      <c r="BC54" s="29">
        <f>(100/BB$5)*(((BC14-BB14)*(Deflactor!AU28/Deflactor!AU$40))+(((Deflactor!AY28/Deflactor!AY$40)-(Deflactor!AU28/Deflactor!AU$40))*(BC14-'Calculo deflactor ajustado'!AY99)))</f>
        <v>-0.14035788370790303</v>
      </c>
      <c r="BD54" s="29">
        <f>(100/BC$5)*(((BD14-BC14)*(Deflactor!AZ28/Deflactor!AZ$40))+(((Deflactor!AZ28/Deflactor!AZ$40)-(Deflactor!AZ28/Deflactor!AZ$40))*(BD14-'Calculo deflactor ajustado'!AZ99)))</f>
        <v>-0.16704681004771266</v>
      </c>
      <c r="BE54" s="29">
        <f>(100/BD$5)*(((BE14-BD14)*(Deflactor!BA28/Deflactor!BA$40))+(((Deflactor!BA28/Deflactor!BA$40)-(Deflactor!BA28/Deflactor!BA$40))*(BE14-'Calculo deflactor ajustado'!BA99)))</f>
        <v>0.17404556874328095</v>
      </c>
      <c r="BF54" s="29">
        <f>(100/BE$5)*(((BF14-BE14)*(Deflactor!BB28/Deflactor!BB$40))+(((Deflactor!BB28/Deflactor!BB$40)-(Deflactor!BB28/Deflactor!BB$40))*(BF14-'Calculo deflactor ajustado'!BB99)))</f>
        <v>0.31996395858632937</v>
      </c>
      <c r="BG54" s="29">
        <f>(100/BF$5)*(((BG14-BF14)*(Deflactor!AY28/Deflactor!AY$40))+(((Deflactor!BC28/Deflactor!BC$40)-(Deflactor!AY28/Deflactor!AY$40))*(BG14-'Calculo deflactor ajustado'!BC99)))</f>
        <v>-0.69509415615205716</v>
      </c>
      <c r="BH54" s="29">
        <f>(100/BG$5)*(((BH14-BG14)*(Deflactor!BD28/Deflactor!BD$40))+(((Deflactor!BD28/Deflactor!BD$40)-(Deflactor!BD28/Deflactor!BD$40))*(BH14-'Calculo deflactor ajustado'!BD99)))</f>
        <v>0.72391146960854691</v>
      </c>
      <c r="BI54" s="29">
        <f>(100/BH$5)*(((BI14-BH14)*(Deflactor!BE28/Deflactor!BE$40))+(((Deflactor!BE28/Deflactor!BE$40)-(Deflactor!BE28/Deflactor!BE$40))*(BI14-'Calculo deflactor ajustado'!BE99)))</f>
        <v>0.4087091777535139</v>
      </c>
      <c r="BJ54" s="29">
        <f>(100/BI$5)*(((BJ14-BI14)*(Deflactor!BF28/Deflactor!BF$40))+(((Deflactor!BF28/Deflactor!BF$40)-(Deflactor!BF28/Deflactor!BF$40))*(BJ14-'Calculo deflactor ajustado'!BF99)))</f>
        <v>0.20668281715477152</v>
      </c>
      <c r="BK54" s="29">
        <f>(100/BJ$5)*(((BK14-BJ14)*(Deflactor!BC28/Deflactor!BC$40))+(((Deflactor!BG28/Deflactor!BG$40)-(Deflactor!BC28/Deflactor!BC$40))*(BK14-'Calculo deflactor ajustado'!BG99)))</f>
        <v>0.13014159575527831</v>
      </c>
      <c r="BL54" s="29">
        <f>(100/BK$5)*(((BL14-BK14)*(Deflactor!BH28/Deflactor!BH$40))+(((Deflactor!BH28/Deflactor!BH$40)-(Deflactor!BH28/Deflactor!BH$40))*(BL14-'Calculo deflactor ajustado'!BH99)))</f>
        <v>0.17342179754442025</v>
      </c>
      <c r="BM54" s="29">
        <f>(100/BL$5)*(((BM14-BL14)*(Deflactor!BI28/Deflactor!BI$40))+(((Deflactor!BI28/Deflactor!BI$40)-(Deflactor!BI28/Deflactor!BI$40))*(BM14-'Calculo deflactor ajustado'!BI99)))</f>
        <v>7.3011267137110508E-2</v>
      </c>
      <c r="BN54" s="29">
        <f>(100/BM$5)*(((BN14-BM14)*(Deflactor!BJ28/Deflactor!BJ$40))+(((Deflactor!BJ28/Deflactor!BJ$40)-(Deflactor!BJ28/Deflactor!BJ$40))*(BN14-'Calculo deflactor ajustado'!BJ99)))</f>
        <v>-9.6522971677797123E-2</v>
      </c>
      <c r="BO54" s="29">
        <f>(100/BN$5)*(((BO14-BN14)*(Deflactor!BG28/Deflactor!BG$40))+(((Deflactor!BK28/Deflactor!BK$40)-(Deflactor!BG28/Deflactor!BG$40))*(BO14-'Calculo deflactor ajustado'!BK99)))</f>
        <v>0.20460733959197747</v>
      </c>
      <c r="BP54" s="29">
        <f>(100/BO$5)*(((BP14-BO14)*(Deflactor!BL28/Deflactor!BL$40))+(((Deflactor!BL28/Deflactor!BL$40)-(Deflactor!BL28/Deflactor!BL$40))*(BP14-'Calculo deflactor ajustado'!BL99)))</f>
        <v>0.1249065254065695</v>
      </c>
      <c r="BQ54" s="29">
        <f>(100/BP$5)*(((BQ14-BP14)*(Deflactor!BM28/Deflactor!BM$40))+(((Deflactor!BM28/Deflactor!BM$40)-(Deflactor!BM28/Deflactor!BM$40))*(BQ14-'Calculo deflactor ajustado'!BM99)))</f>
        <v>6.2391298587462715E-2</v>
      </c>
      <c r="BR54" s="29">
        <f>(100/BQ$5)*(((BR14-BQ14)*(Deflactor!BN28/Deflactor!BN$40))+(((Deflactor!BN28/Deflactor!BN$40)-(Deflactor!BN28/Deflactor!BN$40))*(BR14-'Calculo deflactor ajustado'!BN99)))</f>
        <v>0.2944787765632727</v>
      </c>
      <c r="BS54" s="32">
        <f>(100/BR$5)*(((BS14-BR14)*(Deflactor!BK28/Deflactor!BK$40))+(((Deflactor!BO28/Deflactor!BO$40)-(Deflactor!BK28/Deflactor!BK$40))*(BS14-'Calculo deflactor ajustado'!BO99)))</f>
        <v>-2.0987792744572496E-2</v>
      </c>
      <c r="BT54" s="32">
        <f t="shared" si="6"/>
        <v>-0.13332560589213607</v>
      </c>
      <c r="BU54" s="32">
        <f t="shared" si="6"/>
        <v>0.14970155696145435</v>
      </c>
      <c r="BV54" s="32">
        <f t="shared" si="6"/>
        <v>-8.3177371642520828E-2</v>
      </c>
      <c r="BW54" s="29">
        <f>(100/BV$5)*(((BW14-BV14)*(Deflactor!BS28/Deflactor!BS$40))+(((Deflactor!BS28/Deflactor!BS$40)-(Deflactor!BS28/Deflactor!BS$40))*(BW14-'Calculo deflactor ajustado'!BS99)))</f>
        <v>-4.0742274751538778E-2</v>
      </c>
      <c r="BX54" s="29">
        <f>(100/BW$5)*(((BX14-BW14)*(Deflactor!BT28/Deflactor!BT$40))+(((Deflactor!BT28/Deflactor!BT$40)-(Deflactor!BT28/Deflactor!BT$40))*(BX14-'Calculo deflactor ajustado'!BT99)))</f>
        <v>-6.1015324558508839E-2</v>
      </c>
      <c r="BY54" s="29">
        <f>(100/BX$5)*(((BY14-BX14)*(Deflactor!BU28/Deflactor!BU$40))+(((Deflactor!BU28/Deflactor!BU$40)-(Deflactor!BU28/Deflactor!BU$40))*(BY14-'Calculo deflactor ajustado'!BU99)))</f>
        <v>3.9892113915904463E-2</v>
      </c>
      <c r="BZ54" s="29">
        <f>(100/BY$5)*(((BZ14-BY14)*(Deflactor!BV28/Deflactor!BV$40))+(((Deflactor!BV28/Deflactor!BV$40)-(Deflactor!BV28/Deflactor!BV$40))*(BZ14-'Calculo deflactor ajustado'!BV99)))</f>
        <v>0.11426474287491854</v>
      </c>
      <c r="CA54" s="29">
        <f>(100/BZ$5)*(((CA14-BZ14)*(Deflactor!BS28/Deflactor!BS$40))+(((Deflactor!BW28/Deflactor!BW$40)-(Deflactor!BS28/Deflactor!BS$40))*(CA14-'Calculo deflactor ajustado'!BW99)))</f>
        <v>-0.13217900340408487</v>
      </c>
      <c r="CB54" s="29">
        <f>(100/CA$5)*(((CB14-CA14)*(Deflactor!BX28/Deflactor!BX$40))+(((Deflactor!BX28/Deflactor!BX$40)-(Deflactor!BX28/Deflactor!BX$40))*(CB14-'Calculo deflactor ajustado'!BX99)))</f>
        <v>7.9892667849890464E-2</v>
      </c>
      <c r="CC54" s="29">
        <f>(100/CB$5)*(((CC14-CB14)*(Deflactor!BY28/Deflactor!BY$40))+(((Deflactor!BY28/Deflactor!BY$40)-(Deflactor!BY28/Deflactor!BY$40))*(CC14-'Calculo deflactor ajustado'!BY99)))</f>
        <v>7.9650673614037604E-2</v>
      </c>
      <c r="CD54" s="29">
        <f>(100/CC$5)*(((CD14-CC14)*(Deflactor!BZ28/Deflactor!BZ$40))+(((Deflactor!BZ28/Deflactor!BZ$40)-(Deflactor!BZ28/Deflactor!BZ$40))*(CD14-'Calculo deflactor ajustado'!BZ99)))</f>
        <v>-0.12409878585282558</v>
      </c>
      <c r="CE54" s="29">
        <f>(100/CD$5)*(((CE14-CD14)*(Deflactor!BW28/Deflactor!BW$40))+(((Deflactor!CA28/Deflactor!CA$40)-(Deflactor!BW28/Deflactor!BW$40))*(CE14-'Calculo deflactor ajustado'!CA99)))</f>
        <v>6.0466214998190319E-3</v>
      </c>
      <c r="CF54" s="29">
        <f>(100/CE$5)*(((CF14-CE14)*(Deflactor!CB28/Deflactor!CB$40))+(((Deflactor!CB28/Deflactor!CB$40)-(Deflactor!CB28/Deflactor!CB$40))*(CF14-'Calculo deflactor ajustado'!CB99)))</f>
        <v>-0.18863986030356772</v>
      </c>
      <c r="CG54" s="29">
        <f>(100/CF$5)*(((CG14-CF14)*(Deflactor!CC28/Deflactor!CC$40))+(((Deflactor!CC28/Deflactor!CC$40)-(Deflactor!CC28/Deflactor!CC$40))*(CG14-'Calculo deflactor ajustado'!CC99)))</f>
        <v>0.14495657286471708</v>
      </c>
      <c r="CH54" s="29">
        <f>(100/CG$5)*(((CH14-CG14)*(Deflactor!CD28/Deflactor!CD$40))+(((Deflactor!CD28/Deflactor!CD$40)-(Deflactor!CD28/Deflactor!CD$40))*(CH14-'Calculo deflactor ajustado'!CD99)))</f>
        <v>-0.18667826428665665</v>
      </c>
      <c r="CI54" s="29">
        <f>(100/CH$5)*(((CI14-CH14)*(Deflactor!CA28/Deflactor!CA$40))+(((Deflactor!CE28/Deflactor!CE$40)-(Deflactor!CA28/Deflactor!CA$40))*(CI14-'Calculo deflactor ajustado'!CE99)))</f>
        <v>0.23183268305704252</v>
      </c>
      <c r="CJ54" s="29">
        <f>(100/CI$5)*(((CJ14-CI14)*(Deflactor!CF28/Deflactor!CF$40))+(((Deflactor!CF28/Deflactor!CF$40)-(Deflactor!CF28/Deflactor!CF$40))*(CJ14-'Calculo deflactor ajustado'!CF99)))</f>
        <v>3.8623028592319933E-2</v>
      </c>
      <c r="CK54" s="29">
        <f>(100/CJ$5)*(((CK14-CJ14)*(Deflactor!CG28/Deflactor!CG$40))+(((Deflactor!CG28/Deflactor!CG$40)-(Deflactor!CG28/Deflactor!CG$40))*(CK14-'Calculo deflactor ajustado'!CG99)))</f>
        <v>0.14086948372003846</v>
      </c>
    </row>
    <row r="55" spans="1:89" s="55" customFormat="1" ht="12.75" x14ac:dyDescent="0.2">
      <c r="A55" s="137">
        <f>Original_real!A15</f>
        <v>1</v>
      </c>
      <c r="B55" s="19" t="s">
        <v>4</v>
      </c>
      <c r="C55" s="22" t="s">
        <v>19</v>
      </c>
      <c r="D55" s="22" t="s">
        <v>19</v>
      </c>
      <c r="E55" s="22" t="s">
        <v>19</v>
      </c>
      <c r="F55" s="22" t="s">
        <v>19</v>
      </c>
      <c r="G55" s="22" t="s">
        <v>19</v>
      </c>
      <c r="H55" s="22" t="s">
        <v>19</v>
      </c>
      <c r="I55" s="22" t="s">
        <v>19</v>
      </c>
      <c r="J55" s="22" t="s">
        <v>19</v>
      </c>
      <c r="K55" s="29">
        <f>(100/J$5)*(((K15-J15)*(Deflactor!C29/Deflactor!C$40))+(((Deflactor!G29/Deflactor!G$40)-(Deflactor!C29/Deflactor!C$40))*(K15-'Calculo deflactor ajustado'!G100)))</f>
        <v>0.12523902840211434</v>
      </c>
      <c r="L55" s="29">
        <f>(100/K$5)*(((L15-K15)*(Deflactor!H29/Deflactor!H$40))+(((Deflactor!H29/Deflactor!H$40)-(Deflactor!H29/Deflactor!H$40))*(L15-'Calculo deflactor ajustado'!H100)))</f>
        <v>7.0581414608250387E-4</v>
      </c>
      <c r="M55" s="29">
        <f>(100/L$5)*(((M15-L15)*(Deflactor!I29/Deflactor!I$40))+(((Deflactor!I29/Deflactor!I$40)-(Deflactor!I29/Deflactor!I$40))*(M15-'Calculo deflactor ajustado'!I100)))</f>
        <v>-0.21795410170267673</v>
      </c>
      <c r="N55" s="29">
        <f>(100/M$5)*(((N15-M15)*(Deflactor!J29/Deflactor!J$40))+(((Deflactor!J29/Deflactor!J$40)-(Deflactor!J29/Deflactor!J$40))*(N15-'Calculo deflactor ajustado'!J100)))</f>
        <v>-0.19181921380159866</v>
      </c>
      <c r="O55" s="29">
        <f>(100/N$5)*(((O15-N15)*(Deflactor!G29/Deflactor!G$40))+(((Deflactor!K29/Deflactor!K$40)-(Deflactor!G29/Deflactor!G$40))*(O15-'Calculo deflactor ajustado'!K100)))</f>
        <v>3.1584600825111414E-2</v>
      </c>
      <c r="P55" s="29">
        <f>(100/O$5)*(((P15-O15)*(Deflactor!L29/Deflactor!L$40))+(((Deflactor!L29/Deflactor!L$40)-(Deflactor!L29/Deflactor!L$40))*(P15-'Calculo deflactor ajustado'!L100)))</f>
        <v>-0.17643729115047399</v>
      </c>
      <c r="Q55" s="29">
        <f>(100/P$5)*(((Q15-P15)*(Deflactor!M29/Deflactor!M$40))+(((Deflactor!M29/Deflactor!M$40)-(Deflactor!M29/Deflactor!M$40))*(Q15-'Calculo deflactor ajustado'!M100)))</f>
        <v>0.19852569908122047</v>
      </c>
      <c r="R55" s="29">
        <f>(100/Q$5)*(((R15-Q15)*(Deflactor!N29/Deflactor!N$40))+(((Deflactor!N29/Deflactor!N$40)-(Deflactor!N29/Deflactor!N$40))*(R15-'Calculo deflactor ajustado'!N100)))</f>
        <v>0.25277154114911599</v>
      </c>
      <c r="S55" s="29">
        <f>(100/R$5)*(((S15-R15)*(Deflactor!K29/Deflactor!K$40))+(((Deflactor!O29/Deflactor!O$40)-(Deflactor!K29/Deflactor!K$40))*(S15-'Calculo deflactor ajustado'!O100)))</f>
        <v>-8.2290246983917112E-2</v>
      </c>
      <c r="T55" s="29">
        <f>(100/S$5)*(((T15-S15)*(Deflactor!P29/Deflactor!P$40))+(((Deflactor!P29/Deflactor!P$40)-(Deflactor!P29/Deflactor!P$40))*(T15-'Calculo deflactor ajustado'!P100)))</f>
        <v>-5.0566183062243926E-2</v>
      </c>
      <c r="U55" s="29">
        <f>(100/T$5)*(((U15-T15)*(Deflactor!Q29/Deflactor!Q$40))+(((Deflactor!Q29/Deflactor!Q$40)-(Deflactor!Q29/Deflactor!Q$40))*(U15-'Calculo deflactor ajustado'!Q100)))</f>
        <v>8.2252147889466942E-2</v>
      </c>
      <c r="V55" s="29">
        <f>(100/U$5)*(((V15-U15)*(Deflactor!R29/Deflactor!R$40))+(((Deflactor!R29/Deflactor!R$40)-(Deflactor!R29/Deflactor!R$40))*(V15-'Calculo deflactor ajustado'!R100)))</f>
        <v>-3.6125377512486616E-2</v>
      </c>
      <c r="W55" s="29">
        <f>(100/V$5)*(((W15-V15)*(Deflactor!O29/Deflactor!O$40))+(((Deflactor!S29/Deflactor!S$40)-(Deflactor!O29/Deflactor!O$40))*(W15-'Calculo deflactor ajustado'!S100)))</f>
        <v>-6.0966037610828805E-2</v>
      </c>
      <c r="X55" s="29">
        <f>(100/W$5)*(((X15-W15)*(Deflactor!T29/Deflactor!T$40))+(((Deflactor!T29/Deflactor!T$40)-(Deflactor!T29/Deflactor!T$40))*(X15-'Calculo deflactor ajustado'!T100)))</f>
        <v>6.821682985068292E-2</v>
      </c>
      <c r="Y55" s="29">
        <f>(100/X$5)*(((Y15-X15)*(Deflactor!U29/Deflactor!U$40))+(((Deflactor!U29/Deflactor!U$40)-(Deflactor!U29/Deflactor!U$40))*(Y15-'Calculo deflactor ajustado'!U100)))</f>
        <v>-6.5723450684046867E-3</v>
      </c>
      <c r="Z55" s="29">
        <f>(100/Y$5)*(((Z15-Y15)*(Deflactor!V29/Deflactor!V$40))+(((Deflactor!V29/Deflactor!V$40)-(Deflactor!V29/Deflactor!V$40))*(Z15-'Calculo deflactor ajustado'!V100)))</f>
        <v>-5.4872649539432473E-2</v>
      </c>
      <c r="AA55" s="29">
        <f>(100/Z$5)*(((AA15-Z15)*(Deflactor!S29/Deflactor!S$40))+(((Deflactor!W29/Deflactor!W$40)-(Deflactor!S29/Deflactor!S$40))*(AA15-'Calculo deflactor ajustado'!W100)))</f>
        <v>-3.1702034861998429E-3</v>
      </c>
      <c r="AB55" s="29">
        <f>(100/AA$5)*(((AB15-AA15)*(Deflactor!X29/Deflactor!X$40))+(((Deflactor!X29/Deflactor!X$40)-(Deflactor!X29/Deflactor!X$40))*(AB15-'Calculo deflactor ajustado'!X100)))</f>
        <v>7.2987523205788635E-2</v>
      </c>
      <c r="AC55" s="29">
        <f>(100/AB$5)*(((AC15-AB15)*(Deflactor!Y29/Deflactor!Y$40))+(((Deflactor!Y29/Deflactor!Y$40)-(Deflactor!Y29/Deflactor!Y$40))*(AC15-'Calculo deflactor ajustado'!Y100)))</f>
        <v>3.455613506765487E-3</v>
      </c>
      <c r="AD55" s="29">
        <f>(100/AC$5)*(((AD15-AC15)*(Deflactor!Z29/Deflactor!Z$40))+(((Deflactor!Z29/Deflactor!Z$40)-(Deflactor!Z29/Deflactor!Z$40))*(AD15-'Calculo deflactor ajustado'!Z100)))</f>
        <v>9.3874129529942771E-2</v>
      </c>
      <c r="AE55" s="29">
        <f>(100/AD$5)*(((AE15-AD15)*(Deflactor!W29/Deflactor!W$40))+(((Deflactor!AA29/Deflactor!AA$40)-(Deflactor!W29/Deflactor!W$40))*(AE15-'Calculo deflactor ajustado'!AA100)))</f>
        <v>3.3376458529766805E-2</v>
      </c>
      <c r="AF55" s="29">
        <f>(100/AE$5)*(((AF15-AE15)*(Deflactor!AB29/Deflactor!AB$40))+(((Deflactor!AB29/Deflactor!AB$40)-(Deflactor!AB29/Deflactor!AB$40))*(AF15-'Calculo deflactor ajustado'!AB100)))</f>
        <v>-1.8605303119125224E-2</v>
      </c>
      <c r="AG55" s="29">
        <f>(100/AF$5)*(((AG15-AF15)*(Deflactor!AC29/Deflactor!AC$40))+(((Deflactor!AC29/Deflactor!AC$40)-(Deflactor!AC29/Deflactor!AC$40))*(AG15-'Calculo deflactor ajustado'!AC100)))</f>
        <v>-3.772058969783857E-2</v>
      </c>
      <c r="AH55" s="29">
        <f>(100/AG$5)*(((AH15-AG15)*(Deflactor!AD29/Deflactor!AD$40))+(((Deflactor!AD29/Deflactor!AD$40)-(Deflactor!AD29/Deflactor!AD$40))*(AH15-'Calculo deflactor ajustado'!AD100)))</f>
        <v>-1.9702762772829157E-2</v>
      </c>
      <c r="AI55" s="29">
        <f>(100/AH$5)*(((AI15-AH15)*(Deflactor!AA29/Deflactor!AA$40))+(((Deflactor!AE29/Deflactor!AE$40)-(Deflactor!AA29/Deflactor!AA$40))*(AI15-'Calculo deflactor ajustado'!AE100)))</f>
        <v>6.1414777331806586E-2</v>
      </c>
      <c r="AJ55" s="29">
        <f>(100/AI$5)*(((AJ15-AI15)*(Deflactor!AF29/Deflactor!AF$40))+(((Deflactor!AF29/Deflactor!AF$40)-(Deflactor!AF29/Deflactor!AF$40))*(AJ15-'Calculo deflactor ajustado'!AF100)))</f>
        <v>0.12864528454657004</v>
      </c>
      <c r="AK55" s="29">
        <f>(100/AJ$5)*(((AK15-AJ15)*(Deflactor!AG29/Deflactor!AG$40))+(((Deflactor!AG29/Deflactor!AG$40)-(Deflactor!AG29/Deflactor!AG$40))*(AK15-'Calculo deflactor ajustado'!AG100)))</f>
        <v>-4.7889561177647651E-2</v>
      </c>
      <c r="AL55" s="29">
        <f>(100/AK$5)*(((AL15-AK15)*(Deflactor!AH29/Deflactor!AH$40))+(((Deflactor!AH29/Deflactor!AH$40)-(Deflactor!AH29/Deflactor!AH$40))*(AL15-'Calculo deflactor ajustado'!AH100)))</f>
        <v>3.1771343129628163E-2</v>
      </c>
      <c r="AM55" s="29">
        <f>(100/AL$5)*(((AM15-AL15)*(Deflactor!AE29/Deflactor!AE$40))+(((Deflactor!AI29/Deflactor!AI$40)-(Deflactor!AE29/Deflactor!AE$40))*(AM15-'Calculo deflactor ajustado'!AI100)))</f>
        <v>2.3311624107582772E-2</v>
      </c>
      <c r="AN55" s="29">
        <f>(100/AM$5)*(((AN15-AM15)*(Deflactor!AJ29/Deflactor!AJ$40))+(((Deflactor!AJ29/Deflactor!AJ$40)-(Deflactor!AJ29/Deflactor!AJ$40))*(AN15-'Calculo deflactor ajustado'!AJ100)))</f>
        <v>9.7719102471607502E-3</v>
      </c>
      <c r="AO55" s="29">
        <f>(100/AN$5)*(((AO15-AN15)*(Deflactor!AK29/Deflactor!AK$40))+(((Deflactor!AK29/Deflactor!AK$40)-(Deflactor!AK29/Deflactor!AK$40))*(AO15-'Calculo deflactor ajustado'!AK100)))</f>
        <v>0.20890646719918948</v>
      </c>
      <c r="AP55" s="29">
        <f>(100/AO$5)*(((AP15-AO15)*(Deflactor!AL29/Deflactor!AL$40))+(((Deflactor!AL29/Deflactor!AL$40)-(Deflactor!AL29/Deflactor!AL$40))*(AP15-'Calculo deflactor ajustado'!AL100)))</f>
        <v>2.8225825193946792E-2</v>
      </c>
      <c r="AQ55" s="29">
        <f>(100/AP$5)*(((AQ15-AP15)*(Deflactor!AI29/Deflactor!AI$40))+(((Deflactor!AM29/Deflactor!AM$40)-(Deflactor!AI29/Deflactor!AI$40))*(AQ15-'Calculo deflactor ajustado'!AM100)))</f>
        <v>6.2378804528509413E-2</v>
      </c>
      <c r="AR55" s="29">
        <f>(100/AQ$5)*(((AR15-AQ15)*(Deflactor!AN29/Deflactor!AN$40))+(((Deflactor!AN29/Deflactor!AN$40)-(Deflactor!AN29/Deflactor!AN$40))*(AR15-'Calculo deflactor ajustado'!AN100)))</f>
        <v>0.10611184432139628</v>
      </c>
      <c r="AS55" s="29">
        <f>(100/AR$5)*(((AS15-AR15)*(Deflactor!AO29/Deflactor!AO$40))+(((Deflactor!AO29/Deflactor!AO$40)-(Deflactor!AO29/Deflactor!AO$40))*(AS15-'Calculo deflactor ajustado'!AO100)))</f>
        <v>-0.10620833040454085</v>
      </c>
      <c r="AT55" s="29">
        <f>(100/AS$5)*(((AT15-AS15)*(Deflactor!AP29/Deflactor!AP$40))+(((Deflactor!AP29/Deflactor!AP$40)-(Deflactor!AP29/Deflactor!AP$40))*(AT15-'Calculo deflactor ajustado'!AP100)))</f>
        <v>-0.20006738496139467</v>
      </c>
      <c r="AU55" s="29">
        <f>(100/AT$5)*(((AU15-AT15)*(Deflactor!AM29/Deflactor!AM$40))+(((Deflactor!AQ29/Deflactor!AQ$40)-(Deflactor!AM29/Deflactor!AM$40))*(AU15-'Calculo deflactor ajustado'!AQ100)))</f>
        <v>-0.1637390358842315</v>
      </c>
      <c r="AV55" s="29">
        <f>(100/AU$5)*(((AV15-AU15)*(Deflactor!AR29/Deflactor!AR$40))+(((Deflactor!AR29/Deflactor!AR$40)-(Deflactor!AR29/Deflactor!AR$40))*(AV15-'Calculo deflactor ajustado'!AR100)))</f>
        <v>-0.29817024319097435</v>
      </c>
      <c r="AW55" s="29">
        <f>(100/AV$5)*(((AW15-AV15)*(Deflactor!AS29/Deflactor!AS$40))+(((Deflactor!AS29/Deflactor!AS$40)-(Deflactor!AS29/Deflactor!AS$40))*(AW15-'Calculo deflactor ajustado'!AS100)))</f>
        <v>-0.2605253539748969</v>
      </c>
      <c r="AX55" s="29">
        <f>(100/AW$5)*(((AX15-AW15)*(Deflactor!AT29/Deflactor!AT$40))+(((Deflactor!AT29/Deflactor!AT$40)-(Deflactor!AT29/Deflactor!AT$40))*(AX15-'Calculo deflactor ajustado'!AT100)))</f>
        <v>2.1743331529814117E-2</v>
      </c>
      <c r="AY55" s="29">
        <f>(100/AX$5)*(((AY15-AX15)*(Deflactor!AQ29/Deflactor!AQ$40))+(((Deflactor!AU29/Deflactor!AU$40)-(Deflactor!AQ29/Deflactor!AQ$40))*(AY15-'Calculo deflactor ajustado'!AU100)))</f>
        <v>1.1372192262812081E-2</v>
      </c>
      <c r="AZ55" s="29">
        <f>(100/AY$5)*(((AZ15-AY15)*(Deflactor!AV29/Deflactor!AV$40))+(((Deflactor!AV29/Deflactor!AV$40)-(Deflactor!AV29/Deflactor!AV$40))*(AZ15-'Calculo deflactor ajustado'!AV100)))</f>
        <v>9.0516000490820536E-2</v>
      </c>
      <c r="BA55" s="29">
        <f>(100/AZ$5)*(((BA15-AZ15)*(Deflactor!AW29/Deflactor!AW$40))+(((Deflactor!AW29/Deflactor!AW$40)-(Deflactor!AW29/Deflactor!AW$40))*(BA15-'Calculo deflactor ajustado'!AW100)))</f>
        <v>0.26402903811910866</v>
      </c>
      <c r="BB55" s="29">
        <f>(100/BA$5)*(((BB15-BA15)*(Deflactor!AX29/Deflactor!AX$40))+(((Deflactor!AX29/Deflactor!AX$40)-(Deflactor!AX29/Deflactor!AX$40))*(BB15-'Calculo deflactor ajustado'!AX100)))</f>
        <v>-7.832102961441538E-2</v>
      </c>
      <c r="BC55" s="29">
        <f>(100/BB$5)*(((BC15-BB15)*(Deflactor!AU29/Deflactor!AU$40))+(((Deflactor!AY29/Deflactor!AY$40)-(Deflactor!AU29/Deflactor!AU$40))*(BC15-'Calculo deflactor ajustado'!AY100)))</f>
        <v>4.9133711943666857E-2</v>
      </c>
      <c r="BD55" s="29">
        <f>(100/BC$5)*(((BD15-BC15)*(Deflactor!AZ29/Deflactor!AZ$40))+(((Deflactor!AZ29/Deflactor!AZ$40)-(Deflactor!AZ29/Deflactor!AZ$40))*(BD15-'Calculo deflactor ajustado'!AZ100)))</f>
        <v>0.18823461719348092</v>
      </c>
      <c r="BE55" s="29">
        <f>(100/BD$5)*(((BE15-BD15)*(Deflactor!BA29/Deflactor!BA$40))+(((Deflactor!BA29/Deflactor!BA$40)-(Deflactor!BA29/Deflactor!BA$40))*(BE15-'Calculo deflactor ajustado'!BA100)))</f>
        <v>0.1600796757538008</v>
      </c>
      <c r="BF55" s="29">
        <f>(100/BE$5)*(((BF15-BE15)*(Deflactor!BB29/Deflactor!BB$40))+(((Deflactor!BB29/Deflactor!BB$40)-(Deflactor!BB29/Deflactor!BB$40))*(BF15-'Calculo deflactor ajustado'!BB100)))</f>
        <v>0.13080490920248339</v>
      </c>
      <c r="BG55" s="29">
        <f>(100/BF$5)*(((BG15-BF15)*(Deflactor!AY29/Deflactor!AY$40))+(((Deflactor!BC29/Deflactor!BC$40)-(Deflactor!AY29/Deflactor!AY$40))*(BG15-'Calculo deflactor ajustado'!BC100)))</f>
        <v>7.2414409973640455E-3</v>
      </c>
      <c r="BH55" s="29">
        <f>(100/BG$5)*(((BH15-BG15)*(Deflactor!BD29/Deflactor!BD$40))+(((Deflactor!BD29/Deflactor!BD$40)-(Deflactor!BD29/Deflactor!BD$40))*(BH15-'Calculo deflactor ajustado'!BD100)))</f>
        <v>0.15417185908250086</v>
      </c>
      <c r="BI55" s="29">
        <f>(100/BH$5)*(((BI15-BH15)*(Deflactor!BE29/Deflactor!BE$40))+(((Deflactor!BE29/Deflactor!BE$40)-(Deflactor!BE29/Deflactor!BE$40))*(BI15-'Calculo deflactor ajustado'!BE100)))</f>
        <v>-0.11714825228828724</v>
      </c>
      <c r="BJ55" s="29">
        <f>(100/BI$5)*(((BJ15-BI15)*(Deflactor!BF29/Deflactor!BF$40))+(((Deflactor!BF29/Deflactor!BF$40)-(Deflactor!BF29/Deflactor!BF$40))*(BJ15-'Calculo deflactor ajustado'!BF100)))</f>
        <v>7.7732674193342136E-2</v>
      </c>
      <c r="BK55" s="29">
        <f>(100/BJ$5)*(((BK15-BJ15)*(Deflactor!BC29/Deflactor!BC$40))+(((Deflactor!BG29/Deflactor!BG$40)-(Deflactor!BC29/Deflactor!BC$40))*(BK15-'Calculo deflactor ajustado'!BG100)))</f>
        <v>0.19311246637455104</v>
      </c>
      <c r="BL55" s="29">
        <f>(100/BK$5)*(((BL15-BK15)*(Deflactor!BH29/Deflactor!BH$40))+(((Deflactor!BH29/Deflactor!BH$40)-(Deflactor!BH29/Deflactor!BH$40))*(BL15-'Calculo deflactor ajustado'!BH100)))</f>
        <v>2.6839188914594872E-2</v>
      </c>
      <c r="BM55" s="29">
        <f>(100/BL$5)*(((BM15-BL15)*(Deflactor!BI29/Deflactor!BI$40))+(((Deflactor!BI29/Deflactor!BI$40)-(Deflactor!BI29/Deflactor!BI$40))*(BM15-'Calculo deflactor ajustado'!BI100)))</f>
        <v>6.8637422095953166E-2</v>
      </c>
      <c r="BN55" s="29">
        <f>(100/BM$5)*(((BN15-BM15)*(Deflactor!BJ29/Deflactor!BJ$40))+(((Deflactor!BJ29/Deflactor!BJ$40)-(Deflactor!BJ29/Deflactor!BJ$40))*(BN15-'Calculo deflactor ajustado'!BJ100)))</f>
        <v>0.16165468489874329</v>
      </c>
      <c r="BO55" s="29">
        <f>(100/BN$5)*(((BO15-BN15)*(Deflactor!BG29/Deflactor!BG$40))+(((Deflactor!BK29/Deflactor!BK$40)-(Deflactor!BG29/Deflactor!BG$40))*(BO15-'Calculo deflactor ajustado'!BK100)))</f>
        <v>0.17302727834401563</v>
      </c>
      <c r="BP55" s="29">
        <f>(100/BO$5)*(((BP15-BO15)*(Deflactor!BL29/Deflactor!BL$40))+(((Deflactor!BL29/Deflactor!BL$40)-(Deflactor!BL29/Deflactor!BL$40))*(BP15-'Calculo deflactor ajustado'!BL100)))</f>
        <v>-0.1661652825604937</v>
      </c>
      <c r="BQ55" s="29">
        <f>(100/BP$5)*(((BQ15-BP15)*(Deflactor!BM29/Deflactor!BM$40))+(((Deflactor!BM29/Deflactor!BM$40)-(Deflactor!BM29/Deflactor!BM$40))*(BQ15-'Calculo deflactor ajustado'!BM100)))</f>
        <v>0.12610378681062298</v>
      </c>
      <c r="BR55" s="29">
        <f>(100/BQ$5)*(((BR15-BQ15)*(Deflactor!BN29/Deflactor!BN$40))+(((Deflactor!BN29/Deflactor!BN$40)-(Deflactor!BN29/Deflactor!BN$40))*(BR15-'Calculo deflactor ajustado'!BN100)))</f>
        <v>-5.5685151225440654E-2</v>
      </c>
      <c r="BS55" s="32">
        <f>(100/BR$5)*(((BS15-BR15)*(Deflactor!BK29/Deflactor!BK$40))+(((Deflactor!BO29/Deflactor!BO$40)-(Deflactor!BK29/Deflactor!BK$40))*(BS15-'Calculo deflactor ajustado'!BO100)))</f>
        <v>0.23897027663366047</v>
      </c>
      <c r="BT55" s="32">
        <f t="shared" si="6"/>
        <v>-7.7226136970558634E-2</v>
      </c>
      <c r="BU55" s="32">
        <f t="shared" si="6"/>
        <v>1.3663625405070151E-2</v>
      </c>
      <c r="BV55" s="32">
        <f t="shared" si="6"/>
        <v>-7.159335616380009E-5</v>
      </c>
      <c r="BW55" s="29">
        <f>(100/BV$5)*(((BW15-BV15)*(Deflactor!BS29/Deflactor!BS$40))+(((Deflactor!BS29/Deflactor!BS$40)-(Deflactor!BS29/Deflactor!BS$40))*(BW15-'Calculo deflactor ajustado'!BS100)))</f>
        <v>-4.5390736102696012E-2</v>
      </c>
      <c r="BX55" s="29">
        <f>(100/BW$5)*(((BX15-BW15)*(Deflactor!BT29/Deflactor!BT$40))+(((Deflactor!BT29/Deflactor!BT$40)-(Deflactor!BT29/Deflactor!BT$40))*(BX15-'Calculo deflactor ajustado'!BT100)))</f>
        <v>0.18116258657083778</v>
      </c>
      <c r="BY55" s="29">
        <f>(100/BX$5)*(((BY15-BX15)*(Deflactor!BU29/Deflactor!BU$40))+(((Deflactor!BU29/Deflactor!BU$40)-(Deflactor!BU29/Deflactor!BU$40))*(BY15-'Calculo deflactor ajustado'!BU100)))</f>
        <v>-2.5085848577640752E-2</v>
      </c>
      <c r="BZ55" s="29">
        <f>(100/BY$5)*(((BZ15-BY15)*(Deflactor!BV29/Deflactor!BV$40))+(((Deflactor!BV29/Deflactor!BV$40)-(Deflactor!BV29/Deflactor!BV$40))*(BZ15-'Calculo deflactor ajustado'!BV100)))</f>
        <v>9.3323163556776959E-2</v>
      </c>
      <c r="CA55" s="29">
        <f>(100/BZ$5)*(((CA15-BZ15)*(Deflactor!BS29/Deflactor!BS$40))+(((Deflactor!BW29/Deflactor!BW$40)-(Deflactor!BS29/Deflactor!BS$40))*(CA15-'Calculo deflactor ajustado'!BW100)))</f>
        <v>-0.18995595617862399</v>
      </c>
      <c r="CB55" s="29">
        <f>(100/CA$5)*(((CB15-CA15)*(Deflactor!BX29/Deflactor!BX$40))+(((Deflactor!BX29/Deflactor!BX$40)-(Deflactor!BX29/Deflactor!BX$40))*(CB15-'Calculo deflactor ajustado'!BX100)))</f>
        <v>7.5208562433849262E-3</v>
      </c>
      <c r="CC55" s="29">
        <f>(100/CB$5)*(((CC15-CB15)*(Deflactor!BY29/Deflactor!BY$40))+(((Deflactor!BY29/Deflactor!BY$40)-(Deflactor!BY29/Deflactor!BY$40))*(CC15-'Calculo deflactor ajustado'!BY100)))</f>
        <v>0.24592930875095168</v>
      </c>
      <c r="CD55" s="29">
        <f>(100/CC$5)*(((CD15-CC15)*(Deflactor!BZ29/Deflactor!BZ$40))+(((Deflactor!BZ29/Deflactor!BZ$40)-(Deflactor!BZ29/Deflactor!BZ$40))*(CD15-'Calculo deflactor ajustado'!BZ100)))</f>
        <v>0.11354516550438255</v>
      </c>
      <c r="CE55" s="29">
        <f>(100/CD$5)*(((CE15-CD15)*(Deflactor!BW29/Deflactor!BW$40))+(((Deflactor!CA29/Deflactor!CA$40)-(Deflactor!BW29/Deflactor!BW$40))*(CE15-'Calculo deflactor ajustado'!CA100)))</f>
        <v>-0.1291569345126316</v>
      </c>
      <c r="CF55" s="29">
        <f>(100/CE$5)*(((CF15-CE15)*(Deflactor!CB29/Deflactor!CB$40))+(((Deflactor!CB29/Deflactor!CB$40)-(Deflactor!CB29/Deflactor!CB$40))*(CF15-'Calculo deflactor ajustado'!CB100)))</f>
        <v>3.0449230784065962E-2</v>
      </c>
      <c r="CG55" s="29">
        <f>(100/CF$5)*(((CG15-CF15)*(Deflactor!CC29/Deflactor!CC$40))+(((Deflactor!CC29/Deflactor!CC$40)-(Deflactor!CC29/Deflactor!CC$40))*(CG15-'Calculo deflactor ajustado'!CC100)))</f>
        <v>-7.4047536160168861E-2</v>
      </c>
      <c r="CH55" s="29">
        <f>(100/CG$5)*(((CH15-CG15)*(Deflactor!CD29/Deflactor!CD$40))+(((Deflactor!CD29/Deflactor!CD$40)-(Deflactor!CD29/Deflactor!CD$40))*(CH15-'Calculo deflactor ajustado'!CD100)))</f>
        <v>1.1024331228179057E-3</v>
      </c>
      <c r="CI55" s="29">
        <f>(100/CH$5)*(((CI15-CH15)*(Deflactor!CA29/Deflactor!CA$40))+(((Deflactor!CE29/Deflactor!CE$40)-(Deflactor!CA29/Deflactor!CA$40))*(CI15-'Calculo deflactor ajustado'!CE100)))</f>
        <v>7.401636957705135E-2</v>
      </c>
      <c r="CJ55" s="29">
        <f>(100/CI$5)*(((CJ15-CI15)*(Deflactor!CF29/Deflactor!CF$40))+(((Deflactor!CF29/Deflactor!CF$40)-(Deflactor!CF29/Deflactor!CF$40))*(CJ15-'Calculo deflactor ajustado'!CF100)))</f>
        <v>3.6777829754774068E-2</v>
      </c>
      <c r="CK55" s="29">
        <f>(100/CJ$5)*(((CK15-CJ15)*(Deflactor!CG29/Deflactor!CG$40))+(((Deflactor!CG29/Deflactor!CG$40)-(Deflactor!CG29/Deflactor!CG$40))*(CK15-'Calculo deflactor ajustado'!CG100)))</f>
        <v>-3.7644925407606324E-3</v>
      </c>
    </row>
    <row r="56" spans="1:89" s="55" customFormat="1" ht="12.75" x14ac:dyDescent="0.2">
      <c r="A56" s="137">
        <f>Original_real!A16</f>
        <v>1</v>
      </c>
      <c r="B56" s="19" t="s">
        <v>5</v>
      </c>
      <c r="C56" s="22" t="s">
        <v>19</v>
      </c>
      <c r="D56" s="22" t="s">
        <v>19</v>
      </c>
      <c r="E56" s="22" t="s">
        <v>19</v>
      </c>
      <c r="F56" s="22" t="s">
        <v>19</v>
      </c>
      <c r="G56" s="22" t="s">
        <v>19</v>
      </c>
      <c r="H56" s="22" t="s">
        <v>19</v>
      </c>
      <c r="I56" s="22" t="s">
        <v>19</v>
      </c>
      <c r="J56" s="22" t="s">
        <v>19</v>
      </c>
      <c r="K56" s="29">
        <f>(100/J$5)*(((K16-J16)*(Deflactor!C30/Deflactor!C$40))+(((Deflactor!G30/Deflactor!G$40)-(Deflactor!C30/Deflactor!C$40))*(K16-'Calculo deflactor ajustado'!G101)))</f>
        <v>-0.18814955776762685</v>
      </c>
      <c r="L56" s="29">
        <f>(100/K$5)*(((L16-K16)*(Deflactor!H30/Deflactor!H$40))+(((Deflactor!H30/Deflactor!H$40)-(Deflactor!H30/Deflactor!H$40))*(L16-'Calculo deflactor ajustado'!H101)))</f>
        <v>0.58757468629583887</v>
      </c>
      <c r="M56" s="29">
        <f>(100/L$5)*(((M16-L16)*(Deflactor!I30/Deflactor!I$40))+(((Deflactor!I30/Deflactor!I$40)-(Deflactor!I30/Deflactor!I$40))*(M16-'Calculo deflactor ajustado'!I101)))</f>
        <v>-0.63742339515309843</v>
      </c>
      <c r="N56" s="29">
        <f>(100/M$5)*(((N16-M16)*(Deflactor!J30/Deflactor!J$40))+(((Deflactor!J30/Deflactor!J$40)-(Deflactor!J30/Deflactor!J$40))*(N16-'Calculo deflactor ajustado'!J101)))</f>
        <v>-0.60243754288588236</v>
      </c>
      <c r="O56" s="29">
        <f>(100/N$5)*(((O16-N16)*(Deflactor!G30/Deflactor!G$40))+(((Deflactor!K30/Deflactor!K$40)-(Deflactor!G30/Deflactor!G$40))*(O16-'Calculo deflactor ajustado'!K101)))</f>
        <v>-0.18970925444911257</v>
      </c>
      <c r="P56" s="29">
        <f>(100/O$5)*(((P16-O16)*(Deflactor!L30/Deflactor!L$40))+(((Deflactor!L30/Deflactor!L$40)-(Deflactor!L30/Deflactor!L$40))*(P16-'Calculo deflactor ajustado'!L101)))</f>
        <v>-0.13363524411096647</v>
      </c>
      <c r="Q56" s="29">
        <f>(100/P$5)*(((Q16-P16)*(Deflactor!M30/Deflactor!M$40))+(((Deflactor!M30/Deflactor!M$40)-(Deflactor!M30/Deflactor!M$40))*(Q16-'Calculo deflactor ajustado'!M101)))</f>
        <v>9.2142521146115347E-2</v>
      </c>
      <c r="R56" s="29">
        <f>(100/Q$5)*(((R16-Q16)*(Deflactor!N30/Deflactor!N$40))+(((Deflactor!N30/Deflactor!N$40)-(Deflactor!N30/Deflactor!N$40))*(R16-'Calculo deflactor ajustado'!N101)))</f>
        <v>0.3674454298071953</v>
      </c>
      <c r="S56" s="29">
        <f>(100/R$5)*(((S16-R16)*(Deflactor!K30/Deflactor!K$40))+(((Deflactor!O30/Deflactor!O$40)-(Deflactor!K30/Deflactor!K$40))*(S16-'Calculo deflactor ajustado'!O101)))</f>
        <v>-0.2812565387437127</v>
      </c>
      <c r="T56" s="29">
        <f>(100/S$5)*(((T16-S16)*(Deflactor!P30/Deflactor!P$40))+(((Deflactor!P30/Deflactor!P$40)-(Deflactor!P30/Deflactor!P$40))*(T16-'Calculo deflactor ajustado'!P101)))</f>
        <v>-6.7461031410895864E-2</v>
      </c>
      <c r="U56" s="29">
        <f>(100/T$5)*(((U16-T16)*(Deflactor!Q30/Deflactor!Q$40))+(((Deflactor!Q30/Deflactor!Q$40)-(Deflactor!Q30/Deflactor!Q$40))*(U16-'Calculo deflactor ajustado'!Q101)))</f>
        <v>3.2178126899664324E-2</v>
      </c>
      <c r="V56" s="29">
        <f>(100/U$5)*(((V16-U16)*(Deflactor!R30/Deflactor!R$40))+(((Deflactor!R30/Deflactor!R$40)-(Deflactor!R30/Deflactor!R$40))*(V16-'Calculo deflactor ajustado'!R101)))</f>
        <v>0.11564177363563161</v>
      </c>
      <c r="W56" s="29">
        <f>(100/V$5)*(((W16-V16)*(Deflactor!O30/Deflactor!O$40))+(((Deflactor!S30/Deflactor!S$40)-(Deflactor!O30/Deflactor!O$40))*(W16-'Calculo deflactor ajustado'!S101)))</f>
        <v>4.1819609284768426E-4</v>
      </c>
      <c r="X56" s="29">
        <f>(100/W$5)*(((X16-W16)*(Deflactor!T30/Deflactor!T$40))+(((Deflactor!T30/Deflactor!T$40)-(Deflactor!T30/Deflactor!T$40))*(X16-'Calculo deflactor ajustado'!T101)))</f>
        <v>6.7607858434267643E-2</v>
      </c>
      <c r="Y56" s="29">
        <f>(100/X$5)*(((Y16-X16)*(Deflactor!U30/Deflactor!U$40))+(((Deflactor!U30/Deflactor!U$40)-(Deflactor!U30/Deflactor!U$40))*(Y16-'Calculo deflactor ajustado'!U101)))</f>
        <v>1.1258287891281199E-2</v>
      </c>
      <c r="Z56" s="29">
        <f>(100/Y$5)*(((Z16-Y16)*(Deflactor!V30/Deflactor!V$40))+(((Deflactor!V30/Deflactor!V$40)-(Deflactor!V30/Deflactor!V$40))*(Z16-'Calculo deflactor ajustado'!V101)))</f>
        <v>3.558735267747698E-2</v>
      </c>
      <c r="AA56" s="29">
        <f>(100/Z$5)*(((AA16-Z16)*(Deflactor!S30/Deflactor!S$40))+(((Deflactor!W30/Deflactor!W$40)-(Deflactor!S30/Deflactor!S$40))*(AA16-'Calculo deflactor ajustado'!W101)))</f>
        <v>0.12877852899462836</v>
      </c>
      <c r="AB56" s="29">
        <f>(100/AA$5)*(((AB16-AA16)*(Deflactor!X30/Deflactor!X$40))+(((Deflactor!X30/Deflactor!X$40)-(Deflactor!X30/Deflactor!X$40))*(AB16-'Calculo deflactor ajustado'!X101)))</f>
        <v>-4.0262453096562435E-2</v>
      </c>
      <c r="AC56" s="29">
        <f>(100/AB$5)*(((AC16-AB16)*(Deflactor!Y30/Deflactor!Y$40))+(((Deflactor!Y30/Deflactor!Y$40)-(Deflactor!Y30/Deflactor!Y$40))*(AC16-'Calculo deflactor ajustado'!Y101)))</f>
        <v>1.8163723349539144E-2</v>
      </c>
      <c r="AD56" s="29">
        <f>(100/AC$5)*(((AD16-AC16)*(Deflactor!Z30/Deflactor!Z$40))+(((Deflactor!Z30/Deflactor!Z$40)-(Deflactor!Z30/Deflactor!Z$40))*(AD16-'Calculo deflactor ajustado'!Z101)))</f>
        <v>3.0070098179550066E-2</v>
      </c>
      <c r="AE56" s="29">
        <f>(100/AD$5)*(((AE16-AD16)*(Deflactor!W30/Deflactor!W$40))+(((Deflactor!AA30/Deflactor!AA$40)-(Deflactor!W30/Deflactor!W$40))*(AE16-'Calculo deflactor ajustado'!AA101)))</f>
        <v>0.21429354261500311</v>
      </c>
      <c r="AF56" s="29">
        <f>(100/AE$5)*(((AF16-AE16)*(Deflactor!AB30/Deflactor!AB$40))+(((Deflactor!AB30/Deflactor!AB$40)-(Deflactor!AB30/Deflactor!AB$40))*(AF16-'Calculo deflactor ajustado'!AB101)))</f>
        <v>-0.15998262238647715</v>
      </c>
      <c r="AG56" s="29">
        <f>(100/AF$5)*(((AG16-AF16)*(Deflactor!AC30/Deflactor!AC$40))+(((Deflactor!AC30/Deflactor!AC$40)-(Deflactor!AC30/Deflactor!AC$40))*(AG16-'Calculo deflactor ajustado'!AC101)))</f>
        <v>-0.12179620570746703</v>
      </c>
      <c r="AH56" s="29">
        <f>(100/AG$5)*(((AH16-AG16)*(Deflactor!AD30/Deflactor!AD$40))+(((Deflactor!AD30/Deflactor!AD$40)-(Deflactor!AD30/Deflactor!AD$40))*(AH16-'Calculo deflactor ajustado'!AD101)))</f>
        <v>4.4487627948623626E-2</v>
      </c>
      <c r="AI56" s="29">
        <f>(100/AH$5)*(((AI16-AH16)*(Deflactor!AA30/Deflactor!AA$40))+(((Deflactor!AE30/Deflactor!AE$40)-(Deflactor!AA30/Deflactor!AA$40))*(AI16-'Calculo deflactor ajustado'!AE101)))</f>
        <v>-4.0449167333285109E-2</v>
      </c>
      <c r="AJ56" s="29">
        <f>(100/AI$5)*(((AJ16-AI16)*(Deflactor!AF30/Deflactor!AF$40))+(((Deflactor!AF30/Deflactor!AF$40)-(Deflactor!AF30/Deflactor!AF$40))*(AJ16-'Calculo deflactor ajustado'!AF101)))</f>
        <v>5.4081107231199903E-2</v>
      </c>
      <c r="AK56" s="29">
        <f>(100/AJ$5)*(((AK16-AJ16)*(Deflactor!AG30/Deflactor!AG$40))+(((Deflactor!AG30/Deflactor!AG$40)-(Deflactor!AG30/Deflactor!AG$40))*(AK16-'Calculo deflactor ajustado'!AG101)))</f>
        <v>0.27468164326802141</v>
      </c>
      <c r="AL56" s="29">
        <f>(100/AK$5)*(((AL16-AK16)*(Deflactor!AH30/Deflactor!AH$40))+(((Deflactor!AH30/Deflactor!AH$40)-(Deflactor!AH30/Deflactor!AH$40))*(AL16-'Calculo deflactor ajustado'!AH101)))</f>
        <v>0.29108434060016258</v>
      </c>
      <c r="AM56" s="29">
        <f>(100/AL$5)*(((AM16-AL16)*(Deflactor!AE30/Deflactor!AE$40))+(((Deflactor!AI30/Deflactor!AI$40)-(Deflactor!AE30/Deflactor!AE$40))*(AM16-'Calculo deflactor ajustado'!AI101)))</f>
        <v>1.9168103538989522E-3</v>
      </c>
      <c r="AN56" s="29">
        <f>(100/AM$5)*(((AN16-AM16)*(Deflactor!AJ30/Deflactor!AJ$40))+(((Deflactor!AJ30/Deflactor!AJ$40)-(Deflactor!AJ30/Deflactor!AJ$40))*(AN16-'Calculo deflactor ajustado'!AJ101)))</f>
        <v>8.9902668796622023E-2</v>
      </c>
      <c r="AO56" s="29">
        <f>(100/AN$5)*(((AO16-AN16)*(Deflactor!AK30/Deflactor!AK$40))+(((Deflactor!AK30/Deflactor!AK$40)-(Deflactor!AK30/Deflactor!AK$40))*(AO16-'Calculo deflactor ajustado'!AK101)))</f>
        <v>6.2799893632820861E-2</v>
      </c>
      <c r="AP56" s="29">
        <f>(100/AO$5)*(((AP16-AO16)*(Deflactor!AL30/Deflactor!AL$40))+(((Deflactor!AL30/Deflactor!AL$40)-(Deflactor!AL30/Deflactor!AL$40))*(AP16-'Calculo deflactor ajustado'!AL101)))</f>
        <v>2.3131355924797866E-2</v>
      </c>
      <c r="AQ56" s="29">
        <f>(100/AP$5)*(((AQ16-AP16)*(Deflactor!AI30/Deflactor!AI$40))+(((Deflactor!AM30/Deflactor!AM$40)-(Deflactor!AI30/Deflactor!AI$40))*(AQ16-'Calculo deflactor ajustado'!AM101)))</f>
        <v>8.5891884457659204E-2</v>
      </c>
      <c r="AR56" s="29">
        <f>(100/AQ$5)*(((AR16-AQ16)*(Deflactor!AN30/Deflactor!AN$40))+(((Deflactor!AN30/Deflactor!AN$40)-(Deflactor!AN30/Deflactor!AN$40))*(AR16-'Calculo deflactor ajustado'!AN101)))</f>
        <v>0.10963186313799138</v>
      </c>
      <c r="AS56" s="29">
        <f>(100/AR$5)*(((AS16-AR16)*(Deflactor!AO30/Deflactor!AO$40))+(((Deflactor!AO30/Deflactor!AO$40)-(Deflactor!AO30/Deflactor!AO$40))*(AS16-'Calculo deflactor ajustado'!AO101)))</f>
        <v>7.9976982165256436E-2</v>
      </c>
      <c r="AT56" s="29">
        <f>(100/AS$5)*(((AT16-AS16)*(Deflactor!AP30/Deflactor!AP$40))+(((Deflactor!AP30/Deflactor!AP$40)-(Deflactor!AP30/Deflactor!AP$40))*(AT16-'Calculo deflactor ajustado'!AP101)))</f>
        <v>4.6806067819710903E-2</v>
      </c>
      <c r="AU56" s="29">
        <f>(100/AT$5)*(((AU16-AT16)*(Deflactor!AM30/Deflactor!AM$40))+(((Deflactor!AQ30/Deflactor!AQ$40)-(Deflactor!AM30/Deflactor!AM$40))*(AU16-'Calculo deflactor ajustado'!AQ101)))</f>
        <v>0.13360260536162802</v>
      </c>
      <c r="AV56" s="29">
        <f>(100/AU$5)*(((AV16-AU16)*(Deflactor!AR30/Deflactor!AR$40))+(((Deflactor!AR30/Deflactor!AR$40)-(Deflactor!AR30/Deflactor!AR$40))*(AV16-'Calculo deflactor ajustado'!AR101)))</f>
        <v>-0.11340407377660386</v>
      </c>
      <c r="AW56" s="29">
        <f>(100/AV$5)*(((AW16-AV16)*(Deflactor!AS30/Deflactor!AS$40))+(((Deflactor!AS30/Deflactor!AS$40)-(Deflactor!AS30/Deflactor!AS$40))*(AW16-'Calculo deflactor ajustado'!AS101)))</f>
        <v>1.3957897397898692E-2</v>
      </c>
      <c r="AX56" s="29">
        <f>(100/AW$5)*(((AX16-AW16)*(Deflactor!AT30/Deflactor!AT$40))+(((Deflactor!AT30/Deflactor!AT$40)-(Deflactor!AT30/Deflactor!AT$40))*(AX16-'Calculo deflactor ajustado'!AT101)))</f>
        <v>0.27044174735323778</v>
      </c>
      <c r="AY56" s="29">
        <f>(100/AX$5)*(((AY16-AX16)*(Deflactor!AQ30/Deflactor!AQ$40))+(((Deflactor!AU30/Deflactor!AU$40)-(Deflactor!AQ30/Deflactor!AQ$40))*(AY16-'Calculo deflactor ajustado'!AU101)))</f>
        <v>0.49251734814392428</v>
      </c>
      <c r="AZ56" s="29">
        <f>(100/AY$5)*(((AZ16-AY16)*(Deflactor!AV30/Deflactor!AV$40))+(((Deflactor!AV30/Deflactor!AV$40)-(Deflactor!AV30/Deflactor!AV$40))*(AZ16-'Calculo deflactor ajustado'!AV101)))</f>
        <v>-2.0173099603274802E-2</v>
      </c>
      <c r="BA56" s="29">
        <f>(100/AZ$5)*(((BA16-AZ16)*(Deflactor!AW30/Deflactor!AW$40))+(((Deflactor!AW30/Deflactor!AW$40)-(Deflactor!AW30/Deflactor!AW$40))*(BA16-'Calculo deflactor ajustado'!AW101)))</f>
        <v>2.1853405964912184E-2</v>
      </c>
      <c r="BB56" s="29">
        <f>(100/BA$5)*(((BB16-BA16)*(Deflactor!AX30/Deflactor!AX$40))+(((Deflactor!AX30/Deflactor!AX$40)-(Deflactor!AX30/Deflactor!AX$40))*(BB16-'Calculo deflactor ajustado'!AX101)))</f>
        <v>-1.3519599398221258E-2</v>
      </c>
      <c r="BC56" s="29">
        <f>(100/BB$5)*(((BC16-BB16)*(Deflactor!AU30/Deflactor!AU$40))+(((Deflactor!AY30/Deflactor!AY$40)-(Deflactor!AU30/Deflactor!AU$40))*(BC16-'Calculo deflactor ajustado'!AY101)))</f>
        <v>-0.15700125169962545</v>
      </c>
      <c r="BD56" s="29">
        <f>(100/BC$5)*(((BD16-BC16)*(Deflactor!AZ30/Deflactor!AZ$40))+(((Deflactor!AZ30/Deflactor!AZ$40)-(Deflactor!AZ30/Deflactor!AZ$40))*(BD16-'Calculo deflactor ajustado'!AZ101)))</f>
        <v>-7.6450613764367875E-2</v>
      </c>
      <c r="BE56" s="29">
        <f>(100/BD$5)*(((BE16-BD16)*(Deflactor!BA30/Deflactor!BA$40))+(((Deflactor!BA30/Deflactor!BA$40)-(Deflactor!BA30/Deflactor!BA$40))*(BE16-'Calculo deflactor ajustado'!BA101)))</f>
        <v>-0.26756329798170847</v>
      </c>
      <c r="BF56" s="29">
        <f>(100/BE$5)*(((BF16-BE16)*(Deflactor!BB30/Deflactor!BB$40))+(((Deflactor!BB30/Deflactor!BB$40)-(Deflactor!BB30/Deflactor!BB$40))*(BF16-'Calculo deflactor ajustado'!BB101)))</f>
        <v>-1.3173724647114833E-2</v>
      </c>
      <c r="BG56" s="29">
        <f>(100/BF$5)*(((BG16-BF16)*(Deflactor!AY30/Deflactor!AY$40))+(((Deflactor!BC30/Deflactor!BC$40)-(Deflactor!AY30/Deflactor!AY$40))*(BG16-'Calculo deflactor ajustado'!BC101)))</f>
        <v>-1.0155644292369507E-2</v>
      </c>
      <c r="BH56" s="29">
        <f>(100/BG$5)*(((BH16-BG16)*(Deflactor!BD30/Deflactor!BD$40))+(((Deflactor!BD30/Deflactor!BD$40)-(Deflactor!BD30/Deflactor!BD$40))*(BH16-'Calculo deflactor ajustado'!BD101)))</f>
        <v>0.12961018354298642</v>
      </c>
      <c r="BI56" s="29">
        <f>(100/BH$5)*(((BI16-BH16)*(Deflactor!BE30/Deflactor!BE$40))+(((Deflactor!BE30/Deflactor!BE$40)-(Deflactor!BE30/Deflactor!BE$40))*(BI16-'Calculo deflactor ajustado'!BE101)))</f>
        <v>0.19407500366330466</v>
      </c>
      <c r="BJ56" s="29">
        <f>(100/BI$5)*(((BJ16-BI16)*(Deflactor!BF30/Deflactor!BF$40))+(((Deflactor!BF30/Deflactor!BF$40)-(Deflactor!BF30/Deflactor!BF$40))*(BJ16-'Calculo deflactor ajustado'!BF101)))</f>
        <v>0.20401961414621828</v>
      </c>
      <c r="BK56" s="29">
        <f>(100/BJ$5)*(((BK16-BJ16)*(Deflactor!BC30/Deflactor!BC$40))+(((Deflactor!BG30/Deflactor!BG$40)-(Deflactor!BC30/Deflactor!BC$40))*(BK16-'Calculo deflactor ajustado'!BG101)))</f>
        <v>-3.5531903479165204E-2</v>
      </c>
      <c r="BL56" s="29">
        <f>(100/BK$5)*(((BL16-BK16)*(Deflactor!BH30/Deflactor!BH$40))+(((Deflactor!BH30/Deflactor!BH$40)-(Deflactor!BH30/Deflactor!BH$40))*(BL16-'Calculo deflactor ajustado'!BH101)))</f>
        <v>5.8864648478884118E-2</v>
      </c>
      <c r="BM56" s="29">
        <f>(100/BL$5)*(((BM16-BL16)*(Deflactor!BI30/Deflactor!BI$40))+(((Deflactor!BI30/Deflactor!BI$40)-(Deflactor!BI30/Deflactor!BI$40))*(BM16-'Calculo deflactor ajustado'!BI101)))</f>
        <v>3.5322035660177969E-2</v>
      </c>
      <c r="BN56" s="29">
        <f>(100/BM$5)*(((BN16-BM16)*(Deflactor!BJ30/Deflactor!BJ$40))+(((Deflactor!BJ30/Deflactor!BJ$40)-(Deflactor!BJ30/Deflactor!BJ$40))*(BN16-'Calculo deflactor ajustado'!BJ101)))</f>
        <v>3.5042039429890141E-2</v>
      </c>
      <c r="BO56" s="29">
        <f>(100/BN$5)*(((BO16-BN16)*(Deflactor!BG30/Deflactor!BG$40))+(((Deflactor!BK30/Deflactor!BK$40)-(Deflactor!BG30/Deflactor!BG$40))*(BO16-'Calculo deflactor ajustado'!BK101)))</f>
        <v>0.3102498491698415</v>
      </c>
      <c r="BP56" s="29">
        <f>(100/BO$5)*(((BP16-BO16)*(Deflactor!BL30/Deflactor!BL$40))+(((Deflactor!BL30/Deflactor!BL$40)-(Deflactor!BL30/Deflactor!BL$40))*(BP16-'Calculo deflactor ajustado'!BL101)))</f>
        <v>-1.9632605475895005E-2</v>
      </c>
      <c r="BQ56" s="29">
        <f>(100/BP$5)*(((BQ16-BP16)*(Deflactor!BM30/Deflactor!BM$40))+(((Deflactor!BM30/Deflactor!BM$40)-(Deflactor!BM30/Deflactor!BM$40))*(BQ16-'Calculo deflactor ajustado'!BM101)))</f>
        <v>5.2247759925292382E-2</v>
      </c>
      <c r="BR56" s="29">
        <f>(100/BQ$5)*(((BR16-BQ16)*(Deflactor!BN30/Deflactor!BN$40))+(((Deflactor!BN30/Deflactor!BN$40)-(Deflactor!BN30/Deflactor!BN$40))*(BR16-'Calculo deflactor ajustado'!BN101)))</f>
        <v>0.13853985972022678</v>
      </c>
      <c r="BS56" s="32">
        <f>(100/BR$5)*(((BS16-BR16)*(Deflactor!BK30/Deflactor!BK$40))+(((Deflactor!BO30/Deflactor!BO$40)-(Deflactor!BK30/Deflactor!BK$40))*(BS16-'Calculo deflactor ajustado'!BO101)))</f>
        <v>6.5313384943273808E-2</v>
      </c>
      <c r="BT56" s="32">
        <f t="shared" si="6"/>
        <v>0.17126679705817086</v>
      </c>
      <c r="BU56" s="32">
        <f t="shared" si="6"/>
        <v>1.7971098958787075E-2</v>
      </c>
      <c r="BV56" s="32">
        <f t="shared" si="6"/>
        <v>-2.2817645667710957E-3</v>
      </c>
      <c r="BW56" s="29">
        <f>(100/BV$5)*(((BW16-BV16)*(Deflactor!BS30/Deflactor!BS$40))+(((Deflactor!BS30/Deflactor!BS$40)-(Deflactor!BS30/Deflactor!BS$40))*(BW16-'Calculo deflactor ajustado'!BS101)))</f>
        <v>-7.6877055233712813E-2</v>
      </c>
      <c r="BX56" s="29">
        <f>(100/BW$5)*(((BX16-BW16)*(Deflactor!BT30/Deflactor!BT$40))+(((Deflactor!BT30/Deflactor!BT$40)-(Deflactor!BT30/Deflactor!BT$40))*(BX16-'Calculo deflactor ajustado'!BT101)))</f>
        <v>-7.9910692232936037E-2</v>
      </c>
      <c r="BY56" s="29">
        <f>(100/BX$5)*(((BY16-BX16)*(Deflactor!BU30/Deflactor!BU$40))+(((Deflactor!BU30/Deflactor!BU$40)-(Deflactor!BU30/Deflactor!BU$40))*(BY16-'Calculo deflactor ajustado'!BU101)))</f>
        <v>-6.2388907496471781E-2</v>
      </c>
      <c r="BZ56" s="29">
        <f>(100/BY$5)*(((BZ16-BY16)*(Deflactor!BV30/Deflactor!BV$40))+(((Deflactor!BV30/Deflactor!BV$40)-(Deflactor!BV30/Deflactor!BV$40))*(BZ16-'Calculo deflactor ajustado'!BV101)))</f>
        <v>3.6397719081173716E-2</v>
      </c>
      <c r="CA56" s="29">
        <f>(100/BZ$5)*(((CA16-BZ16)*(Deflactor!BS30/Deflactor!BS$40))+(((Deflactor!BW30/Deflactor!BW$40)-(Deflactor!BS30/Deflactor!BS$40))*(CA16-'Calculo deflactor ajustado'!BW101)))</f>
        <v>1.0610692551080958E-2</v>
      </c>
      <c r="CB56" s="29">
        <f>(100/CA$5)*(((CB16-CA16)*(Deflactor!BX30/Deflactor!BX$40))+(((Deflactor!BX30/Deflactor!BX$40)-(Deflactor!BX30/Deflactor!BX$40))*(CB16-'Calculo deflactor ajustado'!BX101)))</f>
        <v>0.18843995270280262</v>
      </c>
      <c r="CC56" s="29">
        <f>(100/CB$5)*(((CC16-CB16)*(Deflactor!BY30/Deflactor!BY$40))+(((Deflactor!BY30/Deflactor!BY$40)-(Deflactor!BY30/Deflactor!BY$40))*(CC16-'Calculo deflactor ajustado'!BY101)))</f>
        <v>0.19307920787528859</v>
      </c>
      <c r="CD56" s="29">
        <f>(100/CC$5)*(((CD16-CC16)*(Deflactor!BZ30/Deflactor!BZ$40))+(((Deflactor!BZ30/Deflactor!BZ$40)-(Deflactor!BZ30/Deflactor!BZ$40))*(CD16-'Calculo deflactor ajustado'!BZ101)))</f>
        <v>6.3226239287148792E-4</v>
      </c>
      <c r="CE56" s="29">
        <f>(100/CD$5)*(((CE16-CD16)*(Deflactor!BW30/Deflactor!BW$40))+(((Deflactor!CA30/Deflactor!CA$40)-(Deflactor!BW30/Deflactor!BW$40))*(CE16-'Calculo deflactor ajustado'!CA101)))</f>
        <v>-1.0329572882072006E-2</v>
      </c>
      <c r="CF56" s="29">
        <f>(100/CE$5)*(((CF16-CE16)*(Deflactor!CB30/Deflactor!CB$40))+(((Deflactor!CB30/Deflactor!CB$40)-(Deflactor!CB30/Deflactor!CB$40))*(CF16-'Calculo deflactor ajustado'!CB101)))</f>
        <v>3.0170445705191749E-2</v>
      </c>
      <c r="CG56" s="29">
        <f>(100/CF$5)*(((CG16-CF16)*(Deflactor!CC30/Deflactor!CC$40))+(((Deflactor!CC30/Deflactor!CC$40)-(Deflactor!CC30/Deflactor!CC$40))*(CG16-'Calculo deflactor ajustado'!CC101)))</f>
        <v>0.12326759935623999</v>
      </c>
      <c r="CH56" s="29">
        <f>(100/CG$5)*(((CH16-CG16)*(Deflactor!CD30/Deflactor!CD$40))+(((Deflactor!CD30/Deflactor!CD$40)-(Deflactor!CD30/Deflactor!CD$40))*(CH16-'Calculo deflactor ajustado'!CD101)))</f>
        <v>-0.14503033381634803</v>
      </c>
      <c r="CI56" s="29">
        <f>(100/CH$5)*(((CI16-CH16)*(Deflactor!CA30/Deflactor!CA$40))+(((Deflactor!CE30/Deflactor!CE$40)-(Deflactor!CA30/Deflactor!CA$40))*(CI16-'Calculo deflactor ajustado'!CE101)))</f>
        <v>-0.11603579880563215</v>
      </c>
      <c r="CJ56" s="29">
        <f>(100/CI$5)*(((CJ16-CI16)*(Deflactor!CF30/Deflactor!CF$40))+(((Deflactor!CF30/Deflactor!CF$40)-(Deflactor!CF30/Deflactor!CF$40))*(CJ16-'Calculo deflactor ajustado'!CF101)))</f>
        <v>-0.10519354982542027</v>
      </c>
      <c r="CK56" s="29">
        <f>(100/CJ$5)*(((CK16-CJ16)*(Deflactor!CG30/Deflactor!CG$40))+(((Deflactor!CG30/Deflactor!CG$40)-(Deflactor!CG30/Deflactor!CG$40))*(CK16-'Calculo deflactor ajustado'!CG101)))</f>
        <v>-3.6095559165986592E-2</v>
      </c>
    </row>
    <row r="57" spans="1:89" s="55" customFormat="1" ht="13.9" x14ac:dyDescent="0.3">
      <c r="A57" s="137">
        <f>Original_real!A17</f>
        <v>1</v>
      </c>
      <c r="B57" s="19" t="s">
        <v>6</v>
      </c>
      <c r="C57" s="22" t="s">
        <v>19</v>
      </c>
      <c r="D57" s="22" t="s">
        <v>19</v>
      </c>
      <c r="E57" s="22" t="s">
        <v>19</v>
      </c>
      <c r="F57" s="22" t="s">
        <v>19</v>
      </c>
      <c r="G57" s="22" t="s">
        <v>19</v>
      </c>
      <c r="H57" s="22" t="s">
        <v>19</v>
      </c>
      <c r="I57" s="22" t="s">
        <v>19</v>
      </c>
      <c r="J57" s="22" t="s">
        <v>19</v>
      </c>
      <c r="K57" s="29">
        <f>(100/J$5)*(((K17-J17)*(Deflactor!C31/Deflactor!C$40))+(((Deflactor!G31/Deflactor!G$40)-(Deflactor!C31/Deflactor!C$40))*(K17-'Calculo deflactor ajustado'!G102)))</f>
        <v>8.7351436006437966E-2</v>
      </c>
      <c r="L57" s="29">
        <f>(100/K$5)*(((L17-K17)*(Deflactor!H31/Deflactor!H$40))+(((Deflactor!H31/Deflactor!H$40)-(Deflactor!H31/Deflactor!H$40))*(L17-'Calculo deflactor ajustado'!H102)))</f>
        <v>0.13639673399287069</v>
      </c>
      <c r="M57" s="29">
        <f>(100/L$5)*(((M17-L17)*(Deflactor!I31/Deflactor!I$40))+(((Deflactor!I31/Deflactor!I$40)-(Deflactor!I31/Deflactor!I$40))*(M17-'Calculo deflactor ajustado'!I102)))</f>
        <v>-4.9156876307955261E-2</v>
      </c>
      <c r="N57" s="29">
        <f>(100/M$5)*(((N17-M17)*(Deflactor!J31/Deflactor!J$40))+(((Deflactor!J31/Deflactor!J$40)-(Deflactor!J31/Deflactor!J$40))*(N17-'Calculo deflactor ajustado'!J102)))</f>
        <v>-0.63994518739535222</v>
      </c>
      <c r="O57" s="29">
        <f>(100/N$5)*(((O17-N17)*(Deflactor!G31/Deflactor!G$40))+(((Deflactor!K31/Deflactor!K$40)-(Deflactor!G31/Deflactor!G$40))*(O17-'Calculo deflactor ajustado'!K102)))</f>
        <v>-0.14426699261018916</v>
      </c>
      <c r="P57" s="29">
        <f>(100/O$5)*(((P17-O17)*(Deflactor!L31/Deflactor!L$40))+(((Deflactor!L31/Deflactor!L$40)-(Deflactor!L31/Deflactor!L$40))*(P17-'Calculo deflactor ajustado'!L102)))</f>
        <v>-7.2836755542137449E-2</v>
      </c>
      <c r="Q57" s="29">
        <f>(100/P$5)*(((Q17-P17)*(Deflactor!M31/Deflactor!M$40))+(((Deflactor!M31/Deflactor!M$40)-(Deflactor!M31/Deflactor!M$40))*(Q17-'Calculo deflactor ajustado'!M102)))</f>
        <v>0.31392663280886857</v>
      </c>
      <c r="R57" s="29">
        <f>(100/Q$5)*(((R17-Q17)*(Deflactor!N31/Deflactor!N$40))+(((Deflactor!N31/Deflactor!N$40)-(Deflactor!N31/Deflactor!N$40))*(R17-'Calculo deflactor ajustado'!N102)))</f>
        <v>0.20266678707022379</v>
      </c>
      <c r="S57" s="29">
        <f>(100/R$5)*(((S17-R17)*(Deflactor!K31/Deflactor!K$40))+(((Deflactor!O31/Deflactor!O$40)-(Deflactor!K31/Deflactor!K$40))*(S17-'Calculo deflactor ajustado'!O102)))</f>
        <v>-2.6381053420220495E-2</v>
      </c>
      <c r="T57" s="29">
        <f>(100/S$5)*(((T17-S17)*(Deflactor!P31/Deflactor!P$40))+(((Deflactor!P31/Deflactor!P$40)-(Deflactor!P31/Deflactor!P$40))*(T17-'Calculo deflactor ajustado'!P102)))</f>
        <v>-6.9962096912174671E-2</v>
      </c>
      <c r="U57" s="29">
        <f>(100/T$5)*(((U17-T17)*(Deflactor!Q31/Deflactor!Q$40))+(((Deflactor!Q31/Deflactor!Q$40)-(Deflactor!Q31/Deflactor!Q$40))*(U17-'Calculo deflactor ajustado'!Q102)))</f>
        <v>0.15244559135911162</v>
      </c>
      <c r="V57" s="29">
        <f>(100/U$5)*(((V17-U17)*(Deflactor!R31/Deflactor!R$40))+(((Deflactor!R31/Deflactor!R$40)-(Deflactor!R31/Deflactor!R$40))*(V17-'Calculo deflactor ajustado'!R102)))</f>
        <v>9.8427378186989586E-2</v>
      </c>
      <c r="W57" s="29">
        <f>(100/V$5)*(((W17-V17)*(Deflactor!O31/Deflactor!O$40))+(((Deflactor!S31/Deflactor!S$40)-(Deflactor!O31/Deflactor!O$40))*(W17-'Calculo deflactor ajustado'!S102)))</f>
        <v>7.6242367945196621E-2</v>
      </c>
      <c r="X57" s="29">
        <f>(100/W$5)*(((X17-W17)*(Deflactor!T31/Deflactor!T$40))+(((Deflactor!T31/Deflactor!T$40)-(Deflactor!T31/Deflactor!T$40))*(X17-'Calculo deflactor ajustado'!T102)))</f>
        <v>5.0537981575911821E-2</v>
      </c>
      <c r="Y57" s="29">
        <f>(100/X$5)*(((Y17-X17)*(Deflactor!U31/Deflactor!U$40))+(((Deflactor!U31/Deflactor!U$40)-(Deflactor!U31/Deflactor!U$40))*(Y17-'Calculo deflactor ajustado'!U102)))</f>
        <v>-0.26976409809220597</v>
      </c>
      <c r="Z57" s="29">
        <f>(100/Y$5)*(((Z17-Y17)*(Deflactor!V31/Deflactor!V$40))+(((Deflactor!V31/Deflactor!V$40)-(Deflactor!V31/Deflactor!V$40))*(Z17-'Calculo deflactor ajustado'!V102)))</f>
        <v>0.19500612073371382</v>
      </c>
      <c r="AA57" s="29">
        <f>(100/Z$5)*(((AA17-Z17)*(Deflactor!S31/Deflactor!S$40))+(((Deflactor!W31/Deflactor!W$40)-(Deflactor!S31/Deflactor!S$40))*(AA17-'Calculo deflactor ajustado'!W102)))</f>
        <v>0.1362766120499625</v>
      </c>
      <c r="AB57" s="29">
        <f>(100/AA$5)*(((AB17-AA17)*(Deflactor!X31/Deflactor!X$40))+(((Deflactor!X31/Deflactor!X$40)-(Deflactor!X31/Deflactor!X$40))*(AB17-'Calculo deflactor ajustado'!X102)))</f>
        <v>6.5418757851497672E-2</v>
      </c>
      <c r="AC57" s="29">
        <f>(100/AB$5)*(((AC17-AB17)*(Deflactor!Y31/Deflactor!Y$40))+(((Deflactor!Y31/Deflactor!Y$40)-(Deflactor!Y31/Deflactor!Y$40))*(AC17-'Calculo deflactor ajustado'!Y102)))</f>
        <v>5.0091912095676698E-2</v>
      </c>
      <c r="AD57" s="29">
        <f>(100/AC$5)*(((AD17-AC17)*(Deflactor!Z31/Deflactor!Z$40))+(((Deflactor!Z31/Deflactor!Z$40)-(Deflactor!Z31/Deflactor!Z$40))*(AD17-'Calculo deflactor ajustado'!Z102)))</f>
        <v>0.120018570778093</v>
      </c>
      <c r="AE57" s="29">
        <f>(100/AD$5)*(((AE17-AD17)*(Deflactor!W31/Deflactor!W$40))+(((Deflactor!AA31/Deflactor!AA$40)-(Deflactor!W31/Deflactor!W$40))*(AE17-'Calculo deflactor ajustado'!AA102)))</f>
        <v>4.3393858636697806E-2</v>
      </c>
      <c r="AF57" s="29">
        <f>(100/AE$5)*(((AF17-AE17)*(Deflactor!AB31/Deflactor!AB$40))+(((Deflactor!AB31/Deflactor!AB$40)-(Deflactor!AB31/Deflactor!AB$40))*(AF17-'Calculo deflactor ajustado'!AB102)))</f>
        <v>0.11940206331364388</v>
      </c>
      <c r="AG57" s="29">
        <f>(100/AF$5)*(((AG17-AF17)*(Deflactor!AC31/Deflactor!AC$40))+(((Deflactor!AC31/Deflactor!AC$40)-(Deflactor!AC31/Deflactor!AC$40))*(AG17-'Calculo deflactor ajustado'!AC102)))</f>
        <v>0.18043258049025226</v>
      </c>
      <c r="AH57" s="29">
        <f>(100/AG$5)*(((AH17-AG17)*(Deflactor!AD31/Deflactor!AD$40))+(((Deflactor!AD31/Deflactor!AD$40)-(Deflactor!AD31/Deflactor!AD$40))*(AH17-'Calculo deflactor ajustado'!AD102)))</f>
        <v>0.26555842460173656</v>
      </c>
      <c r="AI57" s="29">
        <f>(100/AH$5)*(((AI17-AH17)*(Deflactor!AA31/Deflactor!AA$40))+(((Deflactor!AE31/Deflactor!AE$40)-(Deflactor!AA31/Deflactor!AA$40))*(AI17-'Calculo deflactor ajustado'!AE102)))</f>
        <v>0.32668370388774887</v>
      </c>
      <c r="AJ57" s="29">
        <f>(100/AI$5)*(((AJ17-AI17)*(Deflactor!AF31/Deflactor!AF$40))+(((Deflactor!AF31/Deflactor!AF$40)-(Deflactor!AF31/Deflactor!AF$40))*(AJ17-'Calculo deflactor ajustado'!AF102)))</f>
        <v>9.5922201328562218E-2</v>
      </c>
      <c r="AK57" s="29">
        <f>(100/AJ$5)*(((AK17-AJ17)*(Deflactor!AG31/Deflactor!AG$40))+(((Deflactor!AG31/Deflactor!AG$40)-(Deflactor!AG31/Deflactor!AG$40))*(AK17-'Calculo deflactor ajustado'!AG102)))</f>
        <v>0.33617826293800995</v>
      </c>
      <c r="AL57" s="29">
        <f>(100/AK$5)*(((AL17-AK17)*(Deflactor!AH31/Deflactor!AH$40))+(((Deflactor!AH31/Deflactor!AH$40)-(Deflactor!AH31/Deflactor!AH$40))*(AL17-'Calculo deflactor ajustado'!AH102)))</f>
        <v>0.29724303631577031</v>
      </c>
      <c r="AM57" s="29">
        <f>(100/AL$5)*(((AM17-AL17)*(Deflactor!AE31/Deflactor!AE$40))+(((Deflactor!AI31/Deflactor!AI$40)-(Deflactor!AE31/Deflactor!AE$40))*(AM17-'Calculo deflactor ajustado'!AI102)))</f>
        <v>0.10428427489703311</v>
      </c>
      <c r="AN57" s="29">
        <f>(100/AM$5)*(((AN17-AM17)*(Deflactor!AJ31/Deflactor!AJ$40))+(((Deflactor!AJ31/Deflactor!AJ$40)-(Deflactor!AJ31/Deflactor!AJ$40))*(AN17-'Calculo deflactor ajustado'!AJ102)))</f>
        <v>0.17551503856177816</v>
      </c>
      <c r="AO57" s="29">
        <f>(100/AN$5)*(((AO17-AN17)*(Deflactor!AK31/Deflactor!AK$40))+(((Deflactor!AK31/Deflactor!AK$40)-(Deflactor!AK31/Deflactor!AK$40))*(AO17-'Calculo deflactor ajustado'!AK102)))</f>
        <v>0.26371924540591146</v>
      </c>
      <c r="AP57" s="29">
        <f>(100/AO$5)*(((AP17-AO17)*(Deflactor!AL31/Deflactor!AL$40))+(((Deflactor!AL31/Deflactor!AL$40)-(Deflactor!AL31/Deflactor!AL$40))*(AP17-'Calculo deflactor ajustado'!AL102)))</f>
        <v>0.30302047490557504</v>
      </c>
      <c r="AQ57" s="29">
        <f>(100/AP$5)*(((AQ17-AP17)*(Deflactor!AI31/Deflactor!AI$40))+(((Deflactor!AM31/Deflactor!AM$40)-(Deflactor!AI31/Deflactor!AI$40))*(AQ17-'Calculo deflactor ajustado'!AM102)))</f>
        <v>0.17059177912956913</v>
      </c>
      <c r="AR57" s="29">
        <f>(100/AQ$5)*(((AR17-AQ17)*(Deflactor!AN31/Deflactor!AN$40))+(((Deflactor!AN31/Deflactor!AN$40)-(Deflactor!AN31/Deflactor!AN$40))*(AR17-'Calculo deflactor ajustado'!AN102)))</f>
        <v>0.26049662984708133</v>
      </c>
      <c r="AS57" s="29">
        <f>(100/AR$5)*(((AS17-AR17)*(Deflactor!AO31/Deflactor!AO$40))+(((Deflactor!AO31/Deflactor!AO$40)-(Deflactor!AO31/Deflactor!AO$40))*(AS17-'Calculo deflactor ajustado'!AO102)))</f>
        <v>0.21635825046512205</v>
      </c>
      <c r="AT57" s="29">
        <f>(100/AS$5)*(((AT17-AS17)*(Deflactor!AP31/Deflactor!AP$40))+(((Deflactor!AP31/Deflactor!AP$40)-(Deflactor!AP31/Deflactor!AP$40))*(AT17-'Calculo deflactor ajustado'!AP102)))</f>
        <v>0.18283496408313282</v>
      </c>
      <c r="AU57" s="29">
        <f>(100/AT$5)*(((AU17-AT17)*(Deflactor!AM31/Deflactor!AM$40))+(((Deflactor!AQ31/Deflactor!AQ$40)-(Deflactor!AM31/Deflactor!AM$40))*(AU17-'Calculo deflactor ajustado'!AQ102)))</f>
        <v>1.6344585125266112E-2</v>
      </c>
      <c r="AV57" s="29">
        <f>(100/AU$5)*(((AV17-AU17)*(Deflactor!AR31/Deflactor!AR$40))+(((Deflactor!AR31/Deflactor!AR$40)-(Deflactor!AR31/Deflactor!AR$40))*(AV17-'Calculo deflactor ajustado'!AR102)))</f>
        <v>5.5915400259637933E-2</v>
      </c>
      <c r="AW57" s="29">
        <f>(100/AV$5)*(((AW17-AV17)*(Deflactor!AS31/Deflactor!AS$40))+(((Deflactor!AS31/Deflactor!AS$40)-(Deflactor!AS31/Deflactor!AS$40))*(AW17-'Calculo deflactor ajustado'!AS102)))</f>
        <v>8.7212483096333365E-2</v>
      </c>
      <c r="AX57" s="29">
        <f>(100/AW$5)*(((AX17-AW17)*(Deflactor!AT31/Deflactor!AT$40))+(((Deflactor!AT31/Deflactor!AT$40)-(Deflactor!AT31/Deflactor!AT$40))*(AX17-'Calculo deflactor ajustado'!AT102)))</f>
        <v>0.73263403508103675</v>
      </c>
      <c r="AY57" s="29">
        <f>(100/AX$5)*(((AY17-AX17)*(Deflactor!AQ31/Deflactor!AQ$40))+(((Deflactor!AU31/Deflactor!AU$40)-(Deflactor!AQ31/Deflactor!AQ$40))*(AY17-'Calculo deflactor ajustado'!AU102)))</f>
        <v>0.14795743099774153</v>
      </c>
      <c r="AZ57" s="29">
        <f>(100/AY$5)*(((AZ17-AY17)*(Deflactor!AV31/Deflactor!AV$40))+(((Deflactor!AV31/Deflactor!AV$40)-(Deflactor!AV31/Deflactor!AV$40))*(AZ17-'Calculo deflactor ajustado'!AV102)))</f>
        <v>-4.5524008145162956E-2</v>
      </c>
      <c r="BA57" s="29">
        <f>(100/AZ$5)*(((BA17-AZ17)*(Deflactor!AW31/Deflactor!AW$40))+(((Deflactor!AW31/Deflactor!AW$40)-(Deflactor!AW31/Deflactor!AW$40))*(BA17-'Calculo deflactor ajustado'!AW102)))</f>
        <v>-2.0008049939145697E-3</v>
      </c>
      <c r="BB57" s="29">
        <f>(100/BA$5)*(((BB17-BA17)*(Deflactor!AX31/Deflactor!AX$40))+(((Deflactor!AX31/Deflactor!AX$40)-(Deflactor!AX31/Deflactor!AX$40))*(BB17-'Calculo deflactor ajustado'!AX102)))</f>
        <v>-0.39634189012773374</v>
      </c>
      <c r="BC57" s="29">
        <f>(100/BB$5)*(((BC17-BB17)*(Deflactor!AU31/Deflactor!AU$40))+(((Deflactor!AY31/Deflactor!AY$40)-(Deflactor!AU31/Deflactor!AU$40))*(BC17-'Calculo deflactor ajustado'!AY102)))</f>
        <v>-0.35679508128276843</v>
      </c>
      <c r="BD57" s="29">
        <f>(100/BC$5)*(((BD17-BC17)*(Deflactor!AZ31/Deflactor!AZ$40))+(((Deflactor!AZ31/Deflactor!AZ$40)-(Deflactor!AZ31/Deflactor!AZ$40))*(BD17-'Calculo deflactor ajustado'!AZ102)))</f>
        <v>-0.25450636849052988</v>
      </c>
      <c r="BE57" s="29">
        <f>(100/BD$5)*(((BE17-BD17)*(Deflactor!BA31/Deflactor!BA$40))+(((Deflactor!BA31/Deflactor!BA$40)-(Deflactor!BA31/Deflactor!BA$40))*(BE17-'Calculo deflactor ajustado'!BA102)))</f>
        <v>0.2183497325947438</v>
      </c>
      <c r="BF57" s="29">
        <f>(100/BE$5)*(((BF17-BE17)*(Deflactor!BB31/Deflactor!BB$40))+(((Deflactor!BB31/Deflactor!BB$40)-(Deflactor!BB31/Deflactor!BB$40))*(BF17-'Calculo deflactor ajustado'!BB102)))</f>
        <v>0.23187199649417078</v>
      </c>
      <c r="BG57" s="29">
        <f>(100/BF$5)*(((BG17-BF17)*(Deflactor!AY31/Deflactor!AY$40))+(((Deflactor!BC31/Deflactor!BC$40)-(Deflactor!AY31/Deflactor!AY$40))*(BG17-'Calculo deflactor ajustado'!BC102)))</f>
        <v>0.30801899958508494</v>
      </c>
      <c r="BH57" s="29">
        <f>(100/BG$5)*(((BH17-BG17)*(Deflactor!BD31/Deflactor!BD$40))+(((Deflactor!BD31/Deflactor!BD$40)-(Deflactor!BD31/Deflactor!BD$40))*(BH17-'Calculo deflactor ajustado'!BD102)))</f>
        <v>0.68089746805669338</v>
      </c>
      <c r="BI57" s="29">
        <f>(100/BH$5)*(((BI17-BH17)*(Deflactor!BE31/Deflactor!BE$40))+(((Deflactor!BE31/Deflactor!BE$40)-(Deflactor!BE31/Deflactor!BE$40))*(BI17-'Calculo deflactor ajustado'!BE102)))</f>
        <v>0.3314476465732325</v>
      </c>
      <c r="BJ57" s="29">
        <f>(100/BI$5)*(((BJ17-BI17)*(Deflactor!BF31/Deflactor!BF$40))+(((Deflactor!BF31/Deflactor!BF$40)-(Deflactor!BF31/Deflactor!BF$40))*(BJ17-'Calculo deflactor ajustado'!BF102)))</f>
        <v>0.29598081210830995</v>
      </c>
      <c r="BK57" s="29">
        <f>(100/BJ$5)*(((BK17-BJ17)*(Deflactor!BC31/Deflactor!BC$40))+(((Deflactor!BG31/Deflactor!BG$40)-(Deflactor!BC31/Deflactor!BC$40))*(BK17-'Calculo deflactor ajustado'!BG102)))</f>
        <v>0.43454636156233245</v>
      </c>
      <c r="BL57" s="29">
        <f>(100/BK$5)*(((BL17-BK17)*(Deflactor!BH31/Deflactor!BH$40))+(((Deflactor!BH31/Deflactor!BH$40)-(Deflactor!BH31/Deflactor!BH$40))*(BL17-'Calculo deflactor ajustado'!BH102)))</f>
        <v>0.14480329418491864</v>
      </c>
      <c r="BM57" s="29">
        <f>(100/BL$5)*(((BM17-BL17)*(Deflactor!BI31/Deflactor!BI$40))+(((Deflactor!BI31/Deflactor!BI$40)-(Deflactor!BI31/Deflactor!BI$40))*(BM17-'Calculo deflactor ajustado'!BI102)))</f>
        <v>5.4705272952466723E-2</v>
      </c>
      <c r="BN57" s="29">
        <f>(100/BM$5)*(((BN17-BM17)*(Deflactor!BJ31/Deflactor!BJ$40))+(((Deflactor!BJ31/Deflactor!BJ$40)-(Deflactor!BJ31/Deflactor!BJ$40))*(BN17-'Calculo deflactor ajustado'!BJ102)))</f>
        <v>0.4044542960556986</v>
      </c>
      <c r="BO57" s="29">
        <f>(100/BN$5)*(((BO17-BN17)*(Deflactor!BG31/Deflactor!BG$40))+(((Deflactor!BK31/Deflactor!BK$40)-(Deflactor!BG31/Deflactor!BG$40))*(BO17-'Calculo deflactor ajustado'!BK102)))</f>
        <v>0.14639685105353673</v>
      </c>
      <c r="BP57" s="29">
        <f>(100/BO$5)*(((BP17-BO17)*(Deflactor!BL31/Deflactor!BL$40))+(((Deflactor!BL31/Deflactor!BL$40)-(Deflactor!BL31/Deflactor!BL$40))*(BP17-'Calculo deflactor ajustado'!BL102)))</f>
        <v>0.16010682188804665</v>
      </c>
      <c r="BQ57" s="29">
        <f>(100/BP$5)*(((BQ17-BP17)*(Deflactor!BM31/Deflactor!BM$40))+(((Deflactor!BM31/Deflactor!BM$40)-(Deflactor!BM31/Deflactor!BM$40))*(BQ17-'Calculo deflactor ajustado'!BM102)))</f>
        <v>0.14203190777789038</v>
      </c>
      <c r="BR57" s="29">
        <f>(100/BQ$5)*(((BR17-BQ17)*(Deflactor!BN31/Deflactor!BN$40))+(((Deflactor!BN31/Deflactor!BN$40)-(Deflactor!BN31/Deflactor!BN$40))*(BR17-'Calculo deflactor ajustado'!BN102)))</f>
        <v>0.22337644005533588</v>
      </c>
      <c r="BS57" s="32">
        <f>(100/BR$5)*(((BS17-BR17)*(Deflactor!BK31/Deflactor!BK$40))+(((Deflactor!BO31/Deflactor!BO$40)-(Deflactor!BK31/Deflactor!BK$40))*(BS17-'Calculo deflactor ajustado'!BO102)))</f>
        <v>0.13603404260859592</v>
      </c>
      <c r="BT57" s="32">
        <f t="shared" si="6"/>
        <v>0.39132830766266136</v>
      </c>
      <c r="BU57" s="32">
        <f t="shared" si="6"/>
        <v>0.12084932454557278</v>
      </c>
      <c r="BV57" s="32">
        <f t="shared" si="6"/>
        <v>0.19116082852518751</v>
      </c>
      <c r="BW57" s="29">
        <f>(100/BV$5)*(((BW17-BV17)*(Deflactor!BS31/Deflactor!BS$40))+(((Deflactor!BS31/Deflactor!BS$40)-(Deflactor!BS31/Deflactor!BS$40))*(BW17-'Calculo deflactor ajustado'!BS102)))</f>
        <v>-0.11516146870515392</v>
      </c>
      <c r="BX57" s="29">
        <f>(100/BW$5)*(((BX17-BW17)*(Deflactor!BT31/Deflactor!BT$40))+(((Deflactor!BT31/Deflactor!BT$40)-(Deflactor!BT31/Deflactor!BT$40))*(BX17-'Calculo deflactor ajustado'!BT102)))</f>
        <v>2.945114903897349E-2</v>
      </c>
      <c r="BY57" s="29">
        <f>(100/BX$5)*(((BY17-BX17)*(Deflactor!BU31/Deflactor!BU$40))+(((Deflactor!BU31/Deflactor!BU$40)-(Deflactor!BU31/Deflactor!BU$40))*(BY17-'Calculo deflactor ajustado'!BU102)))</f>
        <v>0.17329289568336889</v>
      </c>
      <c r="BZ57" s="29">
        <f>(100/BY$5)*(((BZ17-BY17)*(Deflactor!BV31/Deflactor!BV$40))+(((Deflactor!BV31/Deflactor!BV$40)-(Deflactor!BV31/Deflactor!BV$40))*(BZ17-'Calculo deflactor ajustado'!BV102)))</f>
        <v>1.5734402286226558E-2</v>
      </c>
      <c r="CA57" s="29">
        <f>(100/BZ$5)*(((CA17-BZ17)*(Deflactor!BS31/Deflactor!BS$40))+(((Deflactor!BW31/Deflactor!BW$40)-(Deflactor!BS31/Deflactor!BS$40))*(CA17-'Calculo deflactor ajustado'!BW102)))</f>
        <v>7.2436437626069231E-3</v>
      </c>
      <c r="CB57" s="29">
        <f>(100/CA$5)*(((CB17-CA17)*(Deflactor!BX31/Deflactor!BX$40))+(((Deflactor!BX31/Deflactor!BX$40)-(Deflactor!BX31/Deflactor!BX$40))*(CB17-'Calculo deflactor ajustado'!BX102)))</f>
        <v>9.4224866014671838E-2</v>
      </c>
      <c r="CC57" s="29">
        <f>(100/CB$5)*(((CC17-CB17)*(Deflactor!BY31/Deflactor!BY$40))+(((Deflactor!BY31/Deflactor!BY$40)-(Deflactor!BY31/Deflactor!BY$40))*(CC17-'Calculo deflactor ajustado'!BY102)))</f>
        <v>5.9815023482378694E-2</v>
      </c>
      <c r="CD57" s="29">
        <f>(100/CC$5)*(((CD17-CC17)*(Deflactor!BZ31/Deflactor!BZ$40))+(((Deflactor!BZ31/Deflactor!BZ$40)-(Deflactor!BZ31/Deflactor!BZ$40))*(CD17-'Calculo deflactor ajustado'!BZ102)))</f>
        <v>0.12679750224910519</v>
      </c>
      <c r="CE57" s="29">
        <f>(100/CD$5)*(((CE17-CD17)*(Deflactor!BW31/Deflactor!BW$40))+(((Deflactor!CA31/Deflactor!CA$40)-(Deflactor!BW31/Deflactor!BW$40))*(CE17-'Calculo deflactor ajustado'!CA102)))</f>
        <v>-4.0366564192381896E-2</v>
      </c>
      <c r="CF57" s="29">
        <f>(100/CE$5)*(((CF17-CE17)*(Deflactor!CB31/Deflactor!CB$40))+(((Deflactor!CB31/Deflactor!CB$40)-(Deflactor!CB31/Deflactor!CB$40))*(CF17-'Calculo deflactor ajustado'!CB102)))</f>
        <v>0.11327331117956016</v>
      </c>
      <c r="CG57" s="29">
        <f>(100/CF$5)*(((CG17-CF17)*(Deflactor!CC31/Deflactor!CC$40))+(((Deflactor!CC31/Deflactor!CC$40)-(Deflactor!CC31/Deflactor!CC$40))*(CG17-'Calculo deflactor ajustado'!CC102)))</f>
        <v>5.8324439133044491E-2</v>
      </c>
      <c r="CH57" s="29">
        <f>(100/CG$5)*(((CH17-CG17)*(Deflactor!CD31/Deflactor!CD$40))+(((Deflactor!CD31/Deflactor!CD$40)-(Deflactor!CD31/Deflactor!CD$40))*(CH17-'Calculo deflactor ajustado'!CD102)))</f>
        <v>0.20529497912350464</v>
      </c>
      <c r="CI57" s="29">
        <f>(100/CH$5)*(((CI17-CH17)*(Deflactor!CA31/Deflactor!CA$40))+(((Deflactor!CE31/Deflactor!CE$40)-(Deflactor!CA31/Deflactor!CA$40))*(CI17-'Calculo deflactor ajustado'!CE102)))</f>
        <v>0.16391050542989624</v>
      </c>
      <c r="CJ57" s="29">
        <f>(100/CI$5)*(((CJ17-CI17)*(Deflactor!CF31/Deflactor!CF$40))+(((Deflactor!CF31/Deflactor!CF$40)-(Deflactor!CF31/Deflactor!CF$40))*(CJ17-'Calculo deflactor ajustado'!CF102)))</f>
        <v>2.50816159231337E-2</v>
      </c>
      <c r="CK57" s="29">
        <f>(100/CJ$5)*(((CK17-CJ17)*(Deflactor!CG31/Deflactor!CG$40))+(((Deflactor!CG31/Deflactor!CG$40)-(Deflactor!CG31/Deflactor!CG$40))*(CK17-'Calculo deflactor ajustado'!CG102)))</f>
        <v>0.10936236299581939</v>
      </c>
    </row>
    <row r="58" spans="1:89" s="55" customFormat="1" ht="13.9" x14ac:dyDescent="0.3">
      <c r="A58" s="137">
        <f>Original_real!A18</f>
        <v>1</v>
      </c>
      <c r="B58" s="19" t="s">
        <v>7</v>
      </c>
      <c r="C58" s="22" t="s">
        <v>19</v>
      </c>
      <c r="D58" s="22" t="s">
        <v>19</v>
      </c>
      <c r="E58" s="22" t="s">
        <v>19</v>
      </c>
      <c r="F58" s="22" t="s">
        <v>19</v>
      </c>
      <c r="G58" s="22" t="s">
        <v>19</v>
      </c>
      <c r="H58" s="22" t="s">
        <v>19</v>
      </c>
      <c r="I58" s="22" t="s">
        <v>19</v>
      </c>
      <c r="J58" s="22" t="s">
        <v>19</v>
      </c>
      <c r="K58" s="29">
        <f>(100/J$5)*(((K18-J18)*(Deflactor!C32/Deflactor!C$40))+(((Deflactor!G32/Deflactor!G$40)-(Deflactor!C32/Deflactor!C$40))*(K18-'Calculo deflactor ajustado'!G103)))</f>
        <v>3.8668252598174101E-2</v>
      </c>
      <c r="L58" s="29">
        <f>(100/K$5)*(((L18-K18)*(Deflactor!H32/Deflactor!H$40))+(((Deflactor!H32/Deflactor!H$40)-(Deflactor!H32/Deflactor!H$40))*(L18-'Calculo deflactor ajustado'!H103)))</f>
        <v>0.10861927887573727</v>
      </c>
      <c r="M58" s="29">
        <f>(100/L$5)*(((M18-L18)*(Deflactor!I32/Deflactor!I$40))+(((Deflactor!I32/Deflactor!I$40)-(Deflactor!I32/Deflactor!I$40))*(M18-'Calculo deflactor ajustado'!I103)))</f>
        <v>-1.8398646236972488E-2</v>
      </c>
      <c r="N58" s="29">
        <f>(100/M$5)*(((N18-M18)*(Deflactor!J32/Deflactor!J$40))+(((Deflactor!J32/Deflactor!J$40)-(Deflactor!J32/Deflactor!J$40))*(N18-'Calculo deflactor ajustado'!J103)))</f>
        <v>-4.3255798369098986E-2</v>
      </c>
      <c r="O58" s="29">
        <f>(100/N$5)*(((O18-N18)*(Deflactor!G32/Deflactor!G$40))+(((Deflactor!K32/Deflactor!K$40)-(Deflactor!G32/Deflactor!G$40))*(O18-'Calculo deflactor ajustado'!K103)))</f>
        <v>-2.5863974098556872E-2</v>
      </c>
      <c r="P58" s="29">
        <f>(100/O$5)*(((P18-O18)*(Deflactor!L32/Deflactor!L$40))+(((Deflactor!L32/Deflactor!L$40)-(Deflactor!L32/Deflactor!L$40))*(P18-'Calculo deflactor ajustado'!L103)))</f>
        <v>2.552385738731525E-2</v>
      </c>
      <c r="Q58" s="29">
        <f>(100/P$5)*(((Q18-P18)*(Deflactor!M32/Deflactor!M$40))+(((Deflactor!M32/Deflactor!M$40)-(Deflactor!M32/Deflactor!M$40))*(Q18-'Calculo deflactor ajustado'!M103)))</f>
        <v>0.14377861213848464</v>
      </c>
      <c r="R58" s="29">
        <f>(100/Q$5)*(((R18-Q18)*(Deflactor!N32/Deflactor!N$40))+(((Deflactor!N32/Deflactor!N$40)-(Deflactor!N32/Deflactor!N$40))*(R18-'Calculo deflactor ajustado'!N103)))</f>
        <v>0.20194287944599287</v>
      </c>
      <c r="S58" s="29">
        <f>(100/R$5)*(((S18-R18)*(Deflactor!K32/Deflactor!K$40))+(((Deflactor!O32/Deflactor!O$40)-(Deflactor!K32/Deflactor!K$40))*(S18-'Calculo deflactor ajustado'!O103)))</f>
        <v>0.19900747479629233</v>
      </c>
      <c r="T58" s="29">
        <f>(100/S$5)*(((T18-S18)*(Deflactor!P32/Deflactor!P$40))+(((Deflactor!P32/Deflactor!P$40)-(Deflactor!P32/Deflactor!P$40))*(T18-'Calculo deflactor ajustado'!P103)))</f>
        <v>4.8161078028084024E-2</v>
      </c>
      <c r="U58" s="29">
        <f>(100/T$5)*(((U18-T18)*(Deflactor!Q32/Deflactor!Q$40))+(((Deflactor!Q32/Deflactor!Q$40)-(Deflactor!Q32/Deflactor!Q$40))*(U18-'Calculo deflactor ajustado'!Q103)))</f>
        <v>0.12778751882259506</v>
      </c>
      <c r="V58" s="29">
        <f>(100/U$5)*(((V18-U18)*(Deflactor!R32/Deflactor!R$40))+(((Deflactor!R32/Deflactor!R$40)-(Deflactor!R32/Deflactor!R$40))*(V18-'Calculo deflactor ajustado'!R103)))</f>
        <v>7.0528580461547419E-2</v>
      </c>
      <c r="W58" s="29">
        <f>(100/V$5)*(((W18-V18)*(Deflactor!O32/Deflactor!O$40))+(((Deflactor!S32/Deflactor!S$40)-(Deflactor!O32/Deflactor!O$40))*(W18-'Calculo deflactor ajustado'!S103)))</f>
        <v>0.10003461228069899</v>
      </c>
      <c r="X58" s="29">
        <f>(100/W$5)*(((X18-W18)*(Deflactor!T32/Deflactor!T$40))+(((Deflactor!T32/Deflactor!T$40)-(Deflactor!T32/Deflactor!T$40))*(X18-'Calculo deflactor ajustado'!T103)))</f>
        <v>6.0480962296738001E-2</v>
      </c>
      <c r="Y58" s="29">
        <f>(100/X$5)*(((Y18-X18)*(Deflactor!U32/Deflactor!U$40))+(((Deflactor!U32/Deflactor!U$40)-(Deflactor!U32/Deflactor!U$40))*(Y18-'Calculo deflactor ajustado'!U103)))</f>
        <v>3.23403952805758E-2</v>
      </c>
      <c r="Z58" s="29">
        <f>(100/Y$5)*(((Z18-Y18)*(Deflactor!V32/Deflactor!V$40))+(((Deflactor!V32/Deflactor!V$40)-(Deflactor!V32/Deflactor!V$40))*(Z18-'Calculo deflactor ajustado'!V103)))</f>
        <v>9.5761997309993241E-2</v>
      </c>
      <c r="AA58" s="29">
        <f>(100/Z$5)*(((AA18-Z18)*(Deflactor!S32/Deflactor!S$40))+(((Deflactor!W32/Deflactor!W$40)-(Deflactor!S32/Deflactor!S$40))*(AA18-'Calculo deflactor ajustado'!W103)))</f>
        <v>0.16223277324230359</v>
      </c>
      <c r="AB58" s="29">
        <f>(100/AA$5)*(((AB18-AA18)*(Deflactor!X32/Deflactor!X$40))+(((Deflactor!X32/Deflactor!X$40)-(Deflactor!X32/Deflactor!X$40))*(AB18-'Calculo deflactor ajustado'!X103)))</f>
        <v>0.22804839503709518</v>
      </c>
      <c r="AC58" s="29">
        <f>(100/AB$5)*(((AC18-AB18)*(Deflactor!Y32/Deflactor!Y$40))+(((Deflactor!Y32/Deflactor!Y$40)-(Deflactor!Y32/Deflactor!Y$40))*(AC18-'Calculo deflactor ajustado'!Y103)))</f>
        <v>0.2347074208894335</v>
      </c>
      <c r="AD58" s="29">
        <f>(100/AC$5)*(((AD18-AC18)*(Deflactor!Z32/Deflactor!Z$40))+(((Deflactor!Z32/Deflactor!Z$40)-(Deflactor!Z32/Deflactor!Z$40))*(AD18-'Calculo deflactor ajustado'!Z103)))</f>
        <v>0.20852026764696777</v>
      </c>
      <c r="AE58" s="29">
        <f>(100/AD$5)*(((AE18-AD18)*(Deflactor!W32/Deflactor!W$40))+(((Deflactor!AA32/Deflactor!AA$40)-(Deflactor!W32/Deflactor!W$40))*(AE18-'Calculo deflactor ajustado'!AA103)))</f>
        <v>0.19614869419758602</v>
      </c>
      <c r="AF58" s="29">
        <f>(100/AE$5)*(((AF18-AE18)*(Deflactor!AB32/Deflactor!AB$40))+(((Deflactor!AB32/Deflactor!AB$40)-(Deflactor!AB32/Deflactor!AB$40))*(AF18-'Calculo deflactor ajustado'!AB103)))</f>
        <v>0.17340090820343937</v>
      </c>
      <c r="AG58" s="29">
        <f>(100/AF$5)*(((AG18-AF18)*(Deflactor!AC32/Deflactor!AC$40))+(((Deflactor!AC32/Deflactor!AC$40)-(Deflactor!AC32/Deflactor!AC$40))*(AG18-'Calculo deflactor ajustado'!AC103)))</f>
        <v>9.9241214908541792E-2</v>
      </c>
      <c r="AH58" s="29">
        <f>(100/AG$5)*(((AH18-AG18)*(Deflactor!AD32/Deflactor!AD$40))+(((Deflactor!AD32/Deflactor!AD$40)-(Deflactor!AD32/Deflactor!AD$40))*(AH18-'Calculo deflactor ajustado'!AD103)))</f>
        <v>8.1234483375891411E-2</v>
      </c>
      <c r="AI58" s="29">
        <f>(100/AH$5)*(((AI18-AH18)*(Deflactor!AA32/Deflactor!AA$40))+(((Deflactor!AE32/Deflactor!AE$40)-(Deflactor!AA32/Deflactor!AA$40))*(AI18-'Calculo deflactor ajustado'!AE103)))</f>
        <v>4.8251232062416563E-2</v>
      </c>
      <c r="AJ58" s="29">
        <f>(100/AI$5)*(((AJ18-AI18)*(Deflactor!AF32/Deflactor!AF$40))+(((Deflactor!AF32/Deflactor!AF$40)-(Deflactor!AF32/Deflactor!AF$40))*(AJ18-'Calculo deflactor ajustado'!AF103)))</f>
        <v>-1.7810831137478424E-2</v>
      </c>
      <c r="AK58" s="29">
        <f>(100/AJ$5)*(((AK18-AJ18)*(Deflactor!AG32/Deflactor!AG$40))+(((Deflactor!AG32/Deflactor!AG$40)-(Deflactor!AG32/Deflactor!AG$40))*(AK18-'Calculo deflactor ajustado'!AG103)))</f>
        <v>0.11162912939329817</v>
      </c>
      <c r="AL58" s="29">
        <f>(100/AK$5)*(((AL18-AK18)*(Deflactor!AH32/Deflactor!AH$40))+(((Deflactor!AH32/Deflactor!AH$40)-(Deflactor!AH32/Deflactor!AH$40))*(AL18-'Calculo deflactor ajustado'!AH103)))</f>
        <v>4.6884314534071506E-2</v>
      </c>
      <c r="AM58" s="29">
        <f>(100/AL$5)*(((AM18-AL18)*(Deflactor!AE32/Deflactor!AE$40))+(((Deflactor!AI32/Deflactor!AI$40)-(Deflactor!AE32/Deflactor!AE$40))*(AM18-'Calculo deflactor ajustado'!AI103)))</f>
        <v>7.1014230739801509E-2</v>
      </c>
      <c r="AN58" s="29">
        <f>(100/AM$5)*(((AN18-AM18)*(Deflactor!AJ32/Deflactor!AJ$40))+(((Deflactor!AJ32/Deflactor!AJ$40)-(Deflactor!AJ32/Deflactor!AJ$40))*(AN18-'Calculo deflactor ajustado'!AJ103)))</f>
        <v>0.10083679812315564</v>
      </c>
      <c r="AO58" s="29">
        <f>(100/AN$5)*(((AO18-AN18)*(Deflactor!AK32/Deflactor!AK$40))+(((Deflactor!AK32/Deflactor!AK$40)-(Deflactor!AK32/Deflactor!AK$40))*(AO18-'Calculo deflactor ajustado'!AK103)))</f>
        <v>0.13601684052014681</v>
      </c>
      <c r="AP58" s="29">
        <f>(100/AO$5)*(((AP18-AO18)*(Deflactor!AL32/Deflactor!AL$40))+(((Deflactor!AL32/Deflactor!AL$40)-(Deflactor!AL32/Deflactor!AL$40))*(AP18-'Calculo deflactor ajustado'!AL103)))</f>
        <v>8.325901679503997E-2</v>
      </c>
      <c r="AQ58" s="29">
        <f>(100/AP$5)*(((AQ18-AP18)*(Deflactor!AI32/Deflactor!AI$40))+(((Deflactor!AM32/Deflactor!AM$40)-(Deflactor!AI32/Deflactor!AI$40))*(AQ18-'Calculo deflactor ajustado'!AM103)))</f>
        <v>0.10747474074011416</v>
      </c>
      <c r="AR58" s="29">
        <f>(100/AQ$5)*(((AR18-AQ18)*(Deflactor!AN32/Deflactor!AN$40))+(((Deflactor!AN32/Deflactor!AN$40)-(Deflactor!AN32/Deflactor!AN$40))*(AR18-'Calculo deflactor ajustado'!AN103)))</f>
        <v>5.9469446998598297E-2</v>
      </c>
      <c r="AS58" s="29">
        <f>(100/AR$5)*(((AS18-AR18)*(Deflactor!AO32/Deflactor!AO$40))+(((Deflactor!AO32/Deflactor!AO$40)-(Deflactor!AO32/Deflactor!AO$40))*(AS18-'Calculo deflactor ajustado'!AO103)))</f>
        <v>5.9519080805972152E-2</v>
      </c>
      <c r="AT58" s="29">
        <f>(100/AS$5)*(((AT18-AS18)*(Deflactor!AP32/Deflactor!AP$40))+(((Deflactor!AP32/Deflactor!AP$40)-(Deflactor!AP32/Deflactor!AP$40))*(AT18-'Calculo deflactor ajustado'!AP103)))</f>
        <v>0.25166102954679803</v>
      </c>
      <c r="AU58" s="29">
        <f>(100/AT$5)*(((AU18-AT18)*(Deflactor!AM32/Deflactor!AM$40))+(((Deflactor!AQ32/Deflactor!AQ$40)-(Deflactor!AM32/Deflactor!AM$40))*(AU18-'Calculo deflactor ajustado'!AQ103)))</f>
        <v>-4.6681604807393584E-2</v>
      </c>
      <c r="AV58" s="29">
        <f>(100/AU$5)*(((AV18-AU18)*(Deflactor!AR32/Deflactor!AR$40))+(((Deflactor!AR32/Deflactor!AR$40)-(Deflactor!AR32/Deflactor!AR$40))*(AV18-'Calculo deflactor ajustado'!AR103)))</f>
        <v>0.10335503936383303</v>
      </c>
      <c r="AW58" s="29">
        <f>(100/AV$5)*(((AW18-AV18)*(Deflactor!AS32/Deflactor!AS$40))+(((Deflactor!AS32/Deflactor!AS$40)-(Deflactor!AS32/Deflactor!AS$40))*(AW18-'Calculo deflactor ajustado'!AS103)))</f>
        <v>-9.2968980350352406E-2</v>
      </c>
      <c r="AX58" s="29">
        <f>(100/AW$5)*(((AX18-AW18)*(Deflactor!AT32/Deflactor!AT$40))+(((Deflactor!AT32/Deflactor!AT$40)-(Deflactor!AT32/Deflactor!AT$40))*(AX18-'Calculo deflactor ajustado'!AT103)))</f>
        <v>0.1412065555397731</v>
      </c>
      <c r="AY58" s="29">
        <f>(100/AX$5)*(((AY18-AX18)*(Deflactor!AQ32/Deflactor!AQ$40))+(((Deflactor!AU32/Deflactor!AU$40)-(Deflactor!AQ32/Deflactor!AQ$40))*(AY18-'Calculo deflactor ajustado'!AU103)))</f>
        <v>5.3724284830885496E-2</v>
      </c>
      <c r="AZ58" s="29">
        <f>(100/AY$5)*(((AZ18-AY18)*(Deflactor!AV32/Deflactor!AV$40))+(((Deflactor!AV32/Deflactor!AV$40)-(Deflactor!AV32/Deflactor!AV$40))*(AZ18-'Calculo deflactor ajustado'!AV103)))</f>
        <v>-3.552731395523747E-2</v>
      </c>
      <c r="BA58" s="29">
        <f>(100/AZ$5)*(((BA18-AZ18)*(Deflactor!AW32/Deflactor!AW$40))+(((Deflactor!AW32/Deflactor!AW$40)-(Deflactor!AW32/Deflactor!AW$40))*(BA18-'Calculo deflactor ajustado'!AW103)))</f>
        <v>5.5527870267029669E-2</v>
      </c>
      <c r="BB58" s="29">
        <f>(100/BA$5)*(((BB18-BA18)*(Deflactor!AX32/Deflactor!AX$40))+(((Deflactor!AX32/Deflactor!AX$40)-(Deflactor!AX32/Deflactor!AX$40))*(BB18-'Calculo deflactor ajustado'!AX103)))</f>
        <v>-0.12987379111980193</v>
      </c>
      <c r="BC58" s="29">
        <f>(100/BB$5)*(((BC18-BB18)*(Deflactor!AU32/Deflactor!AU$40))+(((Deflactor!AY32/Deflactor!AY$40)-(Deflactor!AU32/Deflactor!AU$40))*(BC18-'Calculo deflactor ajustado'!AY103)))</f>
        <v>-0.33289812767684362</v>
      </c>
      <c r="BD58" s="29">
        <f>(100/BC$5)*(((BD18-BC18)*(Deflactor!AZ32/Deflactor!AZ$40))+(((Deflactor!AZ32/Deflactor!AZ$40)-(Deflactor!AZ32/Deflactor!AZ$40))*(BD18-'Calculo deflactor ajustado'!AZ103)))</f>
        <v>-0.22121226939419358</v>
      </c>
      <c r="BE58" s="29">
        <f>(100/BD$5)*(((BE18-BD18)*(Deflactor!BA32/Deflactor!BA$40))+(((Deflactor!BA32/Deflactor!BA$40)-(Deflactor!BA32/Deflactor!BA$40))*(BE18-'Calculo deflactor ajustado'!BA103)))</f>
        <v>-0.16589652318593473</v>
      </c>
      <c r="BF58" s="29">
        <f>(100/BE$5)*(((BF18-BE18)*(Deflactor!BB32/Deflactor!BB$40))+(((Deflactor!BB32/Deflactor!BB$40)-(Deflactor!BB32/Deflactor!BB$40))*(BF18-'Calculo deflactor ajustado'!BB103)))</f>
        <v>0.11497495853492506</v>
      </c>
      <c r="BG58" s="29">
        <f>(100/BF$5)*(((BG18-BF18)*(Deflactor!AY32/Deflactor!AY$40))+(((Deflactor!BC32/Deflactor!BC$40)-(Deflactor!AY32/Deflactor!AY$40))*(BG18-'Calculo deflactor ajustado'!BC103)))</f>
        <v>-4.8515349317786345E-3</v>
      </c>
      <c r="BH58" s="29">
        <f>(100/BG$5)*(((BH18-BG18)*(Deflactor!BD32/Deflactor!BD$40))+(((Deflactor!BD32/Deflactor!BD$40)-(Deflactor!BD32/Deflactor!BD$40))*(BH18-'Calculo deflactor ajustado'!BD103)))</f>
        <v>0.43524557303806038</v>
      </c>
      <c r="BI58" s="29">
        <f>(100/BH$5)*(((BI18-BH18)*(Deflactor!BE32/Deflactor!BE$40))+(((Deflactor!BE32/Deflactor!BE$40)-(Deflactor!BE32/Deflactor!BE$40))*(BI18-'Calculo deflactor ajustado'!BE103)))</f>
        <v>0.20499103305519892</v>
      </c>
      <c r="BJ58" s="29">
        <f>(100/BI$5)*(((BJ18-BI18)*(Deflactor!BF32/Deflactor!BF$40))+(((Deflactor!BF32/Deflactor!BF$40)-(Deflactor!BF32/Deflactor!BF$40))*(BJ18-'Calculo deflactor ajustado'!BF103)))</f>
        <v>8.9567593008404001E-2</v>
      </c>
      <c r="BK58" s="29">
        <f>(100/BJ$5)*(((BK18-BJ18)*(Deflactor!BC32/Deflactor!BC$40))+(((Deflactor!BG32/Deflactor!BG$40)-(Deflactor!BC32/Deflactor!BC$40))*(BK18-'Calculo deflactor ajustado'!BG103)))</f>
        <v>5.2739010062559821E-2</v>
      </c>
      <c r="BL58" s="29">
        <f>(100/BK$5)*(((BL18-BK18)*(Deflactor!BH32/Deflactor!BH$40))+(((Deflactor!BH32/Deflactor!BH$40)-(Deflactor!BH32/Deflactor!BH$40))*(BL18-'Calculo deflactor ajustado'!BH103)))</f>
        <v>0.11287516767386128</v>
      </c>
      <c r="BM58" s="29">
        <f>(100/BL$5)*(((BM18-BL18)*(Deflactor!BI32/Deflactor!BI$40))+(((Deflactor!BI32/Deflactor!BI$40)-(Deflactor!BI32/Deflactor!BI$40))*(BM18-'Calculo deflactor ajustado'!BI103)))</f>
        <v>1.1997259547074427E-2</v>
      </c>
      <c r="BN58" s="29">
        <f>(100/BM$5)*(((BN18-BM18)*(Deflactor!BJ32/Deflactor!BJ$40))+(((Deflactor!BJ32/Deflactor!BJ$40)-(Deflactor!BJ32/Deflactor!BJ$40))*(BN18-'Calculo deflactor ajustado'!BJ103)))</f>
        <v>2.9779846756730406E-2</v>
      </c>
      <c r="BO58" s="29">
        <f>(100/BN$5)*(((BO18-BN18)*(Deflactor!BG32/Deflactor!BG$40))+(((Deflactor!BK32/Deflactor!BK$40)-(Deflactor!BG32/Deflactor!BG$40))*(BO18-'Calculo deflactor ajustado'!BK103)))</f>
        <v>0.12786812546644674</v>
      </c>
      <c r="BP58" s="29">
        <f>(100/BO$5)*(((BP18-BO18)*(Deflactor!BL32/Deflactor!BL$40))+(((Deflactor!BL32/Deflactor!BL$40)-(Deflactor!BL32/Deflactor!BL$40))*(BP18-'Calculo deflactor ajustado'!BL103)))</f>
        <v>9.1147546065539056E-2</v>
      </c>
      <c r="BQ58" s="29">
        <f>(100/BP$5)*(((BQ18-BP18)*(Deflactor!BM32/Deflactor!BM$40))+(((Deflactor!BM32/Deflactor!BM$40)-(Deflactor!BM32/Deflactor!BM$40))*(BQ18-'Calculo deflactor ajustado'!BM103)))</f>
        <v>2.0037153504869395E-2</v>
      </c>
      <c r="BR58" s="29">
        <f>(100/BQ$5)*(((BR18-BQ18)*(Deflactor!BN32/Deflactor!BN$40))+(((Deflactor!BN32/Deflactor!BN$40)-(Deflactor!BN32/Deflactor!BN$40))*(BR18-'Calculo deflactor ajustado'!BN103)))</f>
        <v>4.203570657108505E-3</v>
      </c>
      <c r="BS58" s="32">
        <f>(100/BR$5)*(((BS18-BR18)*(Deflactor!BK32/Deflactor!BK$40))+(((Deflactor!BO32/Deflactor!BO$40)-(Deflactor!BK32/Deflactor!BK$40))*(BS18-'Calculo deflactor ajustado'!BO103)))</f>
        <v>3.4795351307594174E-2</v>
      </c>
      <c r="BT58" s="32">
        <f t="shared" si="6"/>
        <v>8.2277022012412562E-2</v>
      </c>
      <c r="BU58" s="32">
        <f t="shared" si="6"/>
        <v>-6.6907494426037056E-3</v>
      </c>
      <c r="BV58" s="32">
        <f t="shared" si="6"/>
        <v>3.4006110600807216E-2</v>
      </c>
      <c r="BW58" s="29">
        <f>(100/BV$5)*(((BW18-BV18)*(Deflactor!BS32/Deflactor!BS$40))+(((Deflactor!BS32/Deflactor!BS$40)-(Deflactor!BS32/Deflactor!BS$40))*(BW18-'Calculo deflactor ajustado'!BS103)))</f>
        <v>6.4752897994301797E-2</v>
      </c>
      <c r="BX58" s="29">
        <f>(100/BW$5)*(((BX18-BW18)*(Deflactor!BT32/Deflactor!BT$40))+(((Deflactor!BT32/Deflactor!BT$40)-(Deflactor!BT32/Deflactor!BT$40))*(BX18-'Calculo deflactor ajustado'!BT103)))</f>
        <v>1.5988370197687632E-2</v>
      </c>
      <c r="BY58" s="29">
        <f>(100/BX$5)*(((BY18-BX18)*(Deflactor!BU32/Deflactor!BU$40))+(((Deflactor!BU32/Deflactor!BU$40)-(Deflactor!BU32/Deflactor!BU$40))*(BY18-'Calculo deflactor ajustado'!BU103)))</f>
        <v>8.4936336207477071E-3</v>
      </c>
      <c r="BZ58" s="29">
        <f>(100/BY$5)*(((BZ18-BY18)*(Deflactor!BV32/Deflactor!BV$40))+(((Deflactor!BV32/Deflactor!BV$40)-(Deflactor!BV32/Deflactor!BV$40))*(BZ18-'Calculo deflactor ajustado'!BV103)))</f>
        <v>6.2183379147752474E-2</v>
      </c>
      <c r="CA58" s="29">
        <f>(100/BZ$5)*(((CA18-BZ18)*(Deflactor!BS32/Deflactor!BS$40))+(((Deflactor!BW32/Deflactor!BW$40)-(Deflactor!BS32/Deflactor!BS$40))*(CA18-'Calculo deflactor ajustado'!BW103)))</f>
        <v>6.1125206085133665E-2</v>
      </c>
      <c r="CB58" s="29">
        <f>(100/CA$5)*(((CB18-CA18)*(Deflactor!BX32/Deflactor!BX$40))+(((Deflactor!BX32/Deflactor!BX$40)-(Deflactor!BX32/Deflactor!BX$40))*(CB18-'Calculo deflactor ajustado'!BX103)))</f>
        <v>1.5313178705950652E-2</v>
      </c>
      <c r="CC58" s="29">
        <f>(100/CB$5)*(((CC18-CB18)*(Deflactor!BY32/Deflactor!BY$40))+(((Deflactor!BY32/Deflactor!BY$40)-(Deflactor!BY32/Deflactor!BY$40))*(CC18-'Calculo deflactor ajustado'!BY103)))</f>
        <v>3.7491195618105183E-2</v>
      </c>
      <c r="CD58" s="29">
        <f>(100/CC$5)*(((CD18-CC18)*(Deflactor!BZ32/Deflactor!BZ$40))+(((Deflactor!BZ32/Deflactor!BZ$40)-(Deflactor!BZ32/Deflactor!BZ$40))*(CD18-'Calculo deflactor ajustado'!BZ103)))</f>
        <v>8.7683466007498573E-2</v>
      </c>
      <c r="CE58" s="29">
        <f>(100/CD$5)*(((CE18-CD18)*(Deflactor!BW32/Deflactor!BW$40))+(((Deflactor!CA32/Deflactor!CA$40)-(Deflactor!BW32/Deflactor!BW$40))*(CE18-'Calculo deflactor ajustado'!CA103)))</f>
        <v>3.2596793448299251E-2</v>
      </c>
      <c r="CF58" s="29">
        <f>(100/CE$5)*(((CF18-CE18)*(Deflactor!CB32/Deflactor!CB$40))+(((Deflactor!CB32/Deflactor!CB$40)-(Deflactor!CB32/Deflactor!CB$40))*(CF18-'Calculo deflactor ajustado'!CB103)))</f>
        <v>-9.8936756811539222E-5</v>
      </c>
      <c r="CG58" s="29">
        <f>(100/CF$5)*(((CG18-CF18)*(Deflactor!CC32/Deflactor!CC$40))+(((Deflactor!CC32/Deflactor!CC$40)-(Deflactor!CC32/Deflactor!CC$40))*(CG18-'Calculo deflactor ajustado'!CC103)))</f>
        <v>9.1627577390949191E-2</v>
      </c>
      <c r="CH58" s="29">
        <f>(100/CG$5)*(((CH18-CG18)*(Deflactor!CD32/Deflactor!CD$40))+(((Deflactor!CD32/Deflactor!CD$40)-(Deflactor!CD32/Deflactor!CD$40))*(CH18-'Calculo deflactor ajustado'!CD103)))</f>
        <v>-1.1411384922093591E-3</v>
      </c>
      <c r="CI58" s="29">
        <f>(100/CH$5)*(((CI18-CH18)*(Deflactor!CA32/Deflactor!CA$40))+(((Deflactor!CE32/Deflactor!CE$40)-(Deflactor!CA32/Deflactor!CA$40))*(CI18-'Calculo deflactor ajustado'!CE103)))</f>
        <v>-7.4931908585852344E-2</v>
      </c>
      <c r="CJ58" s="29">
        <f>(100/CI$5)*(((CJ18-CI18)*(Deflactor!CF32/Deflactor!CF$40))+(((Deflactor!CF32/Deflactor!CF$40)-(Deflactor!CF32/Deflactor!CF$40))*(CJ18-'Calculo deflactor ajustado'!CF103)))</f>
        <v>5.9855680061734272E-2</v>
      </c>
      <c r="CK58" s="29">
        <f>(100/CJ$5)*(((CK18-CJ18)*(Deflactor!CG32/Deflactor!CG$40))+(((Deflactor!CG32/Deflactor!CG$40)-(Deflactor!CG32/Deflactor!CG$40))*(CK18-'Calculo deflactor ajustado'!CG103)))</f>
        <v>0.137975344675318</v>
      </c>
    </row>
    <row r="59" spans="1:89" s="55" customFormat="1" ht="13.9" x14ac:dyDescent="0.3">
      <c r="A59" s="137">
        <f>Original_real!A19</f>
        <v>1</v>
      </c>
      <c r="B59" s="19" t="s">
        <v>8</v>
      </c>
      <c r="C59" s="22" t="s">
        <v>19</v>
      </c>
      <c r="D59" s="22" t="s">
        <v>19</v>
      </c>
      <c r="E59" s="22" t="s">
        <v>19</v>
      </c>
      <c r="F59" s="22" t="s">
        <v>19</v>
      </c>
      <c r="G59" s="22" t="s">
        <v>19</v>
      </c>
      <c r="H59" s="22" t="s">
        <v>19</v>
      </c>
      <c r="I59" s="22" t="s">
        <v>19</v>
      </c>
      <c r="J59" s="22" t="s">
        <v>19</v>
      </c>
      <c r="K59" s="29">
        <f>(100/J$5)*(((K19-J19)*(Deflactor!C33/Deflactor!C$40))+(((Deflactor!G33/Deflactor!G$40)-(Deflactor!C33/Deflactor!C$40))*(K19-'Calculo deflactor ajustado'!G104)))</f>
        <v>5.5746518380249646E-2</v>
      </c>
      <c r="L59" s="29">
        <f>(100/K$5)*(((L19-K19)*(Deflactor!H33/Deflactor!H$40))+(((Deflactor!H33/Deflactor!H$40)-(Deflactor!H33/Deflactor!H$40))*(L19-'Calculo deflactor ajustado'!H104)))</f>
        <v>6.2860785746513714E-2</v>
      </c>
      <c r="M59" s="29">
        <f>(100/L$5)*(((M19-L19)*(Deflactor!I33/Deflactor!I$40))+(((Deflactor!I33/Deflactor!I$40)-(Deflactor!I33/Deflactor!I$40))*(M19-'Calculo deflactor ajustado'!I104)))</f>
        <v>5.0818985728932127E-2</v>
      </c>
      <c r="N59" s="29">
        <f>(100/M$5)*(((N19-M19)*(Deflactor!J33/Deflactor!J$40))+(((Deflactor!J33/Deflactor!J$40)-(Deflactor!J33/Deflactor!J$40))*(N19-'Calculo deflactor ajustado'!J104)))</f>
        <v>1.3901054736355315E-2</v>
      </c>
      <c r="O59" s="29">
        <f>(100/N$5)*(((O19-N19)*(Deflactor!G33/Deflactor!G$40))+(((Deflactor!K33/Deflactor!K$40)-(Deflactor!G33/Deflactor!G$40))*(O19-'Calculo deflactor ajustado'!K104)))</f>
        <v>0.15518237118658537</v>
      </c>
      <c r="P59" s="29">
        <f>(100/O$5)*(((P19-O19)*(Deflactor!L33/Deflactor!L$40))+(((Deflactor!L33/Deflactor!L$40)-(Deflactor!L33/Deflactor!L$40))*(P19-'Calculo deflactor ajustado'!L104)))</f>
        <v>0.10124837801135222</v>
      </c>
      <c r="Q59" s="29">
        <f>(100/P$5)*(((Q19-P19)*(Deflactor!M33/Deflactor!M$40))+(((Deflactor!M33/Deflactor!M$40)-(Deflactor!M33/Deflactor!M$40))*(Q19-'Calculo deflactor ajustado'!M104)))</f>
        <v>0.12793247848504599</v>
      </c>
      <c r="R59" s="29">
        <f>(100/Q$5)*(((R19-Q19)*(Deflactor!N33/Deflactor!N$40))+(((Deflactor!N33/Deflactor!N$40)-(Deflactor!N33/Deflactor!N$40))*(R19-'Calculo deflactor ajustado'!N104)))</f>
        <v>0.11510032483475209</v>
      </c>
      <c r="S59" s="29">
        <f>(100/R$5)*(((S19-R19)*(Deflactor!K33/Deflactor!K$40))+(((Deflactor!O33/Deflactor!O$40)-(Deflactor!K33/Deflactor!K$40))*(S19-'Calculo deflactor ajustado'!O104)))</f>
        <v>7.4549467445832712E-2</v>
      </c>
      <c r="T59" s="29">
        <f>(100/S$5)*(((T19-S19)*(Deflactor!P33/Deflactor!P$40))+(((Deflactor!P33/Deflactor!P$40)-(Deflactor!P33/Deflactor!P$40))*(T19-'Calculo deflactor ajustado'!P104)))</f>
        <v>0.112710508375723</v>
      </c>
      <c r="U59" s="29">
        <f>(100/T$5)*(((U19-T19)*(Deflactor!Q33/Deflactor!Q$40))+(((Deflactor!Q33/Deflactor!Q$40)-(Deflactor!Q33/Deflactor!Q$40))*(U19-'Calculo deflactor ajustado'!Q104)))</f>
        <v>0.12853693074928504</v>
      </c>
      <c r="V59" s="29">
        <f>(100/U$5)*(((V19-U19)*(Deflactor!R33/Deflactor!R$40))+(((Deflactor!R33/Deflactor!R$40)-(Deflactor!R33/Deflactor!R$40))*(V19-'Calculo deflactor ajustado'!R104)))</f>
        <v>0.11109298219539629</v>
      </c>
      <c r="W59" s="29">
        <f>(100/V$5)*(((W19-V19)*(Deflactor!O33/Deflactor!O$40))+(((Deflactor!S33/Deflactor!S$40)-(Deflactor!O33/Deflactor!O$40))*(W19-'Calculo deflactor ajustado'!S104)))</f>
        <v>0.11338302522384089</v>
      </c>
      <c r="X59" s="29">
        <f>(100/W$5)*(((X19-W19)*(Deflactor!T33/Deflactor!T$40))+(((Deflactor!T33/Deflactor!T$40)-(Deflactor!T33/Deflactor!T$40))*(X19-'Calculo deflactor ajustado'!T104)))</f>
        <v>0.11894881797753276</v>
      </c>
      <c r="Y59" s="29">
        <f>(100/X$5)*(((Y19-X19)*(Deflactor!U33/Deflactor!U$40))+(((Deflactor!U33/Deflactor!U$40)-(Deflactor!U33/Deflactor!U$40))*(Y19-'Calculo deflactor ajustado'!U104)))</f>
        <v>6.6275458792973183E-2</v>
      </c>
      <c r="Z59" s="29">
        <f>(100/Y$5)*(((Z19-Y19)*(Deflactor!V33/Deflactor!V$40))+(((Deflactor!V33/Deflactor!V$40)-(Deflactor!V33/Deflactor!V$40))*(Z19-'Calculo deflactor ajustado'!V104)))</f>
        <v>8.2688305864881143E-2</v>
      </c>
      <c r="AA59" s="29">
        <f>(100/Z$5)*(((AA19-Z19)*(Deflactor!S33/Deflactor!S$40))+(((Deflactor!W33/Deflactor!W$40)-(Deflactor!S33/Deflactor!S$40))*(AA19-'Calculo deflactor ajustado'!W104)))</f>
        <v>7.182137423491794E-2</v>
      </c>
      <c r="AB59" s="29">
        <f>(100/AA$5)*(((AB19-AA19)*(Deflactor!X33/Deflactor!X$40))+(((Deflactor!X33/Deflactor!X$40)-(Deflactor!X33/Deflactor!X$40))*(AB19-'Calculo deflactor ajustado'!X104)))</f>
        <v>9.2116918366545925E-2</v>
      </c>
      <c r="AC59" s="29">
        <f>(100/AB$5)*(((AC19-AB19)*(Deflactor!Y33/Deflactor!Y$40))+(((Deflactor!Y33/Deflactor!Y$40)-(Deflactor!Y33/Deflactor!Y$40))*(AC19-'Calculo deflactor ajustado'!Y104)))</f>
        <v>8.3761064668500043E-2</v>
      </c>
      <c r="AD59" s="29">
        <f>(100/AC$5)*(((AD19-AC19)*(Deflactor!Z33/Deflactor!Z$40))+(((Deflactor!Z33/Deflactor!Z$40)-(Deflactor!Z33/Deflactor!Z$40))*(AD19-'Calculo deflactor ajustado'!Z104)))</f>
        <v>0.11234676474368846</v>
      </c>
      <c r="AE59" s="29">
        <f>(100/AD$5)*(((AE19-AD19)*(Deflactor!W33/Deflactor!W$40))+(((Deflactor!AA33/Deflactor!AA$40)-(Deflactor!W33/Deflactor!W$40))*(AE19-'Calculo deflactor ajustado'!AA104)))</f>
        <v>5.1770449928486173E-2</v>
      </c>
      <c r="AF59" s="29">
        <f>(100/AE$5)*(((AF19-AE19)*(Deflactor!AB33/Deflactor!AB$40))+(((Deflactor!AB33/Deflactor!AB$40)-(Deflactor!AB33/Deflactor!AB$40))*(AF19-'Calculo deflactor ajustado'!AB104)))</f>
        <v>7.9875394019065279E-2</v>
      </c>
      <c r="AG59" s="29">
        <f>(100/AF$5)*(((AG19-AF19)*(Deflactor!AC33/Deflactor!AC$40))+(((Deflactor!AC33/Deflactor!AC$40)-(Deflactor!AC33/Deflactor!AC$40))*(AG19-'Calculo deflactor ajustado'!AC104)))</f>
        <v>8.3320950505086616E-2</v>
      </c>
      <c r="AH59" s="29">
        <f>(100/AG$5)*(((AH19-AG19)*(Deflactor!AD33/Deflactor!AD$40))+(((Deflactor!AD33/Deflactor!AD$40)-(Deflactor!AD33/Deflactor!AD$40))*(AH19-'Calculo deflactor ajustado'!AD104)))</f>
        <v>8.1841352481325902E-2</v>
      </c>
      <c r="AI59" s="29">
        <f>(100/AH$5)*(((AI19-AH19)*(Deflactor!AA33/Deflactor!AA$40))+(((Deflactor!AE33/Deflactor!AE$40)-(Deflactor!AA33/Deflactor!AA$40))*(AI19-'Calculo deflactor ajustado'!AE104)))</f>
        <v>8.040111874116293E-2</v>
      </c>
      <c r="AJ59" s="29">
        <f>(100/AI$5)*(((AJ19-AI19)*(Deflactor!AF33/Deflactor!AF$40))+(((Deflactor!AF33/Deflactor!AF$40)-(Deflactor!AF33/Deflactor!AF$40))*(AJ19-'Calculo deflactor ajustado'!AF104)))</f>
        <v>7.5665033907393361E-2</v>
      </c>
      <c r="AK59" s="29">
        <f>(100/AJ$5)*(((AK19-AJ19)*(Deflactor!AG33/Deflactor!AG$40))+(((Deflactor!AG33/Deflactor!AG$40)-(Deflactor!AG33/Deflactor!AG$40))*(AK19-'Calculo deflactor ajustado'!AG104)))</f>
        <v>0.13010557180554685</v>
      </c>
      <c r="AL59" s="29">
        <f>(100/AK$5)*(((AL19-AK19)*(Deflactor!AH33/Deflactor!AH$40))+(((Deflactor!AH33/Deflactor!AH$40)-(Deflactor!AH33/Deflactor!AH$40))*(AL19-'Calculo deflactor ajustado'!AH104)))</f>
        <v>4.5551806150772929E-2</v>
      </c>
      <c r="AM59" s="29">
        <f>(100/AL$5)*(((AM19-AL19)*(Deflactor!AE33/Deflactor!AE$40))+(((Deflactor!AI33/Deflactor!AI$40)-(Deflactor!AE33/Deflactor!AE$40))*(AM19-'Calculo deflactor ajustado'!AI104)))</f>
        <v>1.0274014741825896E-2</v>
      </c>
      <c r="AN59" s="29">
        <f>(100/AM$5)*(((AN19-AM19)*(Deflactor!AJ33/Deflactor!AJ$40))+(((Deflactor!AJ33/Deflactor!AJ$40)-(Deflactor!AJ33/Deflactor!AJ$40))*(AN19-'Calculo deflactor ajustado'!AJ104)))</f>
        <v>8.0797678891232544E-2</v>
      </c>
      <c r="AO59" s="29">
        <f>(100/AN$5)*(((AO19-AN19)*(Deflactor!AK33/Deflactor!AK$40))+(((Deflactor!AK33/Deflactor!AK$40)-(Deflactor!AK33/Deflactor!AK$40))*(AO19-'Calculo deflactor ajustado'!AK104)))</f>
        <v>3.6575014760985902E-2</v>
      </c>
      <c r="AP59" s="29">
        <f>(100/AO$5)*(((AP19-AO19)*(Deflactor!AL33/Deflactor!AL$40))+(((Deflactor!AL33/Deflactor!AL$40)-(Deflactor!AL33/Deflactor!AL$40))*(AP19-'Calculo deflactor ajustado'!AL104)))</f>
        <v>3.3559158890816149E-2</v>
      </c>
      <c r="AQ59" s="29">
        <f>(100/AP$5)*(((AQ19-AP19)*(Deflactor!AI33/Deflactor!AI$40))+(((Deflactor!AM33/Deflactor!AM$40)-(Deflactor!AI33/Deflactor!AI$40))*(AQ19-'Calculo deflactor ajustado'!AM104)))</f>
        <v>9.0318877531619483E-3</v>
      </c>
      <c r="AR59" s="29">
        <f>(100/AQ$5)*(((AR19-AQ19)*(Deflactor!AN33/Deflactor!AN$40))+(((Deflactor!AN33/Deflactor!AN$40)-(Deflactor!AN33/Deflactor!AN$40))*(AR19-'Calculo deflactor ajustado'!AN104)))</f>
        <v>3.0422833317931663E-2</v>
      </c>
      <c r="AS59" s="29">
        <f>(100/AR$5)*(((AS19-AR19)*(Deflactor!AO33/Deflactor!AO$40))+(((Deflactor!AO33/Deflactor!AO$40)-(Deflactor!AO33/Deflactor!AO$40))*(AS19-'Calculo deflactor ajustado'!AO104)))</f>
        <v>5.7999903113721822E-2</v>
      </c>
      <c r="AT59" s="29">
        <f>(100/AS$5)*(((AT19-AS19)*(Deflactor!AP33/Deflactor!AP$40))+(((Deflactor!AP33/Deflactor!AP$40)-(Deflactor!AP33/Deflactor!AP$40))*(AT19-'Calculo deflactor ajustado'!AP104)))</f>
        <v>0.10140675319663738</v>
      </c>
      <c r="AU59" s="29">
        <f>(100/AT$5)*(((AU19-AT19)*(Deflactor!AM33/Deflactor!AM$40))+(((Deflactor!AQ33/Deflactor!AQ$40)-(Deflactor!AM33/Deflactor!AM$40))*(AU19-'Calculo deflactor ajustado'!AQ104)))</f>
        <v>0.12437837295562523</v>
      </c>
      <c r="AV59" s="29">
        <f>(100/AU$5)*(((AV19-AU19)*(Deflactor!AR33/Deflactor!AR$40))+(((Deflactor!AR33/Deflactor!AR$40)-(Deflactor!AR33/Deflactor!AR$40))*(AV19-'Calculo deflactor ajustado'!AR104)))</f>
        <v>7.373474407804767E-2</v>
      </c>
      <c r="AW59" s="29">
        <f>(100/AV$5)*(((AW19-AV19)*(Deflactor!AS33/Deflactor!AS$40))+(((Deflactor!AS33/Deflactor!AS$40)-(Deflactor!AS33/Deflactor!AS$40))*(AW19-'Calculo deflactor ajustado'!AS104)))</f>
        <v>8.9657740633178273E-2</v>
      </c>
      <c r="AX59" s="29">
        <f>(100/AW$5)*(((AX19-AW19)*(Deflactor!AT33/Deflactor!AT$40))+(((Deflactor!AT33/Deflactor!AT$40)-(Deflactor!AT33/Deflactor!AT$40))*(AX19-'Calculo deflactor ajustado'!AT104)))</f>
        <v>0.17629692890369283</v>
      </c>
      <c r="AY59" s="29">
        <f>(100/AX$5)*(((AY19-AX19)*(Deflactor!AQ33/Deflactor!AQ$40))+(((Deflactor!AU33/Deflactor!AU$40)-(Deflactor!AQ33/Deflactor!AQ$40))*(AY19-'Calculo deflactor ajustado'!AU104)))</f>
        <v>0.16109639933293873</v>
      </c>
      <c r="AZ59" s="29">
        <f>(100/AY$5)*(((AZ19-AY19)*(Deflactor!AV33/Deflactor!AV$40))+(((Deflactor!AV33/Deflactor!AV$40)-(Deflactor!AV33/Deflactor!AV$40))*(AZ19-'Calculo deflactor ajustado'!AV104)))</f>
        <v>7.6837472950214841E-2</v>
      </c>
      <c r="BA59" s="29">
        <f>(100/AZ$5)*(((BA19-AZ19)*(Deflactor!AW33/Deflactor!AW$40))+(((Deflactor!AW33/Deflactor!AW$40)-(Deflactor!AW33/Deflactor!AW$40))*(BA19-'Calculo deflactor ajustado'!AW104)))</f>
        <v>3.8174059990385395E-2</v>
      </c>
      <c r="BB59" s="29">
        <f>(100/BA$5)*(((BB19-BA19)*(Deflactor!AX33/Deflactor!AX$40))+(((Deflactor!AX33/Deflactor!AX$40)-(Deflactor!AX33/Deflactor!AX$40))*(BB19-'Calculo deflactor ajustado'!AX104)))</f>
        <v>7.3351021752256551E-2</v>
      </c>
      <c r="BC59" s="29">
        <f>(100/BB$5)*(((BC19-BB19)*(Deflactor!AU33/Deflactor!AU$40))+(((Deflactor!AY33/Deflactor!AY$40)-(Deflactor!AU33/Deflactor!AU$40))*(BC19-'Calculo deflactor ajustado'!AY104)))</f>
        <v>-7.6713442414902092E-2</v>
      </c>
      <c r="BD59" s="29">
        <f>(100/BC$5)*(((BD19-BC19)*(Deflactor!AZ33/Deflactor!AZ$40))+(((Deflactor!AZ33/Deflactor!AZ$40)-(Deflactor!AZ33/Deflactor!AZ$40))*(BD19-'Calculo deflactor ajustado'!AZ104)))</f>
        <v>-6.1964529256843058E-2</v>
      </c>
      <c r="BE59" s="29">
        <f>(100/BD$5)*(((BE19-BD19)*(Deflactor!BA33/Deflactor!BA$40))+(((Deflactor!BA33/Deflactor!BA$40)-(Deflactor!BA33/Deflactor!BA$40))*(BE19-'Calculo deflactor ajustado'!BA104)))</f>
        <v>7.7452146984209061E-2</v>
      </c>
      <c r="BF59" s="29">
        <f>(100/BE$5)*(((BF19-BE19)*(Deflactor!BB33/Deflactor!BB$40))+(((Deflactor!BB33/Deflactor!BB$40)-(Deflactor!BB33/Deflactor!BB$40))*(BF19-'Calculo deflactor ajustado'!BB104)))</f>
        <v>9.2936211710401465E-2</v>
      </c>
      <c r="BG59" s="29">
        <f>(100/BF$5)*(((BG19-BF19)*(Deflactor!AY33/Deflactor!AY$40))+(((Deflactor!BC33/Deflactor!BC$40)-(Deflactor!AY33/Deflactor!AY$40))*(BG19-'Calculo deflactor ajustado'!BC104)))</f>
        <v>0.21860506101001906</v>
      </c>
      <c r="BH59" s="29">
        <f>(100/BG$5)*(((BH19-BG19)*(Deflactor!BD33/Deflactor!BD$40))+(((Deflactor!BD33/Deflactor!BD$40)-(Deflactor!BD33/Deflactor!BD$40))*(BH19-'Calculo deflactor ajustado'!BD104)))</f>
        <v>0.13790971839723579</v>
      </c>
      <c r="BI59" s="29">
        <f>(100/BH$5)*(((BI19-BH19)*(Deflactor!BE33/Deflactor!BE$40))+(((Deflactor!BE33/Deflactor!BE$40)-(Deflactor!BE33/Deflactor!BE$40))*(BI19-'Calculo deflactor ajustado'!BE104)))</f>
        <v>4.9499336950062256E-2</v>
      </c>
      <c r="BJ59" s="29">
        <f>(100/BI$5)*(((BJ19-BI19)*(Deflactor!BF33/Deflactor!BF$40))+(((Deflactor!BF33/Deflactor!BF$40)-(Deflactor!BF33/Deflactor!BF$40))*(BJ19-'Calculo deflactor ajustado'!BF104)))</f>
        <v>6.2807892100652477E-2</v>
      </c>
      <c r="BK59" s="29">
        <f>(100/BJ$5)*(((BK19-BJ19)*(Deflactor!BC33/Deflactor!BC$40))+(((Deflactor!BG33/Deflactor!BG$40)-(Deflactor!BC33/Deflactor!BC$40))*(BK19-'Calculo deflactor ajustado'!BG104)))</f>
        <v>-2.5466355442002879E-3</v>
      </c>
      <c r="BL59" s="29">
        <f>(100/BK$5)*(((BL19-BK19)*(Deflactor!BH33/Deflactor!BH$40))+(((Deflactor!BH33/Deflactor!BH$40)-(Deflactor!BH33/Deflactor!BH$40))*(BL19-'Calculo deflactor ajustado'!BH104)))</f>
        <v>3.1769769886898155E-2</v>
      </c>
      <c r="BM59" s="29">
        <f>(100/BL$5)*(((BM19-BL19)*(Deflactor!BI33/Deflactor!BI$40))+(((Deflactor!BI33/Deflactor!BI$40)-(Deflactor!BI33/Deflactor!BI$40))*(BM19-'Calculo deflactor ajustado'!BI104)))</f>
        <v>1.6415065481995887E-2</v>
      </c>
      <c r="BN59" s="29">
        <f>(100/BM$5)*(((BN19-BM19)*(Deflactor!BJ33/Deflactor!BJ$40))+(((Deflactor!BJ33/Deflactor!BJ$40)-(Deflactor!BJ33/Deflactor!BJ$40))*(BN19-'Calculo deflactor ajustado'!BJ104)))</f>
        <v>4.2995740146397017E-2</v>
      </c>
      <c r="BO59" s="29">
        <f>(100/BN$5)*(((BO19-BN19)*(Deflactor!BG33/Deflactor!BG$40))+(((Deflactor!BK33/Deflactor!BK$40)-(Deflactor!BG33/Deflactor!BG$40))*(BO19-'Calculo deflactor ajustado'!BK104)))</f>
        <v>7.0015346293143974E-2</v>
      </c>
      <c r="BP59" s="29">
        <f>(100/BO$5)*(((BP19-BO19)*(Deflactor!BL33/Deflactor!BL$40))+(((Deflactor!BL33/Deflactor!BL$40)-(Deflactor!BL33/Deflactor!BL$40))*(BP19-'Calculo deflactor ajustado'!BL104)))</f>
        <v>5.0824025465318709E-2</v>
      </c>
      <c r="BQ59" s="29">
        <f>(100/BP$5)*(((BQ19-BP19)*(Deflactor!BM33/Deflactor!BM$40))+(((Deflactor!BM33/Deflactor!BM$40)-(Deflactor!BM33/Deflactor!BM$40))*(BQ19-'Calculo deflactor ajustado'!BM104)))</f>
        <v>-2.80185669465262E-4</v>
      </c>
      <c r="BR59" s="29">
        <f>(100/BQ$5)*(((BR19-BQ19)*(Deflactor!BN33/Deflactor!BN$40))+(((Deflactor!BN33/Deflactor!BN$40)-(Deflactor!BN33/Deflactor!BN$40))*(BR19-'Calculo deflactor ajustado'!BN104)))</f>
        <v>6.0133150199031503E-2</v>
      </c>
      <c r="BS59" s="32">
        <f>(100/BR$5)*(((BS19-BR19)*(Deflactor!BK33/Deflactor!BK$40))+(((Deflactor!BO33/Deflactor!BO$40)-(Deflactor!BK33/Deflactor!BK$40))*(BS19-'Calculo deflactor ajustado'!BO104)))</f>
        <v>-3.4778197607948036E-2</v>
      </c>
      <c r="BT59" s="32">
        <f t="shared" si="6"/>
        <v>3.9406869443788808E-2</v>
      </c>
      <c r="BU59" s="32">
        <f t="shared" si="6"/>
        <v>4.152423225898421E-2</v>
      </c>
      <c r="BV59" s="32">
        <f t="shared" si="6"/>
        <v>-1.1306977255513495E-2</v>
      </c>
      <c r="BW59" s="29">
        <f>(100/BV$5)*(((BW19-BV19)*(Deflactor!BS33/Deflactor!BS$40))+(((Deflactor!BS33/Deflactor!BS$40)-(Deflactor!BS33/Deflactor!BS$40))*(BW19-'Calculo deflactor ajustado'!BS104)))</f>
        <v>3.8229838010200412E-2</v>
      </c>
      <c r="BX59" s="29">
        <f>(100/BW$5)*(((BX19-BW19)*(Deflactor!BT33/Deflactor!BT$40))+(((Deflactor!BT33/Deflactor!BT$40)-(Deflactor!BT33/Deflactor!BT$40))*(BX19-'Calculo deflactor ajustado'!BT104)))</f>
        <v>-3.0636748901761827E-2</v>
      </c>
      <c r="BY59" s="29">
        <f>(100/BX$5)*(((BY19-BX19)*(Deflactor!BU33/Deflactor!BU$40))+(((Deflactor!BU33/Deflactor!BU$40)-(Deflactor!BU33/Deflactor!BU$40))*(BY19-'Calculo deflactor ajustado'!BU104)))</f>
        <v>4.3445402182929221E-2</v>
      </c>
      <c r="BZ59" s="29">
        <f>(100/BY$5)*(((BZ19-BY19)*(Deflactor!BV33/Deflactor!BV$40))+(((Deflactor!BV33/Deflactor!BV$40)-(Deflactor!BV33/Deflactor!BV$40))*(BZ19-'Calculo deflactor ajustado'!BV104)))</f>
        <v>6.2262633182991439E-2</v>
      </c>
      <c r="CA59" s="29">
        <f>(100/BZ$5)*(((CA19-BZ19)*(Deflactor!BS33/Deflactor!BS$40))+(((Deflactor!BW33/Deflactor!BW$40)-(Deflactor!BS33/Deflactor!BS$40))*(CA19-'Calculo deflactor ajustado'!BW104)))</f>
        <v>7.0971699553285875E-2</v>
      </c>
      <c r="CB59" s="29">
        <f>(100/CA$5)*(((CB19-CA19)*(Deflactor!BX33/Deflactor!BX$40))+(((Deflactor!BX33/Deflactor!BX$40)-(Deflactor!BX33/Deflactor!BX$40))*(CB19-'Calculo deflactor ajustado'!BX104)))</f>
        <v>1.5773733193714366E-2</v>
      </c>
      <c r="CC59" s="29">
        <f>(100/CB$5)*(((CC19-CB19)*(Deflactor!BY33/Deflactor!BY$40))+(((Deflactor!BY33/Deflactor!BY$40)-(Deflactor!BY33/Deflactor!BY$40))*(CC19-'Calculo deflactor ajustado'!BY104)))</f>
        <v>5.4902840793113111E-2</v>
      </c>
      <c r="CD59" s="29">
        <f>(100/CC$5)*(((CD19-CC19)*(Deflactor!BZ33/Deflactor!BZ$40))+(((Deflactor!BZ33/Deflactor!BZ$40)-(Deflactor!BZ33/Deflactor!BZ$40))*(CD19-'Calculo deflactor ajustado'!BZ104)))</f>
        <v>2.506258460968528E-2</v>
      </c>
      <c r="CE59" s="29">
        <f>(100/CD$5)*(((CE19-CD19)*(Deflactor!BW33/Deflactor!BW$40))+(((Deflactor!CA33/Deflactor!CA$40)-(Deflactor!BW33/Deflactor!BW$40))*(CE19-'Calculo deflactor ajustado'!CA104)))</f>
        <v>2.5324625206527188E-2</v>
      </c>
      <c r="CF59" s="29">
        <f>(100/CE$5)*(((CF19-CE19)*(Deflactor!CB33/Deflactor!CB$40))+(((Deflactor!CB33/Deflactor!CB$40)-(Deflactor!CB33/Deflactor!CB$40))*(CF19-'Calculo deflactor ajustado'!CB104)))</f>
        <v>9.3699046810941117E-3</v>
      </c>
      <c r="CG59" s="29">
        <f>(100/CF$5)*(((CG19-CF19)*(Deflactor!CC33/Deflactor!CC$40))+(((Deflactor!CC33/Deflactor!CC$40)-(Deflactor!CC33/Deflactor!CC$40))*(CG19-'Calculo deflactor ajustado'!CC104)))</f>
        <v>1.8843973924038412E-2</v>
      </c>
      <c r="CH59" s="29">
        <f>(100/CG$5)*(((CH19-CG19)*(Deflactor!CD33/Deflactor!CD$40))+(((Deflactor!CD33/Deflactor!CD$40)-(Deflactor!CD33/Deflactor!CD$40))*(CH19-'Calculo deflactor ajustado'!CD104)))</f>
        <v>4.5891196381488641E-4</v>
      </c>
      <c r="CI59" s="29">
        <f>(100/CH$5)*(((CI19-CH19)*(Deflactor!CA33/Deflactor!CA$40))+(((Deflactor!CE33/Deflactor!CE$40)-(Deflactor!CA33/Deflactor!CA$40))*(CI19-'Calculo deflactor ajustado'!CE104)))</f>
        <v>4.7566131382275126E-2</v>
      </c>
      <c r="CJ59" s="29">
        <f>(100/CI$5)*(((CJ19-CI19)*(Deflactor!CF33/Deflactor!CF$40))+(((Deflactor!CF33/Deflactor!CF$40)-(Deflactor!CF33/Deflactor!CF$40))*(CJ19-'Calculo deflactor ajustado'!CF104)))</f>
        <v>5.253011552283491E-2</v>
      </c>
      <c r="CK59" s="29">
        <f>(100/CJ$5)*(((CK19-CJ19)*(Deflactor!CG33/Deflactor!CG$40))+(((Deflactor!CG33/Deflactor!CG$40)-(Deflactor!CG33/Deflactor!CG$40))*(CK19-'Calculo deflactor ajustado'!CG104)))</f>
        <v>1.2934194749537194E-2</v>
      </c>
    </row>
    <row r="60" spans="1:89" s="55" customFormat="1" ht="13.9" x14ac:dyDescent="0.3">
      <c r="A60" s="137">
        <f>Original_real!A20</f>
        <v>1</v>
      </c>
      <c r="B60" s="19" t="s">
        <v>9</v>
      </c>
      <c r="C60" s="22" t="s">
        <v>19</v>
      </c>
      <c r="D60" s="22" t="s">
        <v>19</v>
      </c>
      <c r="E60" s="22" t="s">
        <v>19</v>
      </c>
      <c r="F60" s="22" t="s">
        <v>19</v>
      </c>
      <c r="G60" s="22" t="s">
        <v>19</v>
      </c>
      <c r="H60" s="22" t="s">
        <v>19</v>
      </c>
      <c r="I60" s="22" t="s">
        <v>19</v>
      </c>
      <c r="J60" s="22" t="s">
        <v>19</v>
      </c>
      <c r="K60" s="29">
        <f>(100/J$5)*(((K20-J20)*(Deflactor!C34/Deflactor!C$40))+(((Deflactor!G34/Deflactor!G$40)-(Deflactor!C34/Deflactor!C$40))*(K20-'Calculo deflactor ajustado'!G105)))</f>
        <v>0.31348973689013637</v>
      </c>
      <c r="L60" s="29">
        <f>(100/K$5)*(((L20-K20)*(Deflactor!H34/Deflactor!H$40))+(((Deflactor!H34/Deflactor!H$40)-(Deflactor!H34/Deflactor!H$40))*(L20-'Calculo deflactor ajustado'!H105)))</f>
        <v>0.35246083682469276</v>
      </c>
      <c r="M60" s="29">
        <f>(100/L$5)*(((M20-L20)*(Deflactor!I34/Deflactor!I$40))+(((Deflactor!I34/Deflactor!I$40)-(Deflactor!I34/Deflactor!I$40))*(M20-'Calculo deflactor ajustado'!I105)))</f>
        <v>0.14642881130081992</v>
      </c>
      <c r="N60" s="29">
        <f>(100/M$5)*(((N20-M20)*(Deflactor!J34/Deflactor!J$40))+(((Deflactor!J34/Deflactor!J$40)-(Deflactor!J34/Deflactor!J$40))*(N20-'Calculo deflactor ajustado'!J105)))</f>
        <v>-0.348748890325355</v>
      </c>
      <c r="O60" s="29">
        <f>(100/N$5)*(((O20-N20)*(Deflactor!G34/Deflactor!G$40))+(((Deflactor!K34/Deflactor!K$40)-(Deflactor!G34/Deflactor!G$40))*(O20-'Calculo deflactor ajustado'!K105)))</f>
        <v>0.14517954359691934</v>
      </c>
      <c r="P60" s="29">
        <f>(100/O$5)*(((P20-O20)*(Deflactor!L34/Deflactor!L$40))+(((Deflactor!L34/Deflactor!L$40)-(Deflactor!L34/Deflactor!L$40))*(P20-'Calculo deflactor ajustado'!L105)))</f>
        <v>0.13735604863601222</v>
      </c>
      <c r="Q60" s="29">
        <f>(100/P$5)*(((Q20-P20)*(Deflactor!M34/Deflactor!M$40))+(((Deflactor!M34/Deflactor!M$40)-(Deflactor!M34/Deflactor!M$40))*(Q20-'Calculo deflactor ajustado'!M105)))</f>
        <v>0.33370723687641168</v>
      </c>
      <c r="R60" s="29">
        <f>(100/Q$5)*(((R20-Q20)*(Deflactor!N34/Deflactor!N$40))+(((Deflactor!N34/Deflactor!N$40)-(Deflactor!N34/Deflactor!N$40))*(R20-'Calculo deflactor ajustado'!N105)))</f>
        <v>0.4112958428973062</v>
      </c>
      <c r="S60" s="29">
        <f>(100/R$5)*(((S20-R20)*(Deflactor!K34/Deflactor!K$40))+(((Deflactor!O34/Deflactor!O$40)-(Deflactor!K34/Deflactor!K$40))*(S20-'Calculo deflactor ajustado'!O105)))</f>
        <v>0.24589461147045383</v>
      </c>
      <c r="T60" s="29">
        <f>(100/S$5)*(((T20-S20)*(Deflactor!P34/Deflactor!P$40))+(((Deflactor!P34/Deflactor!P$40)-(Deflactor!P34/Deflactor!P$40))*(T20-'Calculo deflactor ajustado'!P105)))</f>
        <v>0.14755996903486257</v>
      </c>
      <c r="U60" s="29">
        <f>(100/T$5)*(((U20-T20)*(Deflactor!Q34/Deflactor!Q$40))+(((Deflactor!Q34/Deflactor!Q$40)-(Deflactor!Q34/Deflactor!Q$40))*(U20-'Calculo deflactor ajustado'!Q105)))</f>
        <v>0.38946938614941007</v>
      </c>
      <c r="V60" s="29">
        <f>(100/U$5)*(((V20-U20)*(Deflactor!R34/Deflactor!R$40))+(((Deflactor!R34/Deflactor!R$40)-(Deflactor!R34/Deflactor!R$40))*(V20-'Calculo deflactor ajustado'!R105)))</f>
        <v>0.28724704390458194</v>
      </c>
      <c r="W60" s="29">
        <f>(100/V$5)*(((W20-V20)*(Deflactor!O34/Deflactor!O$40))+(((Deflactor!S34/Deflactor!S$40)-(Deflactor!O34/Deflactor!O$40))*(W20-'Calculo deflactor ajustado'!S105)))</f>
        <v>0.23497291948187884</v>
      </c>
      <c r="X60" s="29">
        <f>(100/W$5)*(((X20-W20)*(Deflactor!T34/Deflactor!T$40))+(((Deflactor!T34/Deflactor!T$40)-(Deflactor!T34/Deflactor!T$40))*(X20-'Calculo deflactor ajustado'!T105)))</f>
        <v>0.25346922193589094</v>
      </c>
      <c r="Y60" s="29">
        <f>(100/X$5)*(((Y20-X20)*(Deflactor!U34/Deflactor!U$40))+(((Deflactor!U34/Deflactor!U$40)-(Deflactor!U34/Deflactor!U$40))*(Y20-'Calculo deflactor ajustado'!U105)))</f>
        <v>9.699118906581905E-2</v>
      </c>
      <c r="Z60" s="29">
        <f>(100/Y$5)*(((Z20-Y20)*(Deflactor!V34/Deflactor!V$40))+(((Deflactor!V34/Deflactor!V$40)-(Deflactor!V34/Deflactor!V$40))*(Z20-'Calculo deflactor ajustado'!V105)))</f>
        <v>0.19235780409492426</v>
      </c>
      <c r="AA60" s="29">
        <f>(100/Z$5)*(((AA20-Z20)*(Deflactor!S34/Deflactor!S$40))+(((Deflactor!W34/Deflactor!W$40)-(Deflactor!S34/Deflactor!S$40))*(AA20-'Calculo deflactor ajustado'!W105)))</f>
        <v>0.20457364793442454</v>
      </c>
      <c r="AB60" s="29">
        <f>(100/AA$5)*(((AB20-AA20)*(Deflactor!X34/Deflactor!X$40))+(((Deflactor!X34/Deflactor!X$40)-(Deflactor!X34/Deflactor!X$40))*(AB20-'Calculo deflactor ajustado'!X105)))</f>
        <v>0.20214077475252923</v>
      </c>
      <c r="AC60" s="29">
        <f>(100/AB$5)*(((AC20-AB20)*(Deflactor!Y34/Deflactor!Y$40))+(((Deflactor!Y34/Deflactor!Y$40)-(Deflactor!Y34/Deflactor!Y$40))*(AC20-'Calculo deflactor ajustado'!Y105)))</f>
        <v>0.14086613486335364</v>
      </c>
      <c r="AD60" s="29">
        <f>(100/AC$5)*(((AD20-AC20)*(Deflactor!Z34/Deflactor!Z$40))+(((Deflactor!Z34/Deflactor!Z$40)-(Deflactor!Z34/Deflactor!Z$40))*(AD20-'Calculo deflactor ajustado'!Z105)))</f>
        <v>0.25094356532299483</v>
      </c>
      <c r="AE60" s="29">
        <f>(100/AD$5)*(((AE20-AD20)*(Deflactor!W34/Deflactor!W$40))+(((Deflactor!AA34/Deflactor!AA$40)-(Deflactor!W34/Deflactor!W$40))*(AE20-'Calculo deflactor ajustado'!AA105)))</f>
        <v>7.5420144066529637E-2</v>
      </c>
      <c r="AF60" s="29">
        <f>(100/AE$5)*(((AF20-AE20)*(Deflactor!AB34/Deflactor!AB$40))+(((Deflactor!AB34/Deflactor!AB$40)-(Deflactor!AB34/Deflactor!AB$40))*(AF20-'Calculo deflactor ajustado'!AB105)))</f>
        <v>0.21553766692412496</v>
      </c>
      <c r="AG60" s="29">
        <f>(100/AF$5)*(((AG20-AF20)*(Deflactor!AC34/Deflactor!AC$40))+(((Deflactor!AC34/Deflactor!AC$40)-(Deflactor!AC34/Deflactor!AC$40))*(AG20-'Calculo deflactor ajustado'!AC105)))</f>
        <v>0.24939564337131928</v>
      </c>
      <c r="AH60" s="29">
        <f>(100/AG$5)*(((AH20-AG20)*(Deflactor!AD34/Deflactor!AD$40))+(((Deflactor!AD34/Deflactor!AD$40)-(Deflactor!AD34/Deflactor!AD$40))*(AH20-'Calculo deflactor ajustado'!AD105)))</f>
        <v>0.34601998317656729</v>
      </c>
      <c r="AI60" s="29">
        <f>(100/AH$5)*(((AI20-AH20)*(Deflactor!AA34/Deflactor!AA$40))+(((Deflactor!AE34/Deflactor!AE$40)-(Deflactor!AA34/Deflactor!AA$40))*(AI20-'Calculo deflactor ajustado'!AE105)))</f>
        <v>0.46132760847854792</v>
      </c>
      <c r="AJ60" s="29">
        <f>(100/AI$5)*(((AJ20-AI20)*(Deflactor!AF34/Deflactor!AF$40))+(((Deflactor!AF34/Deflactor!AF$40)-(Deflactor!AF34/Deflactor!AF$40))*(AJ20-'Calculo deflactor ajustado'!AF105)))</f>
        <v>0.49218487591909771</v>
      </c>
      <c r="AK60" s="29">
        <f>(100/AJ$5)*(((AK20-AJ20)*(Deflactor!AG34/Deflactor!AG$40))+(((Deflactor!AG34/Deflactor!AG$40)-(Deflactor!AG34/Deflactor!AG$40))*(AK20-'Calculo deflactor ajustado'!AG105)))</f>
        <v>0.55388138594275305</v>
      </c>
      <c r="AL60" s="29">
        <f>(100/AK$5)*(((AL20-AK20)*(Deflactor!AH34/Deflactor!AH$40))+(((Deflactor!AH34/Deflactor!AH$40)-(Deflactor!AH34/Deflactor!AH$40))*(AL20-'Calculo deflactor ajustado'!AH105)))</f>
        <v>0.42468524423721415</v>
      </c>
      <c r="AM60" s="29">
        <f>(100/AL$5)*(((AM20-AL20)*(Deflactor!AE34/Deflactor!AE$40))+(((Deflactor!AI34/Deflactor!AI$40)-(Deflactor!AE34/Deflactor!AE$40))*(AM20-'Calculo deflactor ajustado'!AI105)))</f>
        <v>0.20820851582679339</v>
      </c>
      <c r="AN60" s="29">
        <f>(100/AM$5)*(((AN20-AM20)*(Deflactor!AJ34/Deflactor!AJ$40))+(((Deflactor!AJ34/Deflactor!AJ$40)-(Deflactor!AJ34/Deflactor!AJ$40))*(AN20-'Calculo deflactor ajustado'!AJ105)))</f>
        <v>0.32959468158791899</v>
      </c>
      <c r="AO60" s="29">
        <f>(100/AN$5)*(((AO20-AN20)*(Deflactor!AK34/Deflactor!AK$40))+(((Deflactor!AK34/Deflactor!AK$40)-(Deflactor!AK34/Deflactor!AK$40))*(AO20-'Calculo deflactor ajustado'!AK105)))</f>
        <v>0.32175220847603697</v>
      </c>
      <c r="AP60" s="29">
        <f>(100/AO$5)*(((AP20-AO20)*(Deflactor!AL34/Deflactor!AL$40))+(((Deflactor!AL34/Deflactor!AL$40)-(Deflactor!AL34/Deflactor!AL$40))*(AP20-'Calculo deflactor ajustado'!AL105)))</f>
        <v>0.41968641948586066</v>
      </c>
      <c r="AQ60" s="29">
        <f>(100/AP$5)*(((AQ20-AP20)*(Deflactor!AI34/Deflactor!AI$40))+(((Deflactor!AM34/Deflactor!AM$40)-(Deflactor!AI34/Deflactor!AI$40))*(AQ20-'Calculo deflactor ajustado'!AM105)))</f>
        <v>0.37692224084587039</v>
      </c>
      <c r="AR60" s="29">
        <f>(100/AQ$5)*(((AR20-AQ20)*(Deflactor!AN34/Deflactor!AN$40))+(((Deflactor!AN34/Deflactor!AN$40)-(Deflactor!AN34/Deflactor!AN$40))*(AR20-'Calculo deflactor ajustado'!AN105)))</f>
        <v>0.38076968470228173</v>
      </c>
      <c r="AS60" s="29">
        <f>(100/AR$5)*(((AS20-AR20)*(Deflactor!AO34/Deflactor!AO$40))+(((Deflactor!AO34/Deflactor!AO$40)-(Deflactor!AO34/Deflactor!AO$40))*(AS20-'Calculo deflactor ajustado'!AO105)))</f>
        <v>0.45889530532871464</v>
      </c>
      <c r="AT60" s="29">
        <f>(100/AS$5)*(((AT20-AS20)*(Deflactor!AP34/Deflactor!AP$40))+(((Deflactor!AP34/Deflactor!AP$40)-(Deflactor!AP34/Deflactor!AP$40))*(AT20-'Calculo deflactor ajustado'!AP105)))</f>
        <v>0.4493821783681578</v>
      </c>
      <c r="AU60" s="29">
        <f>(100/AT$5)*(((AU20-AT20)*(Deflactor!AM34/Deflactor!AM$40))+(((Deflactor!AQ34/Deflactor!AQ$40)-(Deflactor!AM34/Deflactor!AM$40))*(AU20-'Calculo deflactor ajustado'!AQ105)))</f>
        <v>0.37383433170803088</v>
      </c>
      <c r="AV60" s="29">
        <f>(100/AU$5)*(((AV20-AU20)*(Deflactor!AR34/Deflactor!AR$40))+(((Deflactor!AR34/Deflactor!AR$40)-(Deflactor!AR34/Deflactor!AR$40))*(AV20-'Calculo deflactor ajustado'!AR105)))</f>
        <v>0.32571421044732773</v>
      </c>
      <c r="AW60" s="29">
        <f>(100/AV$5)*(((AW20-AV20)*(Deflactor!AS34/Deflactor!AS$40))+(((Deflactor!AS34/Deflactor!AS$40)-(Deflactor!AS34/Deflactor!AS$40))*(AW20-'Calculo deflactor ajustado'!AS105)))</f>
        <v>0.17427293114158746</v>
      </c>
      <c r="AX60" s="29">
        <f>(100/AW$5)*(((AX20-AW20)*(Deflactor!AT34/Deflactor!AT$40))+(((Deflactor!AT34/Deflactor!AT$40)-(Deflactor!AT34/Deflactor!AT$40))*(AX20-'Calculo deflactor ajustado'!AT105)))</f>
        <v>0.43360313463483074</v>
      </c>
      <c r="AY60" s="29">
        <f>(100/AX$5)*(((AY20-AX20)*(Deflactor!AQ34/Deflactor!AQ$40))+(((Deflactor!AU34/Deflactor!AU$40)-(Deflactor!AQ34/Deflactor!AQ$40))*(AY20-'Calculo deflactor ajustado'!AU105)))</f>
        <v>-0.26492726772304825</v>
      </c>
      <c r="AZ60" s="29">
        <f>(100/AY$5)*(((AZ20-AY20)*(Deflactor!AV34/Deflactor!AV$40))+(((Deflactor!AV34/Deflactor!AV$40)-(Deflactor!AV34/Deflactor!AV$40))*(AZ20-'Calculo deflactor ajustado'!AV105)))</f>
        <v>0.55043031364265482</v>
      </c>
      <c r="BA60" s="29">
        <f>(100/AZ$5)*(((BA20-AZ20)*(Deflactor!AW34/Deflactor!AW$40))+(((Deflactor!AW34/Deflactor!AW$40)-(Deflactor!AW34/Deflactor!AW$40))*(BA20-'Calculo deflactor ajustado'!AW105)))</f>
        <v>0.34907584986754209</v>
      </c>
      <c r="BB60" s="29">
        <f>(100/BA$5)*(((BB20-BA20)*(Deflactor!AX34/Deflactor!AX$40))+(((Deflactor!AX34/Deflactor!AX$40)-(Deflactor!AX34/Deflactor!AX$40))*(BB20-'Calculo deflactor ajustado'!AX105)))</f>
        <v>0.48695304235065162</v>
      </c>
      <c r="BC60" s="29">
        <f>(100/BB$5)*(((BC20-BB20)*(Deflactor!AU34/Deflactor!AU$40))+(((Deflactor!AY34/Deflactor!AY$40)-(Deflactor!AU34/Deflactor!AU$40))*(BC20-'Calculo deflactor ajustado'!AY105)))</f>
        <v>-0.10817340632165448</v>
      </c>
      <c r="BD60" s="29">
        <f>(100/BC$5)*(((BD20-BC20)*(Deflactor!AZ34/Deflactor!AZ$40))+(((Deflactor!AZ34/Deflactor!AZ$40)-(Deflactor!AZ34/Deflactor!AZ$40))*(BD20-'Calculo deflactor ajustado'!AZ105)))</f>
        <v>-0.12616197513600558</v>
      </c>
      <c r="BE60" s="29">
        <f>(100/BD$5)*(((BE20-BD20)*(Deflactor!BA34/Deflactor!BA$40))+(((Deflactor!BA34/Deflactor!BA$40)-(Deflactor!BA34/Deflactor!BA$40))*(BE20-'Calculo deflactor ajustado'!BA105)))</f>
        <v>0.29007919996779846</v>
      </c>
      <c r="BF60" s="29">
        <f>(100/BE$5)*(((BF20-BE20)*(Deflactor!BB34/Deflactor!BB$40))+(((Deflactor!BB34/Deflactor!BB$40)-(Deflactor!BB34/Deflactor!BB$40))*(BF20-'Calculo deflactor ajustado'!BB105)))</f>
        <v>-0.1162037429850673</v>
      </c>
      <c r="BG60" s="29">
        <f>(100/BF$5)*(((BG20-BF20)*(Deflactor!AY34/Deflactor!AY$40))+(((Deflactor!BC34/Deflactor!BC$40)-(Deflactor!AY34/Deflactor!AY$40))*(BG20-'Calculo deflactor ajustado'!BC105)))</f>
        <v>0.34446632090144591</v>
      </c>
      <c r="BH60" s="29">
        <f>(100/BG$5)*(((BH20-BG20)*(Deflactor!BD34/Deflactor!BD$40))+(((Deflactor!BD34/Deflactor!BD$40)-(Deflactor!BD34/Deflactor!BD$40))*(BH20-'Calculo deflactor ajustado'!BD105)))</f>
        <v>0.20274720815510103</v>
      </c>
      <c r="BI60" s="29">
        <f>(100/BH$5)*(((BI20-BH20)*(Deflactor!BE34/Deflactor!BE$40))+(((Deflactor!BE34/Deflactor!BE$40)-(Deflactor!BE34/Deflactor!BE$40))*(BI20-'Calculo deflactor ajustado'!BE105)))</f>
        <v>0.19887011198230395</v>
      </c>
      <c r="BJ60" s="29">
        <f>(100/BI$5)*(((BJ20-BI20)*(Deflactor!BF34/Deflactor!BF$40))+(((Deflactor!BF34/Deflactor!BF$40)-(Deflactor!BF34/Deflactor!BF$40))*(BJ20-'Calculo deflactor ajustado'!BF105)))</f>
        <v>0.36237839300736907</v>
      </c>
      <c r="BK60" s="29">
        <f>(100/BJ$5)*(((BK20-BJ20)*(Deflactor!BC34/Deflactor!BC$40))+(((Deflactor!BG34/Deflactor!BG$40)-(Deflactor!BC34/Deflactor!BC$40))*(BK20-'Calculo deflactor ajustado'!BG105)))</f>
        <v>0.45203636943052128</v>
      </c>
      <c r="BL60" s="29">
        <f>(100/BK$5)*(((BL20-BK20)*(Deflactor!BH34/Deflactor!BH$40))+(((Deflactor!BH34/Deflactor!BH$40)-(Deflactor!BH34/Deflactor!BH$40))*(BL20-'Calculo deflactor ajustado'!BH105)))</f>
        <v>0.26263452045745539</v>
      </c>
      <c r="BM60" s="29">
        <f>(100/BL$5)*(((BM20-BL20)*(Deflactor!BI34/Deflactor!BI$40))+(((Deflactor!BI34/Deflactor!BI$40)-(Deflactor!BI34/Deflactor!BI$40))*(BM20-'Calculo deflactor ajustado'!BI105)))</f>
        <v>0.13510360953415612</v>
      </c>
      <c r="BN60" s="29">
        <f>(100/BM$5)*(((BN20-BM20)*(Deflactor!BJ34/Deflactor!BJ$40))+(((Deflactor!BJ34/Deflactor!BJ$40)-(Deflactor!BJ34/Deflactor!BJ$40))*(BN20-'Calculo deflactor ajustado'!BJ105)))</f>
        <v>0.41067925017370865</v>
      </c>
      <c r="BO60" s="29">
        <f>(100/BN$5)*(((BO20-BN20)*(Deflactor!BG34/Deflactor!BG$40))+(((Deflactor!BK34/Deflactor!BK$40)-(Deflactor!BG34/Deflactor!BG$40))*(BO20-'Calculo deflactor ajustado'!BK105)))</f>
        <v>0.27701507387230873</v>
      </c>
      <c r="BP60" s="29">
        <f>(100/BO$5)*(((BP20-BO20)*(Deflactor!BL34/Deflactor!BL$40))+(((Deflactor!BL34/Deflactor!BL$40)-(Deflactor!BL34/Deflactor!BL$40))*(BP20-'Calculo deflactor ajustado'!BL105)))</f>
        <v>0.22225363346723007</v>
      </c>
      <c r="BQ60" s="29">
        <f>(100/BP$5)*(((BQ20-BP20)*(Deflactor!BM34/Deflactor!BM$40))+(((Deflactor!BM34/Deflactor!BM$40)-(Deflactor!BM34/Deflactor!BM$40))*(BQ20-'Calculo deflactor ajustado'!BM105)))</f>
        <v>0.13657217283437845</v>
      </c>
      <c r="BR60" s="29">
        <f>(100/BQ$5)*(((BR20-BQ20)*(Deflactor!BN34/Deflactor!BN$40))+(((Deflactor!BN34/Deflactor!BN$40)-(Deflactor!BN34/Deflactor!BN$40))*(BR20-'Calculo deflactor ajustado'!BN105)))</f>
        <v>0.20978147811286463</v>
      </c>
      <c r="BS60" s="32">
        <f>(100/BR$5)*(((BS20-BR20)*(Deflactor!BK34/Deflactor!BK$40))+(((Deflactor!BO34/Deflactor!BO$40)-(Deflactor!BK34/Deflactor!BK$40))*(BS20-'Calculo deflactor ajustado'!BO105)))</f>
        <v>2.3844118449349937E-2</v>
      </c>
      <c r="BT60" s="32">
        <f t="shared" si="6"/>
        <v>0.17282315557343345</v>
      </c>
      <c r="BU60" s="32">
        <f t="shared" si="6"/>
        <v>0.20670876199366664</v>
      </c>
      <c r="BV60" s="32">
        <f t="shared" si="6"/>
        <v>2.3718111028426581E-2</v>
      </c>
      <c r="BW60" s="29">
        <f>(100/BV$5)*(((BW20-BV20)*(Deflactor!BS34/Deflactor!BS$40))+(((Deflactor!BS34/Deflactor!BS$40)-(Deflactor!BS34/Deflactor!BS$40))*(BW20-'Calculo deflactor ajustado'!BS105)))</f>
        <v>0.12850757331328044</v>
      </c>
      <c r="BX60" s="29">
        <f>(100/BW$5)*(((BX20-BW20)*(Deflactor!BT34/Deflactor!BT$40))+(((Deflactor!BT34/Deflactor!BT$40)-(Deflactor!BT34/Deflactor!BT$40))*(BX20-'Calculo deflactor ajustado'!BT105)))</f>
        <v>-2.8063195682063828E-2</v>
      </c>
      <c r="BY60" s="29">
        <f>(100/BX$5)*(((BY20-BX20)*(Deflactor!BU34/Deflactor!BU$40))+(((Deflactor!BU34/Deflactor!BU$40)-(Deflactor!BU34/Deflactor!BU$40))*(BY20-'Calculo deflactor ajustado'!BU105)))</f>
        <v>-0.12294398381155693</v>
      </c>
      <c r="BZ60" s="29">
        <f>(100/BY$5)*(((BZ20-BY20)*(Deflactor!BV34/Deflactor!BV$40))+(((Deflactor!BV34/Deflactor!BV$40)-(Deflactor!BV34/Deflactor!BV$40))*(BZ20-'Calculo deflactor ajustado'!BV105)))</f>
        <v>6.9718690710539946E-2</v>
      </c>
      <c r="CA60" s="29">
        <f>(100/BZ$5)*(((CA20-BZ20)*(Deflactor!BS34/Deflactor!BS$40))+(((Deflactor!BW34/Deflactor!BW$40)-(Deflactor!BS34/Deflactor!BS$40))*(CA20-'Calculo deflactor ajustado'!BW105)))</f>
        <v>0.24618676208104875</v>
      </c>
      <c r="CB60" s="29">
        <f>(100/CA$5)*(((CB20-CA20)*(Deflactor!BX34/Deflactor!BX$40))+(((Deflactor!BX34/Deflactor!BX$40)-(Deflactor!BX34/Deflactor!BX$40))*(CB20-'Calculo deflactor ajustado'!BX105)))</f>
        <v>0.11805016451033944</v>
      </c>
      <c r="CC60" s="29">
        <f>(100/CB$5)*(((CC20-CB20)*(Deflactor!BY34/Deflactor!BY$40))+(((Deflactor!BY34/Deflactor!BY$40)-(Deflactor!BY34/Deflactor!BY$40))*(CC20-'Calculo deflactor ajustado'!BY105)))</f>
        <v>7.905269320317751E-2</v>
      </c>
      <c r="CD60" s="29">
        <f>(100/CC$5)*(((CD20-CC20)*(Deflactor!BZ34/Deflactor!BZ$40))+(((Deflactor!BZ34/Deflactor!BZ$40)-(Deflactor!BZ34/Deflactor!BZ$40))*(CD20-'Calculo deflactor ajustado'!BZ105)))</f>
        <v>5.8682266483073182E-2</v>
      </c>
      <c r="CE60" s="29">
        <f>(100/CD$5)*(((CE20-CD20)*(Deflactor!BW34/Deflactor!BW$40))+(((Deflactor!CA34/Deflactor!CA$40)-(Deflactor!BW34/Deflactor!BW$40))*(CE20-'Calculo deflactor ajustado'!CA105)))</f>
        <v>-1.1678234710851959E-3</v>
      </c>
      <c r="CF60" s="29">
        <f>(100/CE$5)*(((CF20-CE20)*(Deflactor!CB34/Deflactor!CB$40))+(((Deflactor!CB34/Deflactor!CB$40)-(Deflactor!CB34/Deflactor!CB$40))*(CF20-'Calculo deflactor ajustado'!CB105)))</f>
        <v>-0.11376174225281969</v>
      </c>
      <c r="CG60" s="29">
        <f>(100/CF$5)*(((CG20-CF20)*(Deflactor!CC34/Deflactor!CC$40))+(((Deflactor!CC34/Deflactor!CC$40)-(Deflactor!CC34/Deflactor!CC$40))*(CG20-'Calculo deflactor ajustado'!CC105)))</f>
        <v>-3.7418633820155561E-2</v>
      </c>
      <c r="CH60" s="29">
        <f>(100/CG$5)*(((CH20-CG20)*(Deflactor!CD34/Deflactor!CD$40))+(((Deflactor!CD34/Deflactor!CD$40)-(Deflactor!CD34/Deflactor!CD$40))*(CH20-'Calculo deflactor ajustado'!CD105)))</f>
        <v>-6.4294753214460612E-2</v>
      </c>
      <c r="CI60" s="29">
        <f>(100/CH$5)*(((CI20-CH20)*(Deflactor!CA34/Deflactor!CA$40))+(((Deflactor!CE34/Deflactor!CE$40)-(Deflactor!CA34/Deflactor!CA$40))*(CI20-'Calculo deflactor ajustado'!CE105)))</f>
        <v>-4.1898160743729783E-2</v>
      </c>
      <c r="CJ60" s="29">
        <f>(100/CI$5)*(((CJ20-CI20)*(Deflactor!CF34/Deflactor!CF$40))+(((Deflactor!CF34/Deflactor!CF$40)-(Deflactor!CF34/Deflactor!CF$40))*(CJ20-'Calculo deflactor ajustado'!CF105)))</f>
        <v>8.2875301569156457E-2</v>
      </c>
      <c r="CK60" s="29">
        <f>(100/CJ$5)*(((CK20-CJ20)*(Deflactor!CG34/Deflactor!CG$40))+(((Deflactor!CG34/Deflactor!CG$40)-(Deflactor!CG34/Deflactor!CG$40))*(CK20-'Calculo deflactor ajustado'!CG105)))</f>
        <v>5.9341778439051238E-2</v>
      </c>
    </row>
    <row r="61" spans="1:89" s="55" customFormat="1" ht="13.9" x14ac:dyDescent="0.3">
      <c r="A61" s="137">
        <f>Original_real!A21</f>
        <v>1</v>
      </c>
      <c r="B61" s="19" t="s">
        <v>10</v>
      </c>
      <c r="C61" s="22" t="s">
        <v>19</v>
      </c>
      <c r="D61" s="22" t="s">
        <v>19</v>
      </c>
      <c r="E61" s="22" t="s">
        <v>19</v>
      </c>
      <c r="F61" s="22" t="s">
        <v>19</v>
      </c>
      <c r="G61" s="22" t="s">
        <v>19</v>
      </c>
      <c r="H61" s="22" t="s">
        <v>19</v>
      </c>
      <c r="I61" s="22" t="s">
        <v>19</v>
      </c>
      <c r="J61" s="22" t="s">
        <v>19</v>
      </c>
      <c r="K61" s="29">
        <f>(100/J$5)*(((K21-J21)*(Deflactor!C35/Deflactor!C$40))+(((Deflactor!G35/Deflactor!G$40)-(Deflactor!C35/Deflactor!C$40))*(K21-'Calculo deflactor ajustado'!G106)))</f>
        <v>5.4895131144241063E-2</v>
      </c>
      <c r="L61" s="29">
        <f>(100/K$5)*(((L21-K21)*(Deflactor!H35/Deflactor!H$40))+(((Deflactor!H35/Deflactor!H$40)-(Deflactor!H35/Deflactor!H$40))*(L21-'Calculo deflactor ajustado'!H106)))</f>
        <v>8.6426692876243438E-2</v>
      </c>
      <c r="M61" s="29">
        <f>(100/L$5)*(((M21-L21)*(Deflactor!I35/Deflactor!I$40))+(((Deflactor!I35/Deflactor!I$40)-(Deflactor!I35/Deflactor!I$40))*(M21-'Calculo deflactor ajustado'!I106)))</f>
        <v>5.6425104362613623E-2</v>
      </c>
      <c r="N61" s="29">
        <f>(100/M$5)*(((N21-M21)*(Deflactor!J35/Deflactor!J$40))+(((Deflactor!J35/Deflactor!J$40)-(Deflactor!J35/Deflactor!J$40))*(N21-'Calculo deflactor ajustado'!J106)))</f>
        <v>-2.3412298255074519E-2</v>
      </c>
      <c r="O61" s="29">
        <f>(100/N$5)*(((O21-N21)*(Deflactor!G35/Deflactor!G$40))+(((Deflactor!K35/Deflactor!K$40)-(Deflactor!G35/Deflactor!G$40))*(O21-'Calculo deflactor ajustado'!K106)))</f>
        <v>9.2369289862373957E-2</v>
      </c>
      <c r="P61" s="29">
        <f>(100/O$5)*(((P21-O21)*(Deflactor!L35/Deflactor!L$40))+(((Deflactor!L35/Deflactor!L$40)-(Deflactor!L35/Deflactor!L$40))*(P21-'Calculo deflactor ajustado'!L106)))</f>
        <v>4.4942356693454477E-2</v>
      </c>
      <c r="Q61" s="29">
        <f>(100/P$5)*(((Q21-P21)*(Deflactor!M35/Deflactor!M$40))+(((Deflactor!M35/Deflactor!M$40)-(Deflactor!M35/Deflactor!M$40))*(Q21-'Calculo deflactor ajustado'!M106)))</f>
        <v>7.791596565135149E-2</v>
      </c>
      <c r="R61" s="29">
        <f>(100/Q$5)*(((R21-Q21)*(Deflactor!N35/Deflactor!N$40))+(((Deflactor!N35/Deflactor!N$40)-(Deflactor!N35/Deflactor!N$40))*(R21-'Calculo deflactor ajustado'!N106)))</f>
        <v>4.934395126696145E-2</v>
      </c>
      <c r="S61" s="29">
        <f>(100/R$5)*(((S21-R21)*(Deflactor!K35/Deflactor!K$40))+(((Deflactor!O35/Deflactor!O$40)-(Deflactor!K35/Deflactor!K$40))*(S21-'Calculo deflactor ajustado'!O106)))</f>
        <v>-4.4330942665767148E-2</v>
      </c>
      <c r="T61" s="29">
        <f>(100/S$5)*(((T21-S21)*(Deflactor!P35/Deflactor!P$40))+(((Deflactor!P35/Deflactor!P$40)-(Deflactor!P35/Deflactor!P$40))*(T21-'Calculo deflactor ajustado'!P106)))</f>
        <v>-5.0619285571196675E-3</v>
      </c>
      <c r="U61" s="29">
        <f>(100/T$5)*(((U21-T21)*(Deflactor!Q35/Deflactor!Q$40))+(((Deflactor!Q35/Deflactor!Q$40)-(Deflactor!Q35/Deflactor!Q$40))*(U21-'Calculo deflactor ajustado'!Q106)))</f>
        <v>8.0826690492701525E-2</v>
      </c>
      <c r="V61" s="29">
        <f>(100/U$5)*(((V21-U21)*(Deflactor!R35/Deflactor!R$40))+(((Deflactor!R35/Deflactor!R$40)-(Deflactor!R35/Deflactor!R$40))*(V21-'Calculo deflactor ajustado'!R106)))</f>
        <v>0.11151502094430402</v>
      </c>
      <c r="W61" s="29">
        <f>(100/V$5)*(((W21-V21)*(Deflactor!O35/Deflactor!O$40))+(((Deflactor!S35/Deflactor!S$40)-(Deflactor!O35/Deflactor!O$40))*(W21-'Calculo deflactor ajustado'!S106)))</f>
        <v>0.14712029600563287</v>
      </c>
      <c r="X61" s="29">
        <f>(100/W$5)*(((X21-W21)*(Deflactor!T35/Deflactor!T$40))+(((Deflactor!T35/Deflactor!T$40)-(Deflactor!T35/Deflactor!T$40))*(X21-'Calculo deflactor ajustado'!T106)))</f>
        <v>0.11431274523019791</v>
      </c>
      <c r="Y61" s="29">
        <f>(100/X$5)*(((Y21-X21)*(Deflactor!U35/Deflactor!U$40))+(((Deflactor!U35/Deflactor!U$40)-(Deflactor!U35/Deflactor!U$40))*(Y21-'Calculo deflactor ajustado'!U106)))</f>
        <v>4.7817065333321265E-2</v>
      </c>
      <c r="Z61" s="29">
        <f>(100/Y$5)*(((Z21-Y21)*(Deflactor!V35/Deflactor!V$40))+(((Deflactor!V35/Deflactor!V$40)-(Deflactor!V35/Deflactor!V$40))*(Z21-'Calculo deflactor ajustado'!V106)))</f>
        <v>2.7976716000233218E-2</v>
      </c>
      <c r="AA61" s="29">
        <f>(100/Z$5)*(((AA21-Z21)*(Deflactor!S35/Deflactor!S$40))+(((Deflactor!W35/Deflactor!W$40)-(Deflactor!S35/Deflactor!S$40))*(AA21-'Calculo deflactor ajustado'!W106)))</f>
        <v>-3.9897287151086768E-3</v>
      </c>
      <c r="AB61" s="29">
        <f>(100/AA$5)*(((AB21-AA21)*(Deflactor!X35/Deflactor!X$40))+(((Deflactor!X35/Deflactor!X$40)-(Deflactor!X35/Deflactor!X$40))*(AB21-'Calculo deflactor ajustado'!X106)))</f>
        <v>4.623040111453626E-2</v>
      </c>
      <c r="AC61" s="29">
        <f>(100/AB$5)*(((AC21-AB21)*(Deflactor!Y35/Deflactor!Y$40))+(((Deflactor!Y35/Deflactor!Y$40)-(Deflactor!Y35/Deflactor!Y$40))*(AC21-'Calculo deflactor ajustado'!Y106)))</f>
        <v>7.3859561478701763E-2</v>
      </c>
      <c r="AD61" s="29">
        <f>(100/AC$5)*(((AD21-AC21)*(Deflactor!Z35/Deflactor!Z$40))+(((Deflactor!Z35/Deflactor!Z$40)-(Deflactor!Z35/Deflactor!Z$40))*(AD21-'Calculo deflactor ajustado'!Z106)))</f>
        <v>0.14016602454071839</v>
      </c>
      <c r="AE61" s="29">
        <f>(100/AD$5)*(((AE21-AD21)*(Deflactor!W35/Deflactor!W$40))+(((Deflactor!AA35/Deflactor!AA$40)-(Deflactor!W35/Deflactor!W$40))*(AE21-'Calculo deflactor ajustado'!AA106)))</f>
        <v>0.16257554690947185</v>
      </c>
      <c r="AF61" s="29">
        <f>(100/AE$5)*(((AF21-AE21)*(Deflactor!AB35/Deflactor!AB$40))+(((Deflactor!AB35/Deflactor!AB$40)-(Deflactor!AB35/Deflactor!AB$40))*(AF21-'Calculo deflactor ajustado'!AB106)))</f>
        <v>0.11994702120722663</v>
      </c>
      <c r="AG61" s="29">
        <f>(100/AF$5)*(((AG21-AF21)*(Deflactor!AC35/Deflactor!AC$40))+(((Deflactor!AC35/Deflactor!AC$40)-(Deflactor!AC35/Deflactor!AC$40))*(AG21-'Calculo deflactor ajustado'!AC106)))</f>
        <v>7.8544863869424719E-2</v>
      </c>
      <c r="AH61" s="29">
        <f>(100/AG$5)*(((AH21-AG21)*(Deflactor!AD35/Deflactor!AD$40))+(((Deflactor!AD35/Deflactor!AD$40)-(Deflactor!AD35/Deflactor!AD$40))*(AH21-'Calculo deflactor ajustado'!AD106)))</f>
        <v>5.5188371023724175E-2</v>
      </c>
      <c r="AI61" s="29">
        <f>(100/AH$5)*(((AI21-AH21)*(Deflactor!AA35/Deflactor!AA$40))+(((Deflactor!AE35/Deflactor!AE$40)-(Deflactor!AA35/Deflactor!AA$40))*(AI21-'Calculo deflactor ajustado'!AE106)))</f>
        <v>2.9514468308438953E-2</v>
      </c>
      <c r="AJ61" s="29">
        <f>(100/AI$5)*(((AJ21-AI21)*(Deflactor!AF35/Deflactor!AF$40))+(((Deflactor!AF35/Deflactor!AF$40)-(Deflactor!AF35/Deflactor!AF$40))*(AJ21-'Calculo deflactor ajustado'!AF106)))</f>
        <v>4.17269877015016E-2</v>
      </c>
      <c r="AK61" s="29">
        <f>(100/AJ$5)*(((AK21-AJ21)*(Deflactor!AG35/Deflactor!AG$40))+(((Deflactor!AG35/Deflactor!AG$40)-(Deflactor!AG35/Deflactor!AG$40))*(AK21-'Calculo deflactor ajustado'!AG106)))</f>
        <v>8.8314367439625577E-2</v>
      </c>
      <c r="AL61" s="29">
        <f>(100/AK$5)*(((AL21-AK21)*(Deflactor!AH35/Deflactor!AH$40))+(((Deflactor!AH35/Deflactor!AH$40)-(Deflactor!AH35/Deflactor!AH$40))*(AL21-'Calculo deflactor ajustado'!AH106)))</f>
        <v>8.9955775412635178E-2</v>
      </c>
      <c r="AM61" s="29">
        <f>(100/AL$5)*(((AM21-AL21)*(Deflactor!AE35/Deflactor!AE$40))+(((Deflactor!AI35/Deflactor!AI$40)-(Deflactor!AE35/Deflactor!AE$40))*(AM21-'Calculo deflactor ajustado'!AI106)))</f>
        <v>7.2152181951703309E-2</v>
      </c>
      <c r="AN61" s="29">
        <f>(100/AM$5)*(((AN21-AM21)*(Deflactor!AJ35/Deflactor!AJ$40))+(((Deflactor!AJ35/Deflactor!AJ$40)-(Deflactor!AJ35/Deflactor!AJ$40))*(AN21-'Calculo deflactor ajustado'!AJ106)))</f>
        <v>8.1481738688951227E-2</v>
      </c>
      <c r="AO61" s="29">
        <f>(100/AN$5)*(((AO21-AN21)*(Deflactor!AK35/Deflactor!AK$40))+(((Deflactor!AK35/Deflactor!AK$40)-(Deflactor!AK35/Deflactor!AK$40))*(AO21-'Calculo deflactor ajustado'!AK106)))</f>
        <v>6.3958736708179378E-2</v>
      </c>
      <c r="AP61" s="29">
        <f>(100/AO$5)*(((AP21-AO21)*(Deflactor!AL35/Deflactor!AL$40))+(((Deflactor!AL35/Deflactor!AL$40)-(Deflactor!AL35/Deflactor!AL$40))*(AP21-'Calculo deflactor ajustado'!AL106)))</f>
        <v>2.9826928897690026E-2</v>
      </c>
      <c r="AQ61" s="29">
        <f>(100/AP$5)*(((AQ21-AP21)*(Deflactor!AI35/Deflactor!AI$40))+(((Deflactor!AM35/Deflactor!AM$40)-(Deflactor!AI35/Deflactor!AI$40))*(AQ21-'Calculo deflactor ajustado'!AM106)))</f>
        <v>-1.2007074091237054E-2</v>
      </c>
      <c r="AR61" s="29">
        <f>(100/AQ$5)*(((AR21-AQ21)*(Deflactor!AN35/Deflactor!AN$40))+(((Deflactor!AN35/Deflactor!AN$40)-(Deflactor!AN35/Deflactor!AN$40))*(AR21-'Calculo deflactor ajustado'!AN106)))</f>
        <v>3.5658982682904551E-2</v>
      </c>
      <c r="AS61" s="29">
        <f>(100/AR$5)*(((AS21-AR21)*(Deflactor!AO35/Deflactor!AO$40))+(((Deflactor!AO35/Deflactor!AO$40)-(Deflactor!AO35/Deflactor!AO$40))*(AS21-'Calculo deflactor ajustado'!AO106)))</f>
        <v>7.2215815825417584E-2</v>
      </c>
      <c r="AT61" s="29">
        <f>(100/AS$5)*(((AT21-AS21)*(Deflactor!AP35/Deflactor!AP$40))+(((Deflactor!AP35/Deflactor!AP$40)-(Deflactor!AP35/Deflactor!AP$40))*(AT21-'Calculo deflactor ajustado'!AP106)))</f>
        <v>0.12361324679868574</v>
      </c>
      <c r="AU61" s="29">
        <f>(100/AT$5)*(((AU21-AT21)*(Deflactor!AM35/Deflactor!AM$40))+(((Deflactor!AQ35/Deflactor!AQ$40)-(Deflactor!AM35/Deflactor!AM$40))*(AU21-'Calculo deflactor ajustado'!AQ106)))</f>
        <v>0.14174788874582625</v>
      </c>
      <c r="AV61" s="29">
        <f>(100/AU$5)*(((AV21-AU21)*(Deflactor!AR35/Deflactor!AR$40))+(((Deflactor!AR35/Deflactor!AR$40)-(Deflactor!AR35/Deflactor!AR$40))*(AV21-'Calculo deflactor ajustado'!AR106)))</f>
        <v>0.10836272411909799</v>
      </c>
      <c r="AW61" s="29">
        <f>(100/AV$5)*(((AW21-AV21)*(Deflactor!AS35/Deflactor!AS$40))+(((Deflactor!AS35/Deflactor!AS$40)-(Deflactor!AS35/Deflactor!AS$40))*(AW21-'Calculo deflactor ajustado'!AS106)))</f>
        <v>7.0864870287511691E-2</v>
      </c>
      <c r="AX61" s="29">
        <f>(100/AW$5)*(((AX21-AW21)*(Deflactor!AT35/Deflactor!AT$40))+(((Deflactor!AT35/Deflactor!AT$40)-(Deflactor!AT35/Deflactor!AT$40))*(AX21-'Calculo deflactor ajustado'!AT106)))</f>
        <v>0.12939112753585399</v>
      </c>
      <c r="AY61" s="29">
        <f>(100/AX$5)*(((AY21-AX21)*(Deflactor!AQ35/Deflactor!AQ$40))+(((Deflactor!AU35/Deflactor!AU$40)-(Deflactor!AQ35/Deflactor!AQ$40))*(AY21-'Calculo deflactor ajustado'!AU106)))</f>
        <v>-2.0197519117346612E-2</v>
      </c>
      <c r="AZ61" s="29">
        <f>(100/AY$5)*(((AZ21-AY21)*(Deflactor!AV35/Deflactor!AV$40))+(((Deflactor!AV35/Deflactor!AV$40)-(Deflactor!AV35/Deflactor!AV$40))*(AZ21-'Calculo deflactor ajustado'!AV106)))</f>
        <v>5.5628269759311524E-2</v>
      </c>
      <c r="BA61" s="29">
        <f>(100/AZ$5)*(((BA21-AZ21)*(Deflactor!AW35/Deflactor!AW$40))+(((Deflactor!AW35/Deflactor!AW$40)-(Deflactor!AW35/Deflactor!AW$40))*(BA21-'Calculo deflactor ajustado'!AW106)))</f>
        <v>-8.837484314858618E-2</v>
      </c>
      <c r="BB61" s="29">
        <f>(100/BA$5)*(((BB21-BA21)*(Deflactor!AX35/Deflactor!AX$40))+(((Deflactor!AX35/Deflactor!AX$40)-(Deflactor!AX35/Deflactor!AX$40))*(BB21-'Calculo deflactor ajustado'!AX106)))</f>
        <v>-8.6415720986083092E-2</v>
      </c>
      <c r="BC61" s="29">
        <f>(100/BB$5)*(((BC21-BB21)*(Deflactor!AU35/Deflactor!AU$40))+(((Deflactor!AY35/Deflactor!AY$40)-(Deflactor!AU35/Deflactor!AU$40))*(BC21-'Calculo deflactor ajustado'!AY106)))</f>
        <v>-0.11424048847887122</v>
      </c>
      <c r="BD61" s="29">
        <f>(100/BC$5)*(((BD21-BC21)*(Deflactor!AZ35/Deflactor!AZ$40))+(((Deflactor!AZ35/Deflactor!AZ$40)-(Deflactor!AZ35/Deflactor!AZ$40))*(BD21-'Calculo deflactor ajustado'!AZ106)))</f>
        <v>-6.3889329942832959E-2</v>
      </c>
      <c r="BE61" s="29">
        <f>(100/BD$5)*(((BE21-BD21)*(Deflactor!BA35/Deflactor!BA$40))+(((Deflactor!BA35/Deflactor!BA$40)-(Deflactor!BA35/Deflactor!BA$40))*(BE21-'Calculo deflactor ajustado'!BA106)))</f>
        <v>3.7134354732297301E-2</v>
      </c>
      <c r="BF61" s="29">
        <f>(100/BE$5)*(((BF21-BE21)*(Deflactor!BB35/Deflactor!BB$40))+(((Deflactor!BB35/Deflactor!BB$40)-(Deflactor!BB35/Deflactor!BB$40))*(BF21-'Calculo deflactor ajustado'!BB106)))</f>
        <v>0.1622825855389036</v>
      </c>
      <c r="BG61" s="29">
        <f>(100/BF$5)*(((BG21-BF21)*(Deflactor!AY35/Deflactor!AY$40))+(((Deflactor!BC35/Deflactor!BC$40)-(Deflactor!AY35/Deflactor!AY$40))*(BG21-'Calculo deflactor ajustado'!BC106)))</f>
        <v>4.4329377098658092E-2</v>
      </c>
      <c r="BH61" s="29">
        <f>(100/BG$5)*(((BH21-BG21)*(Deflactor!BD35/Deflactor!BD$40))+(((Deflactor!BD35/Deflactor!BD$40)-(Deflactor!BD35/Deflactor!BD$40))*(BH21-'Calculo deflactor ajustado'!BD106)))</f>
        <v>-0.18323279566718875</v>
      </c>
      <c r="BI61" s="29">
        <f>(100/BH$5)*(((BI21-BH21)*(Deflactor!BE35/Deflactor!BE$40))+(((Deflactor!BE35/Deflactor!BE$40)-(Deflactor!BE35/Deflactor!BE$40))*(BI21-'Calculo deflactor ajustado'!BE106)))</f>
        <v>0.20346387929226611</v>
      </c>
      <c r="BJ61" s="29">
        <f>(100/BI$5)*(((BJ21-BI21)*(Deflactor!BF35/Deflactor!BF$40))+(((Deflactor!BF35/Deflactor!BF$40)-(Deflactor!BF35/Deflactor!BF$40))*(BJ21-'Calculo deflactor ajustado'!BF106)))</f>
        <v>0.11733033097840517</v>
      </c>
      <c r="BK61" s="29">
        <f>(100/BJ$5)*(((BK21-BJ21)*(Deflactor!BC35/Deflactor!BC$40))+(((Deflactor!BG35/Deflactor!BG$40)-(Deflactor!BC35/Deflactor!BC$40))*(BK21-'Calculo deflactor ajustado'!BG106)))</f>
        <v>0.11597245155050877</v>
      </c>
      <c r="BL61" s="29">
        <f>(100/BK$5)*(((BL21-BK21)*(Deflactor!BH35/Deflactor!BH$40))+(((Deflactor!BH35/Deflactor!BH$40)-(Deflactor!BH35/Deflactor!BH$40))*(BL21-'Calculo deflactor ajustado'!BH106)))</f>
        <v>1.6271660505484752E-2</v>
      </c>
      <c r="BM61" s="29">
        <f>(100/BL$5)*(((BM21-BL21)*(Deflactor!BI35/Deflactor!BI$40))+(((Deflactor!BI35/Deflactor!BI$40)-(Deflactor!BI35/Deflactor!BI$40))*(BM21-'Calculo deflactor ajustado'!BI106)))</f>
        <v>3.9818415643226496E-2</v>
      </c>
      <c r="BN61" s="29">
        <f>(100/BM$5)*(((BN21-BM21)*(Deflactor!BJ35/Deflactor!BJ$40))+(((Deflactor!BJ35/Deflactor!BJ$40)-(Deflactor!BJ35/Deflactor!BJ$40))*(BN21-'Calculo deflactor ajustado'!BJ106)))</f>
        <v>-1.1054398939069373E-2</v>
      </c>
      <c r="BO61" s="29">
        <f>(100/BN$5)*(((BO21-BN21)*(Deflactor!BG35/Deflactor!BG$40))+(((Deflactor!BK35/Deflactor!BK$40)-(Deflactor!BG35/Deflactor!BG$40))*(BO21-'Calculo deflactor ajustado'!BK106)))</f>
        <v>0.13887089324666677</v>
      </c>
      <c r="BP61" s="29">
        <f>(100/BO$5)*(((BP21-BO21)*(Deflactor!BL35/Deflactor!BL$40))+(((Deflactor!BL35/Deflactor!BL$40)-(Deflactor!BL35/Deflactor!BL$40))*(BP21-'Calculo deflactor ajustado'!BL106)))</f>
        <v>3.7565007950021066E-2</v>
      </c>
      <c r="BQ61" s="29">
        <f>(100/BP$5)*(((BQ21-BP21)*(Deflactor!BM35/Deflactor!BM$40))+(((Deflactor!BM35/Deflactor!BM$40)-(Deflactor!BM35/Deflactor!BM$40))*(BQ21-'Calculo deflactor ajustado'!BM106)))</f>
        <v>2.2082867351495498E-2</v>
      </c>
      <c r="BR61" s="29">
        <f>(100/BQ$5)*(((BR21-BQ21)*(Deflactor!BN35/Deflactor!BN$40))+(((Deflactor!BN35/Deflactor!BN$40)-(Deflactor!BN35/Deflactor!BN$40))*(BR21-'Calculo deflactor ajustado'!BN106)))</f>
        <v>2.6107219942495631E-2</v>
      </c>
      <c r="BS61" s="32">
        <f>(100/BR$5)*(((BS21-BR21)*(Deflactor!BK35/Deflactor!BK$40))+(((Deflactor!BO35/Deflactor!BO$40)-(Deflactor!BK35/Deflactor!BK$40))*(BS21-'Calculo deflactor ajustado'!BO106)))</f>
        <v>3.3133415096788986E-2</v>
      </c>
      <c r="BT61" s="32">
        <f t="shared" si="6"/>
        <v>0.18809210419157993</v>
      </c>
      <c r="BU61" s="32">
        <f t="shared" si="6"/>
        <v>8.9503117657030853E-2</v>
      </c>
      <c r="BV61" s="32">
        <f t="shared" si="6"/>
        <v>-1.7923212803681618E-3</v>
      </c>
      <c r="BW61" s="29">
        <f>(100/BV$5)*(((BW21-BV21)*(Deflactor!BS35/Deflactor!BS$40))+(((Deflactor!BS35/Deflactor!BS$40)-(Deflactor!BS35/Deflactor!BS$40))*(BW21-'Calculo deflactor ajustado'!BS106)))</f>
        <v>2.4905738770950068E-2</v>
      </c>
      <c r="BX61" s="29">
        <f>(100/BW$5)*(((BX21-BW21)*(Deflactor!BT35/Deflactor!BT$40))+(((Deflactor!BT35/Deflactor!BT$40)-(Deflactor!BT35/Deflactor!BT$40))*(BX21-'Calculo deflactor ajustado'!BT106)))</f>
        <v>0.13892912723882345</v>
      </c>
      <c r="BY61" s="29">
        <f>(100/BX$5)*(((BY21-BX21)*(Deflactor!BU35/Deflactor!BU$40))+(((Deflactor!BU35/Deflactor!BU$40)-(Deflactor!BU35/Deflactor!BU$40))*(BY21-'Calculo deflactor ajustado'!BU106)))</f>
        <v>0.11077868158857526</v>
      </c>
      <c r="BZ61" s="29">
        <f>(100/BY$5)*(((BZ21-BY21)*(Deflactor!BV35/Deflactor!BV$40))+(((Deflactor!BV35/Deflactor!BV$40)-(Deflactor!BV35/Deflactor!BV$40))*(BZ21-'Calculo deflactor ajustado'!BV106)))</f>
        <v>8.2719906186010869E-2</v>
      </c>
      <c r="CA61" s="29">
        <f>(100/BZ$5)*(((CA21-BZ21)*(Deflactor!BS35/Deflactor!BS$40))+(((Deflactor!BW35/Deflactor!BW$40)-(Deflactor!BS35/Deflactor!BS$40))*(CA21-'Calculo deflactor ajustado'!BW106)))</f>
        <v>-2.5516562764264037E-2</v>
      </c>
      <c r="CB61" s="29">
        <f>(100/CA$5)*(((CB21-CA21)*(Deflactor!BX35/Deflactor!BX$40))+(((Deflactor!BX35/Deflactor!BX$40)-(Deflactor!BX35/Deflactor!BX$40))*(CB21-'Calculo deflactor ajustado'!BX106)))</f>
        <v>-3.2376997089834533E-2</v>
      </c>
      <c r="CC61" s="29">
        <f>(100/CB$5)*(((CC21-CB21)*(Deflactor!BY35/Deflactor!BY$40))+(((Deflactor!BY35/Deflactor!BY$40)-(Deflactor!BY35/Deflactor!BY$40))*(CC21-'Calculo deflactor ajustado'!BY106)))</f>
        <v>7.7239452583060531E-2</v>
      </c>
      <c r="CD61" s="29">
        <f>(100/CC$5)*(((CD21-CC21)*(Deflactor!BZ35/Deflactor!BZ$40))+(((Deflactor!BZ35/Deflactor!BZ$40)-(Deflactor!BZ35/Deflactor!BZ$40))*(CD21-'Calculo deflactor ajustado'!BZ106)))</f>
        <v>7.8850213747513512E-2</v>
      </c>
      <c r="CE61" s="29">
        <f>(100/CD$5)*(((CE21-CD21)*(Deflactor!BW35/Deflactor!BW$40))+(((Deflactor!CA35/Deflactor!CA$40)-(Deflactor!BW35/Deflactor!BW$40))*(CE21-'Calculo deflactor ajustado'!CA106)))</f>
        <v>5.8190396349246887E-2</v>
      </c>
      <c r="CF61" s="29">
        <f>(100/CE$5)*(((CF21-CE21)*(Deflactor!CB35/Deflactor!CB$40))+(((Deflactor!CB35/Deflactor!CB$40)-(Deflactor!CB35/Deflactor!CB$40))*(CF21-'Calculo deflactor ajustado'!CB106)))</f>
        <v>6.8250502893220197E-2</v>
      </c>
      <c r="CG61" s="29">
        <f>(100/CF$5)*(((CG21-CF21)*(Deflactor!CC35/Deflactor!CC$40))+(((Deflactor!CC35/Deflactor!CC$40)-(Deflactor!CC35/Deflactor!CC$40))*(CG21-'Calculo deflactor ajustado'!CC106)))</f>
        <v>-3.5501631859054993E-2</v>
      </c>
      <c r="CH61" s="29">
        <f>(100/CG$5)*(((CH21-CG21)*(Deflactor!CD35/Deflactor!CD$40))+(((Deflactor!CD35/Deflactor!CD$40)-(Deflactor!CD35/Deflactor!CD$40))*(CH21-'Calculo deflactor ajustado'!CD106)))</f>
        <v>8.0258013507604642E-2</v>
      </c>
      <c r="CI61" s="29">
        <f>(100/CH$5)*(((CI21-CH21)*(Deflactor!CA35/Deflactor!CA$40))+(((Deflactor!CE35/Deflactor!CE$40)-(Deflactor!CA35/Deflactor!CA$40))*(CI21-'Calculo deflactor ajustado'!CE106)))</f>
        <v>3.1601217287384152E-2</v>
      </c>
      <c r="CJ61" s="29">
        <f>(100/CI$5)*(((CJ21-CI21)*(Deflactor!CF35/Deflactor!CF$40))+(((Deflactor!CF35/Deflactor!CF$40)-(Deflactor!CF35/Deflactor!CF$40))*(CJ21-'Calculo deflactor ajustado'!CF106)))</f>
        <v>0.13443377221871713</v>
      </c>
      <c r="CK61" s="29">
        <f>(100/CJ$5)*(((CK21-CJ21)*(Deflactor!CG35/Deflactor!CG$40))+(((Deflactor!CG35/Deflactor!CG$40)-(Deflactor!CG35/Deflactor!CG$40))*(CK21-'Calculo deflactor ajustado'!CG106)))</f>
        <v>-4.087110187266798E-2</v>
      </c>
    </row>
    <row r="62" spans="1:89" s="55" customFormat="1" ht="13.9" x14ac:dyDescent="0.3">
      <c r="A62" s="137">
        <f>Original_real!A22</f>
        <v>1</v>
      </c>
      <c r="B62" s="19" t="s">
        <v>11</v>
      </c>
      <c r="C62" s="22" t="s">
        <v>19</v>
      </c>
      <c r="D62" s="22" t="s">
        <v>19</v>
      </c>
      <c r="E62" s="22" t="s">
        <v>19</v>
      </c>
      <c r="F62" s="22" t="s">
        <v>19</v>
      </c>
      <c r="G62" s="22" t="s">
        <v>19</v>
      </c>
      <c r="H62" s="22" t="s">
        <v>19</v>
      </c>
      <c r="I62" s="22" t="s">
        <v>19</v>
      </c>
      <c r="J62" s="22" t="s">
        <v>19</v>
      </c>
      <c r="K62" s="29">
        <f>(100/J$5)*(((K22-J22)*(Deflactor!C36/Deflactor!C$40))+(((Deflactor!G36/Deflactor!G$40)-(Deflactor!C36/Deflactor!C$40))*(K22-'Calculo deflactor ajustado'!G107)))</f>
        <v>-4.0484349897820959E-2</v>
      </c>
      <c r="L62" s="29">
        <f>(100/K$5)*(((L22-K22)*(Deflactor!H36/Deflactor!H$40))+(((Deflactor!H36/Deflactor!H$40)-(Deflactor!H36/Deflactor!H$40))*(L22-'Calculo deflactor ajustado'!H107)))</f>
        <v>0.13763155406884978</v>
      </c>
      <c r="M62" s="29">
        <f>(100/L$5)*(((M22-L22)*(Deflactor!I36/Deflactor!I$40))+(((Deflactor!I36/Deflactor!I$40)-(Deflactor!I36/Deflactor!I$40))*(M22-'Calculo deflactor ajustado'!I107)))</f>
        <v>2.2895980719113338E-2</v>
      </c>
      <c r="N62" s="29">
        <f>(100/M$5)*(((N22-M22)*(Deflactor!J36/Deflactor!J$40))+(((Deflactor!J36/Deflactor!J$40)-(Deflactor!J36/Deflactor!J$40))*(N22-'Calculo deflactor ajustado'!J107)))</f>
        <v>-4.0375034513233404E-2</v>
      </c>
      <c r="O62" s="29">
        <f>(100/N$5)*(((O22-N22)*(Deflactor!G36/Deflactor!G$40))+(((Deflactor!K36/Deflactor!K$40)-(Deflactor!G36/Deflactor!G$40))*(O22-'Calculo deflactor ajustado'!K107)))</f>
        <v>-0.11600337412850302</v>
      </c>
      <c r="P62" s="29">
        <f>(100/O$5)*(((P22-O22)*(Deflactor!L36/Deflactor!L$40))+(((Deflactor!L36/Deflactor!L$40)-(Deflactor!L36/Deflactor!L$40))*(P22-'Calculo deflactor ajustado'!L107)))</f>
        <v>5.2786218147639008E-2</v>
      </c>
      <c r="Q62" s="29">
        <f>(100/P$5)*(((Q22-P22)*(Deflactor!M36/Deflactor!M$40))+(((Deflactor!M36/Deflactor!M$40)-(Deflactor!M36/Deflactor!M$40))*(Q22-'Calculo deflactor ajustado'!M107)))</f>
        <v>0.1544473032484717</v>
      </c>
      <c r="R62" s="29">
        <f>(100/Q$5)*(((R22-Q22)*(Deflactor!N36/Deflactor!N$40))+(((Deflactor!N36/Deflactor!N$40)-(Deflactor!N36/Deflactor!N$40))*(R22-'Calculo deflactor ajustado'!N107)))</f>
        <v>0.1534963977588602</v>
      </c>
      <c r="S62" s="29">
        <f>(100/R$5)*(((S22-R22)*(Deflactor!K36/Deflactor!K$40))+(((Deflactor!O36/Deflactor!O$40)-(Deflactor!K36/Deflactor!K$40))*(S22-'Calculo deflactor ajustado'!O107)))</f>
        <v>2.0555008334491202E-2</v>
      </c>
      <c r="T62" s="29">
        <f>(100/S$5)*(((T22-S22)*(Deflactor!P36/Deflactor!P$40))+(((Deflactor!P36/Deflactor!P$40)-(Deflactor!P36/Deflactor!P$40))*(T22-'Calculo deflactor ajustado'!P107)))</f>
        <v>-2.8758824904301275E-2</v>
      </c>
      <c r="U62" s="29">
        <f>(100/T$5)*(((U22-T22)*(Deflactor!Q36/Deflactor!Q$40))+(((Deflactor!Q36/Deflactor!Q$40)-(Deflactor!Q36/Deflactor!Q$40))*(U22-'Calculo deflactor ajustado'!Q107)))</f>
        <v>5.3440849832511732E-2</v>
      </c>
      <c r="V62" s="29">
        <f>(100/U$5)*(((V22-U22)*(Deflactor!R36/Deflactor!R$40))+(((Deflactor!R36/Deflactor!R$40)-(Deflactor!R36/Deflactor!R$40))*(V22-'Calculo deflactor ajustado'!R107)))</f>
        <v>8.960094043868834E-2</v>
      </c>
      <c r="W62" s="29">
        <f>(100/V$5)*(((W22-V22)*(Deflactor!O36/Deflactor!O$40))+(((Deflactor!S36/Deflactor!S$40)-(Deflactor!O36/Deflactor!O$40))*(W22-'Calculo deflactor ajustado'!S107)))</f>
        <v>9.9710811793604706E-2</v>
      </c>
      <c r="X62" s="29">
        <f>(100/W$5)*(((X22-W22)*(Deflactor!T36/Deflactor!T$40))+(((Deflactor!T36/Deflactor!T$40)-(Deflactor!T36/Deflactor!T$40))*(X22-'Calculo deflactor ajustado'!T107)))</f>
        <v>-1.4702357194857784E-2</v>
      </c>
      <c r="Y62" s="29">
        <f>(100/X$5)*(((Y22-X22)*(Deflactor!U36/Deflactor!U$40))+(((Deflactor!U36/Deflactor!U$40)-(Deflactor!U36/Deflactor!U$40))*(Y22-'Calculo deflactor ajustado'!U107)))</f>
        <v>1.4656262949290125E-3</v>
      </c>
      <c r="Z62" s="29">
        <f>(100/Y$5)*(((Z22-Y22)*(Deflactor!V36/Deflactor!V$40))+(((Deflactor!V36/Deflactor!V$40)-(Deflactor!V36/Deflactor!V$40))*(Z22-'Calculo deflactor ajustado'!V107)))</f>
        <v>4.6107971081051705E-2</v>
      </c>
      <c r="AA62" s="29">
        <f>(100/Z$5)*(((AA22-Z22)*(Deflactor!S36/Deflactor!S$40))+(((Deflactor!W36/Deflactor!W$40)-(Deflactor!S36/Deflactor!S$40))*(AA22-'Calculo deflactor ajustado'!W107)))</f>
        <v>1.7169950201611599E-2</v>
      </c>
      <c r="AB62" s="29">
        <f>(100/AA$5)*(((AB22-AA22)*(Deflactor!X36/Deflactor!X$40))+(((Deflactor!X36/Deflactor!X$40)-(Deflactor!X36/Deflactor!X$40))*(AB22-'Calculo deflactor ajustado'!X107)))</f>
        <v>-0.10423765705245892</v>
      </c>
      <c r="AC62" s="29">
        <f>(100/AB$5)*(((AC22-AB22)*(Deflactor!Y36/Deflactor!Y$40))+(((Deflactor!Y36/Deflactor!Y$40)-(Deflactor!Y36/Deflactor!Y$40))*(AC22-'Calculo deflactor ajustado'!Y107)))</f>
        <v>3.2015173399043077E-2</v>
      </c>
      <c r="AD62" s="29">
        <f>(100/AC$5)*(((AD22-AC22)*(Deflactor!Z36/Deflactor!Z$40))+(((Deflactor!Z36/Deflactor!Z$40)-(Deflactor!Z36/Deflactor!Z$40))*(AD22-'Calculo deflactor ajustado'!Z107)))</f>
        <v>6.8394707616816888E-2</v>
      </c>
      <c r="AE62" s="29">
        <f>(100/AD$5)*(((AE22-AD22)*(Deflactor!W36/Deflactor!W$40))+(((Deflactor!AA36/Deflactor!AA$40)-(Deflactor!W36/Deflactor!W$40))*(AE22-'Calculo deflactor ajustado'!AA107)))</f>
        <v>1.3566679306218106E-2</v>
      </c>
      <c r="AF62" s="29">
        <f>(100/AE$5)*(((AF22-AE22)*(Deflactor!AB36/Deflactor!AB$40))+(((Deflactor!AB36/Deflactor!AB$40)-(Deflactor!AB36/Deflactor!AB$40))*(AF22-'Calculo deflactor ajustado'!AB107)))</f>
        <v>3.6078207092931421E-2</v>
      </c>
      <c r="AG62" s="29">
        <f>(100/AF$5)*(((AG22-AF22)*(Deflactor!AC36/Deflactor!AC$40))+(((Deflactor!AC36/Deflactor!AC$40)-(Deflactor!AC36/Deflactor!AC$40))*(AG22-'Calculo deflactor ajustado'!AC107)))</f>
        <v>9.4391738977373824E-2</v>
      </c>
      <c r="AH62" s="29">
        <f>(100/AG$5)*(((AH22-AG22)*(Deflactor!AD36/Deflactor!AD$40))+(((Deflactor!AD36/Deflactor!AD$40)-(Deflactor!AD36/Deflactor!AD$40))*(AH22-'Calculo deflactor ajustado'!AD107)))</f>
        <v>0.11623431111876337</v>
      </c>
      <c r="AI62" s="29">
        <f>(100/AH$5)*(((AI22-AH22)*(Deflactor!AA36/Deflactor!AA$40))+(((Deflactor!AE36/Deflactor!AE$40)-(Deflactor!AA36/Deflactor!AA$40))*(AI22-'Calculo deflactor ajustado'!AE107)))</f>
        <v>0.11913623189067092</v>
      </c>
      <c r="AJ62" s="29">
        <f>(100/AI$5)*(((AJ22-AI22)*(Deflactor!AF36/Deflactor!AF$40))+(((Deflactor!AF36/Deflactor!AF$40)-(Deflactor!AF36/Deflactor!AF$40))*(AJ22-'Calculo deflactor ajustado'!AF107)))</f>
        <v>0.13770888595114203</v>
      </c>
      <c r="AK62" s="29">
        <f>(100/AJ$5)*(((AK22-AJ22)*(Deflactor!AG36/Deflactor!AG$40))+(((Deflactor!AG36/Deflactor!AG$40)-(Deflactor!AG36/Deflactor!AG$40))*(AK22-'Calculo deflactor ajustado'!AG107)))</f>
        <v>0.15933349543812517</v>
      </c>
      <c r="AL62" s="29">
        <f>(100/AK$5)*(((AL22-AK22)*(Deflactor!AH36/Deflactor!AH$40))+(((Deflactor!AH36/Deflactor!AH$40)-(Deflactor!AH36/Deflactor!AH$40))*(AL22-'Calculo deflactor ajustado'!AH107)))</f>
        <v>7.1814366283929287E-2</v>
      </c>
      <c r="AM62" s="29">
        <f>(100/AL$5)*(((AM22-AL22)*(Deflactor!AE36/Deflactor!AE$40))+(((Deflactor!AI36/Deflactor!AI$40)-(Deflactor!AE36/Deflactor!AE$40))*(AM22-'Calculo deflactor ajustado'!AI107)))</f>
        <v>6.3319969731788925E-2</v>
      </c>
      <c r="AN62" s="29">
        <f>(100/AM$5)*(((AN22-AM22)*(Deflactor!AJ36/Deflactor!AJ$40))+(((Deflactor!AJ36/Deflactor!AJ$40)-(Deflactor!AJ36/Deflactor!AJ$40))*(AN22-'Calculo deflactor ajustado'!AJ107)))</f>
        <v>9.7092850876312864E-2</v>
      </c>
      <c r="AO62" s="29">
        <f>(100/AN$5)*(((AO22-AN22)*(Deflactor!AK36/Deflactor!AK$40))+(((Deflactor!AK36/Deflactor!AK$40)-(Deflactor!AK36/Deflactor!AK$40))*(AO22-'Calculo deflactor ajustado'!AK107)))</f>
        <v>9.6392135989830249E-2</v>
      </c>
      <c r="AP62" s="29">
        <f>(100/AO$5)*(((AP22-AO22)*(Deflactor!AL36/Deflactor!AL$40))+(((Deflactor!AL36/Deflactor!AL$40)-(Deflactor!AL36/Deflactor!AL$40))*(AP22-'Calculo deflactor ajustado'!AL107)))</f>
        <v>0.15955440400457224</v>
      </c>
      <c r="AQ62" s="29">
        <f>(100/AP$5)*(((AQ22-AP22)*(Deflactor!AI36/Deflactor!AI$40))+(((Deflactor!AM36/Deflactor!AM$40)-(Deflactor!AI36/Deflactor!AI$40))*(AQ22-'Calculo deflactor ajustado'!AM107)))</f>
        <v>4.3015346572071046E-2</v>
      </c>
      <c r="AR62" s="29">
        <f>(100/AQ$5)*(((AR22-AQ22)*(Deflactor!AN36/Deflactor!AN$40))+(((Deflactor!AN36/Deflactor!AN$40)-(Deflactor!AN36/Deflactor!AN$40))*(AR22-'Calculo deflactor ajustado'!AN107)))</f>
        <v>0.10778837399257353</v>
      </c>
      <c r="AS62" s="29">
        <f>(100/AR$5)*(((AS22-AR22)*(Deflactor!AO36/Deflactor!AO$40))+(((Deflactor!AO36/Deflactor!AO$40)-(Deflactor!AO36/Deflactor!AO$40))*(AS22-'Calculo deflactor ajustado'!AO107)))</f>
        <v>0.11293484362251219</v>
      </c>
      <c r="AT62" s="29">
        <f>(100/AS$5)*(((AT22-AS22)*(Deflactor!AP36/Deflactor!AP$40))+(((Deflactor!AP36/Deflactor!AP$40)-(Deflactor!AP36/Deflactor!AP$40))*(AT22-'Calculo deflactor ajustado'!AP107)))</f>
        <v>0.13335602256874027</v>
      </c>
      <c r="AU62" s="29">
        <f>(100/AT$5)*(((AU22-AT22)*(Deflactor!AM36/Deflactor!AM$40))+(((Deflactor!AQ36/Deflactor!AQ$40)-(Deflactor!AM36/Deflactor!AM$40))*(AU22-'Calculo deflactor ajustado'!AQ107)))</f>
        <v>6.2580534791474129E-2</v>
      </c>
      <c r="AV62" s="29">
        <f>(100/AU$5)*(((AV22-AU22)*(Deflactor!AR36/Deflactor!AR$40))+(((Deflactor!AR36/Deflactor!AR$40)-(Deflactor!AR36/Deflactor!AR$40))*(AV22-'Calculo deflactor ajustado'!AR107)))</f>
        <v>0.1014328654044188</v>
      </c>
      <c r="AW62" s="29">
        <f>(100/AV$5)*(((AW22-AV22)*(Deflactor!AS36/Deflactor!AS$40))+(((Deflactor!AS36/Deflactor!AS$40)-(Deflactor!AS36/Deflactor!AS$40))*(AW22-'Calculo deflactor ajustado'!AS107)))</f>
        <v>5.664918504936247E-2</v>
      </c>
      <c r="AX62" s="29">
        <f>(100/AW$5)*(((AX22-AW22)*(Deflactor!AT36/Deflactor!AT$40))+(((Deflactor!AT36/Deflactor!AT$40)-(Deflactor!AT36/Deflactor!AT$40))*(AX22-'Calculo deflactor ajustado'!AT107)))</f>
        <v>0.10470398927192695</v>
      </c>
      <c r="AY62" s="29">
        <f>(100/AX$5)*(((AY22-AX22)*(Deflactor!AQ36/Deflactor!AQ$40))+(((Deflactor!AU36/Deflactor!AU$40)-(Deflactor!AQ36/Deflactor!AQ$40))*(AY22-'Calculo deflactor ajustado'!AU107)))</f>
        <v>9.179984951451868E-2</v>
      </c>
      <c r="AZ62" s="29">
        <f>(100/AY$5)*(((AZ22-AY22)*(Deflactor!AV36/Deflactor!AV$40))+(((Deflactor!AV36/Deflactor!AV$40)-(Deflactor!AV36/Deflactor!AV$40))*(AZ22-'Calculo deflactor ajustado'!AV107)))</f>
        <v>9.0029746483835715E-2</v>
      </c>
      <c r="BA62" s="29">
        <f>(100/AZ$5)*(((BA22-AZ22)*(Deflactor!AW36/Deflactor!AW$40))+(((Deflactor!AW36/Deflactor!AW$40)-(Deflactor!AW36/Deflactor!AW$40))*(BA22-'Calculo deflactor ajustado'!AW107)))</f>
        <v>1.4399229876680353E-2</v>
      </c>
      <c r="BB62" s="29">
        <f>(100/BA$5)*(((BB22-BA22)*(Deflactor!AX36/Deflactor!AX$40))+(((Deflactor!AX36/Deflactor!AX$40)-(Deflactor!AX36/Deflactor!AX$40))*(BB22-'Calculo deflactor ajustado'!AX107)))</f>
        <v>8.6023939979913477E-2</v>
      </c>
      <c r="BC62" s="29">
        <f>(100/BB$5)*(((BC22-BB22)*(Deflactor!AU36/Deflactor!AU$40))+(((Deflactor!AY36/Deflactor!AY$40)-(Deflactor!AU36/Deflactor!AU$40))*(BC22-'Calculo deflactor ajustado'!AY107)))</f>
        <v>8.8688097276182473E-2</v>
      </c>
      <c r="BD62" s="29">
        <f>(100/BC$5)*(((BD22-BC22)*(Deflactor!AZ36/Deflactor!AZ$40))+(((Deflactor!AZ36/Deflactor!AZ$40)-(Deflactor!AZ36/Deflactor!AZ$40))*(BD22-'Calculo deflactor ajustado'!AZ107)))</f>
        <v>0.10745398682744114</v>
      </c>
      <c r="BE62" s="29">
        <f>(100/BD$5)*(((BE22-BD22)*(Deflactor!BA36/Deflactor!BA$40))+(((Deflactor!BA36/Deflactor!BA$40)-(Deflactor!BA36/Deflactor!BA$40))*(BE22-'Calculo deflactor ajustado'!BA107)))</f>
        <v>0.1212118058848372</v>
      </c>
      <c r="BF62" s="29">
        <f>(100/BE$5)*(((BF22-BE22)*(Deflactor!BB36/Deflactor!BB$40))+(((Deflactor!BB36/Deflactor!BB$40)-(Deflactor!BB36/Deflactor!BB$40))*(BF22-'Calculo deflactor ajustado'!BB107)))</f>
        <v>4.9631312431441331E-2</v>
      </c>
      <c r="BG62" s="29">
        <f>(100/BF$5)*(((BG22-BF22)*(Deflactor!AY36/Deflactor!AY$40))+(((Deflactor!BC36/Deflactor!BC$40)-(Deflactor!AY36/Deflactor!AY$40))*(BG22-'Calculo deflactor ajustado'!BC107)))</f>
        <v>-7.9699057098185366E-2</v>
      </c>
      <c r="BH62" s="29">
        <f>(100/BG$5)*(((BH22-BG22)*(Deflactor!BD36/Deflactor!BD$40))+(((Deflactor!BD36/Deflactor!BD$40)-(Deflactor!BD36/Deflactor!BD$40))*(BH22-'Calculo deflactor ajustado'!BD107)))</f>
        <v>0.21937840061048436</v>
      </c>
      <c r="BI62" s="29">
        <f>(100/BH$5)*(((BI22-BH22)*(Deflactor!BE36/Deflactor!BE$40))+(((Deflactor!BE36/Deflactor!BE$40)-(Deflactor!BE36/Deflactor!BE$40))*(BI22-'Calculo deflactor ajustado'!BE107)))</f>
        <v>0.36406202644079311</v>
      </c>
      <c r="BJ62" s="29">
        <f>(100/BI$5)*(((BJ22-BI22)*(Deflactor!BF36/Deflactor!BF$40))+(((Deflactor!BF36/Deflactor!BF$40)-(Deflactor!BF36/Deflactor!BF$40))*(BJ22-'Calculo deflactor ajustado'!BF107)))</f>
        <v>6.6819721257628917E-2</v>
      </c>
      <c r="BK62" s="29">
        <f>(100/BJ$5)*(((BK22-BJ22)*(Deflactor!BC36/Deflactor!BC$40))+(((Deflactor!BG36/Deflactor!BG$40)-(Deflactor!BC36/Deflactor!BC$40))*(BK22-'Calculo deflactor ajustado'!BG107)))</f>
        <v>0.17848163206990439</v>
      </c>
      <c r="BL62" s="29">
        <f>(100/BK$5)*(((BL22-BK22)*(Deflactor!BH36/Deflactor!BH$40))+(((Deflactor!BH36/Deflactor!BH$40)-(Deflactor!BH36/Deflactor!BH$40))*(BL22-'Calculo deflactor ajustado'!BH107)))</f>
        <v>0.17584696014435156</v>
      </c>
      <c r="BM62" s="29">
        <f>(100/BL$5)*(((BM22-BL22)*(Deflactor!BI36/Deflactor!BI$40))+(((Deflactor!BI36/Deflactor!BI$40)-(Deflactor!BI36/Deflactor!BI$40))*(BM22-'Calculo deflactor ajustado'!BI107)))</f>
        <v>0.17229532780292514</v>
      </c>
      <c r="BN62" s="29">
        <f>(100/BM$5)*(((BN22-BM22)*(Deflactor!BJ36/Deflactor!BJ$40))+(((Deflactor!BJ36/Deflactor!BJ$40)-(Deflactor!BJ36/Deflactor!BJ$40))*(BN22-'Calculo deflactor ajustado'!BJ107)))</f>
        <v>0.21009930375872188</v>
      </c>
      <c r="BO62" s="29">
        <f>(100/BN$5)*(((BO22-BN22)*(Deflactor!BG36/Deflactor!BG$40))+(((Deflactor!BK36/Deflactor!BK$40)-(Deflactor!BG36/Deflactor!BG$40))*(BO22-'Calculo deflactor ajustado'!BK107)))</f>
        <v>0.13396457758881511</v>
      </c>
      <c r="BP62" s="29">
        <f>(100/BO$5)*(((BP22-BO22)*(Deflactor!BL36/Deflactor!BL$40))+(((Deflactor!BL36/Deflactor!BL$40)-(Deflactor!BL36/Deflactor!BL$40))*(BP22-'Calculo deflactor ajustado'!BL107)))</f>
        <v>0.2013433898556799</v>
      </c>
      <c r="BQ62" s="29">
        <f>(100/BP$5)*(((BQ22-BP22)*(Deflactor!BM36/Deflactor!BM$40))+(((Deflactor!BM36/Deflactor!BM$40)-(Deflactor!BM36/Deflactor!BM$40))*(BQ22-'Calculo deflactor ajustado'!BM107)))</f>
        <v>6.5410396326844492E-2</v>
      </c>
      <c r="BR62" s="29">
        <f>(100/BQ$5)*(((BR22-BQ22)*(Deflactor!BN36/Deflactor!BN$40))+(((Deflactor!BN36/Deflactor!BN$40)-(Deflactor!BN36/Deflactor!BN$40))*(BR22-'Calculo deflactor ajustado'!BN107)))</f>
        <v>8.2251697227187059E-2</v>
      </c>
      <c r="BS62" s="32">
        <f>(100/BR$5)*(((BS22-BR22)*(Deflactor!BK36/Deflactor!BK$40))+(((Deflactor!BO36/Deflactor!BO$40)-(Deflactor!BK36/Deflactor!BK$40))*(BS22-'Calculo deflactor ajustado'!BO107)))</f>
        <v>-3.047128692560979E-2</v>
      </c>
      <c r="BT62" s="32">
        <f t="shared" si="6"/>
        <v>5.4955765660632511E-2</v>
      </c>
      <c r="BU62" s="32">
        <f t="shared" si="6"/>
        <v>-4.8409019257525249E-2</v>
      </c>
      <c r="BV62" s="32">
        <f t="shared" si="6"/>
        <v>0.27765303221011089</v>
      </c>
      <c r="BW62" s="29">
        <f>(100/BV$5)*(((BW22-BV22)*(Deflactor!BS36/Deflactor!BS$40))+(((Deflactor!BS36/Deflactor!BS$40)-(Deflactor!BS36/Deflactor!BS$40))*(BW22-'Calculo deflactor ajustado'!BS107)))</f>
        <v>2.6210477383861716E-2</v>
      </c>
      <c r="BX62" s="29">
        <f>(100/BW$5)*(((BX22-BW22)*(Deflactor!BT36/Deflactor!BT$40))+(((Deflactor!BT36/Deflactor!BT$40)-(Deflactor!BT36/Deflactor!BT$40))*(BX22-'Calculo deflactor ajustado'!BT107)))</f>
        <v>3.9148115635547438E-2</v>
      </c>
      <c r="BY62" s="29">
        <f>(100/BX$5)*(((BY22-BX22)*(Deflactor!BU36/Deflactor!BU$40))+(((Deflactor!BU36/Deflactor!BU$40)-(Deflactor!BU36/Deflactor!BU$40))*(BY22-'Calculo deflactor ajustado'!BU107)))</f>
        <v>0.13413207149791276</v>
      </c>
      <c r="BZ62" s="29">
        <f>(100/BY$5)*(((BZ22-BY22)*(Deflactor!BV36/Deflactor!BV$40))+(((Deflactor!BV36/Deflactor!BV$40)-(Deflactor!BV36/Deflactor!BV$40))*(BZ22-'Calculo deflactor ajustado'!BV107)))</f>
        <v>0.20699117995650695</v>
      </c>
      <c r="CA62" s="29">
        <f>(100/BZ$5)*(((CA22-BZ22)*(Deflactor!BS36/Deflactor!BS$40))+(((Deflactor!BW36/Deflactor!BW$40)-(Deflactor!BS36/Deflactor!BS$40))*(CA22-'Calculo deflactor ajustado'!BW107)))</f>
        <v>-0.1104816761206236</v>
      </c>
      <c r="CB62" s="29">
        <f>(100/CA$5)*(((CB22-CA22)*(Deflactor!BX36/Deflactor!BX$40))+(((Deflactor!BX36/Deflactor!BX$40)-(Deflactor!BX36/Deflactor!BX$40))*(CB22-'Calculo deflactor ajustado'!BX107)))</f>
        <v>-2.5679577672760457E-2</v>
      </c>
      <c r="CC62" s="29">
        <f>(100/CB$5)*(((CC22-CB22)*(Deflactor!BY36/Deflactor!BY$40))+(((Deflactor!BY36/Deflactor!BY$40)-(Deflactor!BY36/Deflactor!BY$40))*(CC22-'Calculo deflactor ajustado'!BY107)))</f>
        <v>8.135359592894699E-2</v>
      </c>
      <c r="CD62" s="29">
        <f>(100/CC$5)*(((CD22-CC22)*(Deflactor!BZ36/Deflactor!BZ$40))+(((Deflactor!BZ36/Deflactor!BZ$40)-(Deflactor!BZ36/Deflactor!BZ$40))*(CD22-'Calculo deflactor ajustado'!BZ107)))</f>
        <v>0.25462275053661731</v>
      </c>
      <c r="CE62" s="29">
        <f>(100/CD$5)*(((CE22-CD22)*(Deflactor!BW36/Deflactor!BW$40))+(((Deflactor!CA36/Deflactor!CA$40)-(Deflactor!BW36/Deflactor!BW$40))*(CE22-'Calculo deflactor ajustado'!CA107)))</f>
        <v>0.19085347761657173</v>
      </c>
      <c r="CF62" s="29">
        <f>(100/CE$5)*(((CF22-CE22)*(Deflactor!CB36/Deflactor!CB$40))+(((Deflactor!CB36/Deflactor!CB$40)-(Deflactor!CB36/Deflactor!CB$40))*(CF22-'Calculo deflactor ajustado'!CB107)))</f>
        <v>0.16353066360651627</v>
      </c>
      <c r="CG62" s="29">
        <f>(100/CF$5)*(((CG22-CF22)*(Deflactor!CC36/Deflactor!CC$40))+(((Deflactor!CC36/Deflactor!CC$40)-(Deflactor!CC36/Deflactor!CC$40))*(CG22-'Calculo deflactor ajustado'!CC107)))</f>
        <v>0.10207362208435579</v>
      </c>
      <c r="CH62" s="29">
        <f>(100/CG$5)*(((CH22-CG22)*(Deflactor!CD36/Deflactor!CD$40))+(((Deflactor!CD36/Deflactor!CD$40)-(Deflactor!CD36/Deflactor!CD$40))*(CH22-'Calculo deflactor ajustado'!CD107)))</f>
        <v>-5.6549090233374504E-2</v>
      </c>
      <c r="CI62" s="29">
        <f>(100/CH$5)*(((CI22-CH22)*(Deflactor!CA36/Deflactor!CA$40))+(((Deflactor!CE36/Deflactor!CE$40)-(Deflactor!CA36/Deflactor!CA$40))*(CI22-'Calculo deflactor ajustado'!CE107)))</f>
        <v>0.21872228328725057</v>
      </c>
      <c r="CJ62" s="29">
        <f>(100/CI$5)*(((CJ22-CI22)*(Deflactor!CF36/Deflactor!CF$40))+(((Deflactor!CF36/Deflactor!CF$40)-(Deflactor!CF36/Deflactor!CF$40))*(CJ22-'Calculo deflactor ajustado'!CF107)))</f>
        <v>5.1460894387851709E-2</v>
      </c>
      <c r="CK62" s="29">
        <f>(100/CJ$5)*(((CK22-CJ22)*(Deflactor!CG36/Deflactor!CG$40))+(((Deflactor!CG36/Deflactor!CG$40)-(Deflactor!CG36/Deflactor!CG$40))*(CK22-'Calculo deflactor ajustado'!CG107)))</f>
        <v>0.13901547309497927</v>
      </c>
    </row>
    <row r="63" spans="1:89" s="55" customFormat="1" ht="12.75" x14ac:dyDescent="0.2">
      <c r="A63" s="137">
        <f>Original_real!A23</f>
        <v>1</v>
      </c>
      <c r="B63" s="19" t="s">
        <v>12</v>
      </c>
      <c r="C63" s="22" t="s">
        <v>19</v>
      </c>
      <c r="D63" s="22" t="s">
        <v>19</v>
      </c>
      <c r="E63" s="22" t="s">
        <v>19</v>
      </c>
      <c r="F63" s="22" t="s">
        <v>19</v>
      </c>
      <c r="G63" s="22" t="s">
        <v>19</v>
      </c>
      <c r="H63" s="22" t="s">
        <v>19</v>
      </c>
      <c r="I63" s="22" t="s">
        <v>19</v>
      </c>
      <c r="J63" s="22" t="s">
        <v>19</v>
      </c>
      <c r="K63" s="29">
        <f>(100/J$5)*(((K23-J23)*(Deflactor!C37/Deflactor!C$40))+(((Deflactor!G37/Deflactor!G$40)-(Deflactor!C37/Deflactor!C$40))*(K23-'Calculo deflactor ajustado'!G108)))</f>
        <v>1.7917879568523382E-2</v>
      </c>
      <c r="L63" s="29">
        <f>(100/K$5)*(((L23-K23)*(Deflactor!H37/Deflactor!H$40))+(((Deflactor!H37/Deflactor!H$40)-(Deflactor!H37/Deflactor!H$40))*(L23-'Calculo deflactor ajustado'!H108)))</f>
        <v>1.5516721477071969E-2</v>
      </c>
      <c r="M63" s="29">
        <f>(100/L$5)*(((M23-L23)*(Deflactor!I37/Deflactor!I$40))+(((Deflactor!I37/Deflactor!I$40)-(Deflactor!I37/Deflactor!I$40))*(M23-'Calculo deflactor ajustado'!I108)))</f>
        <v>1.9411897770485458E-2</v>
      </c>
      <c r="N63" s="29">
        <f>(100/M$5)*(((N23-M23)*(Deflactor!J37/Deflactor!J$40))+(((Deflactor!J37/Deflactor!J$40)-(Deflactor!J37/Deflactor!J$40))*(N23-'Calculo deflactor ajustado'!J108)))</f>
        <v>1.5141052935162188E-2</v>
      </c>
      <c r="O63" s="29">
        <f>(100/N$5)*(((O23-N23)*(Deflactor!G37/Deflactor!G$40))+(((Deflactor!K37/Deflactor!K$40)-(Deflactor!G37/Deflactor!G$40))*(O23-'Calculo deflactor ajustado'!K108)))</f>
        <v>1.3521505672521245E-2</v>
      </c>
      <c r="P63" s="29">
        <f>(100/O$5)*(((P23-O23)*(Deflactor!L37/Deflactor!L$40))+(((Deflactor!L37/Deflactor!L$40)-(Deflactor!L37/Deflactor!L$40))*(P23-'Calculo deflactor ajustado'!L108)))</f>
        <v>1.9818946545486171E-2</v>
      </c>
      <c r="Q63" s="29">
        <f>(100/P$5)*(((Q23-P23)*(Deflactor!M37/Deflactor!M$40))+(((Deflactor!M37/Deflactor!M$40)-(Deflactor!M37/Deflactor!M$40))*(Q23-'Calculo deflactor ajustado'!M108)))</f>
        <v>2.4696264919015325E-2</v>
      </c>
      <c r="R63" s="29">
        <f>(100/Q$5)*(((R23-Q23)*(Deflactor!N37/Deflactor!N$40))+(((Deflactor!N37/Deflactor!N$40)-(Deflactor!N37/Deflactor!N$40))*(R23-'Calculo deflactor ajustado'!N108)))</f>
        <v>1.3303100303063132E-2</v>
      </c>
      <c r="S63" s="29">
        <f>(100/R$5)*(((S23-R23)*(Deflactor!K37/Deflactor!K$40))+(((Deflactor!O37/Deflactor!O$40)-(Deflactor!K37/Deflactor!K$40))*(S23-'Calculo deflactor ajustado'!O108)))</f>
        <v>1.0968288893346936E-2</v>
      </c>
      <c r="T63" s="29">
        <f>(100/S$5)*(((T23-S23)*(Deflactor!P37/Deflactor!P$40))+(((Deflactor!P37/Deflactor!P$40)-(Deflactor!P37/Deflactor!P$40))*(T23-'Calculo deflactor ajustado'!P108)))</f>
        <v>1.8525665910774262E-2</v>
      </c>
      <c r="U63" s="29">
        <f>(100/T$5)*(((U23-T23)*(Deflactor!Q37/Deflactor!Q$40))+(((Deflactor!Q37/Deflactor!Q$40)-(Deflactor!Q37/Deflactor!Q$40))*(U23-'Calculo deflactor ajustado'!Q108)))</f>
        <v>2.6614962910677418E-2</v>
      </c>
      <c r="V63" s="29">
        <f>(100/U$5)*(((V23-U23)*(Deflactor!R37/Deflactor!R$40))+(((Deflactor!R37/Deflactor!R$40)-(Deflactor!R37/Deflactor!R$40))*(V23-'Calculo deflactor ajustado'!R108)))</f>
        <v>2.2906721425172083E-2</v>
      </c>
      <c r="W63" s="29">
        <f>(100/V$5)*(((W23-V23)*(Deflactor!O37/Deflactor!O$40))+(((Deflactor!S37/Deflactor!S$40)-(Deflactor!O37/Deflactor!O$40))*(W23-'Calculo deflactor ajustado'!S108)))</f>
        <v>1.7323550097994935E-2</v>
      </c>
      <c r="X63" s="29">
        <f>(100/W$5)*(((X23-W23)*(Deflactor!T37/Deflactor!T$40))+(((Deflactor!T37/Deflactor!T$40)-(Deflactor!T37/Deflactor!T$40))*(X23-'Calculo deflactor ajustado'!T108)))</f>
        <v>1.173000875828065E-2</v>
      </c>
      <c r="Y63" s="29">
        <f>(100/X$5)*(((Y23-X23)*(Deflactor!U37/Deflactor!U$40))+(((Deflactor!U37/Deflactor!U$40)-(Deflactor!U37/Deflactor!U$40))*(Y23-'Calculo deflactor ajustado'!U108)))</f>
        <v>2.0005588588190081E-2</v>
      </c>
      <c r="Z63" s="29">
        <f>(100/Y$5)*(((Z23-Y23)*(Deflactor!V37/Deflactor!V$40))+(((Deflactor!V37/Deflactor!V$40)-(Deflactor!V37/Deflactor!V$40))*(Z23-'Calculo deflactor ajustado'!V108)))</f>
        <v>3.5594859623262254E-2</v>
      </c>
      <c r="AA63" s="29">
        <f>(100/Z$5)*(((AA23-Z23)*(Deflactor!S37/Deflactor!S$40))+(((Deflactor!W37/Deflactor!W$40)-(Deflactor!S37/Deflactor!S$40))*(AA23-'Calculo deflactor ajustado'!W108)))</f>
        <v>2.054430666724761E-2</v>
      </c>
      <c r="AB63" s="29">
        <f>(100/AA$5)*(((AB23-AA23)*(Deflactor!X37/Deflactor!X$40))+(((Deflactor!X37/Deflactor!X$40)-(Deflactor!X37/Deflactor!X$40))*(AB23-'Calculo deflactor ajustado'!X108)))</f>
        <v>2.2225543447634027E-2</v>
      </c>
      <c r="AC63" s="29">
        <f>(100/AB$5)*(((AC23-AB23)*(Deflactor!Y37/Deflactor!Y$40))+(((Deflactor!Y37/Deflactor!Y$40)-(Deflactor!Y37/Deflactor!Y$40))*(AC23-'Calculo deflactor ajustado'!Y108)))</f>
        <v>2.1184189015543562E-2</v>
      </c>
      <c r="AD63" s="29">
        <f>(100/AC$5)*(((AD23-AC23)*(Deflactor!Z37/Deflactor!Z$40))+(((Deflactor!Z37/Deflactor!Z$40)-(Deflactor!Z37/Deflactor!Z$40))*(AD23-'Calculo deflactor ajustado'!Z108)))</f>
        <v>2.0507955930713678E-2</v>
      </c>
      <c r="AE63" s="29">
        <f>(100/AD$5)*(((AE23-AD23)*(Deflactor!W37/Deflactor!W$40))+(((Deflactor!AA37/Deflactor!AA$40)-(Deflactor!W37/Deflactor!W$40))*(AE23-'Calculo deflactor ajustado'!AA108)))</f>
        <v>1.2363544414906245E-2</v>
      </c>
      <c r="AF63" s="29">
        <f>(100/AE$5)*(((AF23-AE23)*(Deflactor!AB37/Deflactor!AB$40))+(((Deflactor!AB37/Deflactor!AB$40)-(Deflactor!AB37/Deflactor!AB$40))*(AF23-'Calculo deflactor ajustado'!AB108)))</f>
        <v>1.6324710345686177E-2</v>
      </c>
      <c r="AG63" s="29">
        <f>(100/AF$5)*(((AG23-AF23)*(Deflactor!AC37/Deflactor!AC$40))+(((Deflactor!AC37/Deflactor!AC$40)-(Deflactor!AC37/Deflactor!AC$40))*(AG23-'Calculo deflactor ajustado'!AC108)))</f>
        <v>3.7710495029919591E-2</v>
      </c>
      <c r="AH63" s="29">
        <f>(100/AG$5)*(((AH23-AG23)*(Deflactor!AD37/Deflactor!AD$40))+(((Deflactor!AD37/Deflactor!AD$40)-(Deflactor!AD37/Deflactor!AD$40))*(AH23-'Calculo deflactor ajustado'!AD108)))</f>
        <v>5.4130114501687823E-2</v>
      </c>
      <c r="AI63" s="29">
        <f>(100/AH$5)*(((AI23-AH23)*(Deflactor!AA37/Deflactor!AA$40))+(((Deflactor!AE37/Deflactor!AE$40)-(Deflactor!AA37/Deflactor!AA$40))*(AI23-'Calculo deflactor ajustado'!AE108)))</f>
        <v>-1.3545886415259421E-2</v>
      </c>
      <c r="AJ63" s="29">
        <f>(100/AI$5)*(((AJ23-AI23)*(Deflactor!AF37/Deflactor!AF$40))+(((Deflactor!AF37/Deflactor!AF$40)-(Deflactor!AF37/Deflactor!AF$40))*(AJ23-'Calculo deflactor ajustado'!AF108)))</f>
        <v>3.0799043346854568E-2</v>
      </c>
      <c r="AK63" s="29">
        <f>(100/AJ$5)*(((AK23-AJ23)*(Deflactor!AG37/Deflactor!AG$40))+(((Deflactor!AG37/Deflactor!AG$40)-(Deflactor!AG37/Deflactor!AG$40))*(AK23-'Calculo deflactor ajustado'!AG108)))</f>
        <v>2.8743348988978391E-2</v>
      </c>
      <c r="AL63" s="29">
        <f>(100/AK$5)*(((AL23-AK23)*(Deflactor!AH37/Deflactor!AH$40))+(((Deflactor!AH37/Deflactor!AH$40)-(Deflactor!AH37/Deflactor!AH$40))*(AL23-'Calculo deflactor ajustado'!AH108)))</f>
        <v>2.8238975317886501E-2</v>
      </c>
      <c r="AM63" s="29">
        <f>(100/AL$5)*(((AM23-AL23)*(Deflactor!AE37/Deflactor!AE$40))+(((Deflactor!AI37/Deflactor!AI$40)-(Deflactor!AE37/Deflactor!AE$40))*(AM23-'Calculo deflactor ajustado'!AI108)))</f>
        <v>4.3778764622114281E-2</v>
      </c>
      <c r="AN63" s="29">
        <f>(100/AM$5)*(((AN23-AM23)*(Deflactor!AJ37/Deflactor!AJ$40))+(((Deflactor!AJ37/Deflactor!AJ$40)-(Deflactor!AJ37/Deflactor!AJ$40))*(AN23-'Calculo deflactor ajustado'!AJ108)))</f>
        <v>5.097734629269856E-2</v>
      </c>
      <c r="AO63" s="29">
        <f>(100/AN$5)*(((AO23-AN23)*(Deflactor!AK37/Deflactor!AK$40))+(((Deflactor!AK37/Deflactor!AK$40)-(Deflactor!AK37/Deflactor!AK$40))*(AO23-'Calculo deflactor ajustado'!AK108)))</f>
        <v>2.8179450922623295E-2</v>
      </c>
      <c r="AP63" s="29">
        <f>(100/AO$5)*(((AP23-AO23)*(Deflactor!AL37/Deflactor!AL$40))+(((Deflactor!AL37/Deflactor!AL$40)-(Deflactor!AL37/Deflactor!AL$40))*(AP23-'Calculo deflactor ajustado'!AL108)))</f>
        <v>2.4215974038417368E-2</v>
      </c>
      <c r="AQ63" s="29">
        <f>(100/AP$5)*(((AQ23-AP23)*(Deflactor!AI37/Deflactor!AI$40))+(((Deflactor!AM37/Deflactor!AM$40)-(Deflactor!AI37/Deflactor!AI$40))*(AQ23-'Calculo deflactor ajustado'!AM108)))</f>
        <v>3.182989013912265E-2</v>
      </c>
      <c r="AR63" s="29">
        <f>(100/AQ$5)*(((AR23-AQ23)*(Deflactor!AN37/Deflactor!AN$40))+(((Deflactor!AN37/Deflactor!AN$40)-(Deflactor!AN37/Deflactor!AN$40))*(AR23-'Calculo deflactor ajustado'!AN108)))</f>
        <v>3.7046485458888972E-2</v>
      </c>
      <c r="AS63" s="29">
        <f>(100/AR$5)*(((AS23-AR23)*(Deflactor!AO37/Deflactor!AO$40))+(((Deflactor!AO37/Deflactor!AO$40)-(Deflactor!AO37/Deflactor!AO$40))*(AS23-'Calculo deflactor ajustado'!AO108)))</f>
        <v>2.9463778868102839E-2</v>
      </c>
      <c r="AT63" s="29">
        <f>(100/AS$5)*(((AT23-AS23)*(Deflactor!AP37/Deflactor!AP$40))+(((Deflactor!AP37/Deflactor!AP$40)-(Deflactor!AP37/Deflactor!AP$40))*(AT23-'Calculo deflactor ajustado'!AP108)))</f>
        <v>3.3656840707915768E-2</v>
      </c>
      <c r="AU63" s="29">
        <f>(100/AT$5)*(((AU23-AT23)*(Deflactor!AM37/Deflactor!AM$40))+(((Deflactor!AQ37/Deflactor!AQ$40)-(Deflactor!AM37/Deflactor!AM$40))*(AU23-'Calculo deflactor ajustado'!AQ108)))</f>
        <v>4.1058838539490772E-2</v>
      </c>
      <c r="AV63" s="29">
        <f>(100/AU$5)*(((AV23-AU23)*(Deflactor!AR37/Deflactor!AR$40))+(((Deflactor!AR37/Deflactor!AR$40)-(Deflactor!AR37/Deflactor!AR$40))*(AV23-'Calculo deflactor ajustado'!AR108)))</f>
        <v>1.622335430281165E-2</v>
      </c>
      <c r="AW63" s="29">
        <f>(100/AV$5)*(((AW23-AV23)*(Deflactor!AS37/Deflactor!AS$40))+(((Deflactor!AS37/Deflactor!AS$40)-(Deflactor!AS37/Deflactor!AS$40))*(AW23-'Calculo deflactor ajustado'!AS108)))</f>
        <v>2.7099909581542195E-2</v>
      </c>
      <c r="AX63" s="29">
        <f>(100/AW$5)*(((AX23-AW23)*(Deflactor!AT37/Deflactor!AT$40))+(((Deflactor!AT37/Deflactor!AT$40)-(Deflactor!AT37/Deflactor!AT$40))*(AX23-'Calculo deflactor ajustado'!AT108)))</f>
        <v>3.7515060815598411E-2</v>
      </c>
      <c r="AY63" s="29">
        <f>(100/AX$5)*(((AY23-AX23)*(Deflactor!AQ37/Deflactor!AQ$40))+(((Deflactor!AU37/Deflactor!AU$40)-(Deflactor!AQ37/Deflactor!AQ$40))*(AY23-'Calculo deflactor ajustado'!AU108)))</f>
        <v>-2.2781059188353405E-2</v>
      </c>
      <c r="AZ63" s="29">
        <f>(100/AY$5)*(((AZ23-AY23)*(Deflactor!AV37/Deflactor!AV$40))+(((Deflactor!AV37/Deflactor!AV$40)-(Deflactor!AV37/Deflactor!AV$40))*(AZ23-'Calculo deflactor ajustado'!AV108)))</f>
        <v>6.1456484364347627E-2</v>
      </c>
      <c r="BA63" s="29">
        <f>(100/AZ$5)*(((BA23-AZ23)*(Deflactor!AW37/Deflactor!AW$40))+(((Deflactor!AW37/Deflactor!AW$40)-(Deflactor!AW37/Deflactor!AW$40))*(BA23-'Calculo deflactor ajustado'!AW108)))</f>
        <v>4.1403707628384648E-2</v>
      </c>
      <c r="BB63" s="29">
        <f>(100/BA$5)*(((BB23-BA23)*(Deflactor!AX37/Deflactor!AX$40))+(((Deflactor!AX37/Deflactor!AX$40)-(Deflactor!AX37/Deflactor!AX$40))*(BB23-'Calculo deflactor ajustado'!AX108)))</f>
        <v>9.0444572557188477E-3</v>
      </c>
      <c r="BC63" s="29">
        <f>(100/BB$5)*(((BC23-BB23)*(Deflactor!AU37/Deflactor!AU$40))+(((Deflactor!AY37/Deflactor!AY$40)-(Deflactor!AU37/Deflactor!AU$40))*(BC23-'Calculo deflactor ajustado'!AY108)))</f>
        <v>8.5460084193530753E-2</v>
      </c>
      <c r="BD63" s="29">
        <f>(100/BC$5)*(((BD23-BC23)*(Deflactor!AZ37/Deflactor!AZ$40))+(((Deflactor!AZ37/Deflactor!AZ$40)-(Deflactor!AZ37/Deflactor!AZ$40))*(BD23-'Calculo deflactor ajustado'!AZ108)))</f>
        <v>4.1329752717454746E-2</v>
      </c>
      <c r="BE63" s="29">
        <f>(100/BD$5)*(((BE23-BD23)*(Deflactor!BA37/Deflactor!BA$40))+(((Deflactor!BA37/Deflactor!BA$40)-(Deflactor!BA37/Deflactor!BA$40))*(BE23-'Calculo deflactor ajustado'!BA108)))</f>
        <v>8.8763197185724937E-2</v>
      </c>
      <c r="BF63" s="29">
        <f>(100/BE$5)*(((BF23-BE23)*(Deflactor!BB37/Deflactor!BB$40))+(((Deflactor!BB37/Deflactor!BB$40)-(Deflactor!BB37/Deflactor!BB$40))*(BF23-'Calculo deflactor ajustado'!BB108)))</f>
        <v>9.765853680471763E-2</v>
      </c>
      <c r="BG63" s="29">
        <f>(100/BF$5)*(((BG23-BF23)*(Deflactor!AY37/Deflactor!AY$40))+(((Deflactor!BC37/Deflactor!BC$40)-(Deflactor!AY37/Deflactor!AY$40))*(BG23-'Calculo deflactor ajustado'!BC108)))</f>
        <v>-3.5468528851521994E-3</v>
      </c>
      <c r="BH63" s="29">
        <f>(100/BG$5)*(((BH23-BG23)*(Deflactor!BD37/Deflactor!BD$40))+(((Deflactor!BD37/Deflactor!BD$40)-(Deflactor!BD37/Deflactor!BD$40))*(BH23-'Calculo deflactor ajustado'!BD108)))</f>
        <v>2.5975891785719586E-4</v>
      </c>
      <c r="BI63" s="29">
        <f>(100/BH$5)*(((BI23-BH23)*(Deflactor!BE37/Deflactor!BE$40))+(((Deflactor!BE37/Deflactor!BE$40)-(Deflactor!BE37/Deflactor!BE$40))*(BI23-'Calculo deflactor ajustado'!BE108)))</f>
        <v>-1.4453934837686264E-2</v>
      </c>
      <c r="BJ63" s="29">
        <f>(100/BI$5)*(((BJ23-BI23)*(Deflactor!BF37/Deflactor!BF$40))+(((Deflactor!BF37/Deflactor!BF$40)-(Deflactor!BF37/Deflactor!BF$40))*(BJ23-'Calculo deflactor ajustado'!BF108)))</f>
        <v>7.5216005494982793E-2</v>
      </c>
      <c r="BK63" s="29">
        <f>(100/BJ$5)*(((BK23-BJ23)*(Deflactor!BC37/Deflactor!BC$40))+(((Deflactor!BG37/Deflactor!BG$40)-(Deflactor!BC37/Deflactor!BC$40))*(BK23-'Calculo deflactor ajustado'!BG108)))</f>
        <v>-0.10296027296322847</v>
      </c>
      <c r="BL63" s="29">
        <f>(100/BK$5)*(((BL23-BK23)*(Deflactor!BH37/Deflactor!BH$40))+(((Deflactor!BH37/Deflactor!BH$40)-(Deflactor!BH37/Deflactor!BH$40))*(BL23-'Calculo deflactor ajustado'!BH108)))</f>
        <v>7.0150896367508986E-2</v>
      </c>
      <c r="BM63" s="29">
        <f>(100/BL$5)*(((BM23-BL23)*(Deflactor!BI37/Deflactor!BI$40))+(((Deflactor!BI37/Deflactor!BI$40)-(Deflactor!BI37/Deflactor!BI$40))*(BM23-'Calculo deflactor ajustado'!BI108)))</f>
        <v>9.833213059458619E-2</v>
      </c>
      <c r="BN63" s="29">
        <f>(100/BM$5)*(((BN23-BM23)*(Deflactor!BJ37/Deflactor!BJ$40))+(((Deflactor!BJ37/Deflactor!BJ$40)-(Deflactor!BJ37/Deflactor!BJ$40))*(BN23-'Calculo deflactor ajustado'!BJ108)))</f>
        <v>1.6042868116701813E-2</v>
      </c>
      <c r="BO63" s="29">
        <f>(100/BN$5)*(((BO23-BN23)*(Deflactor!BG37/Deflactor!BG$40))+(((Deflactor!BK37/Deflactor!BK$40)-(Deflactor!BG37/Deflactor!BG$40))*(BO23-'Calculo deflactor ajustado'!BK108)))</f>
        <v>2.4965167144073569E-2</v>
      </c>
      <c r="BP63" s="29">
        <f>(100/BO$5)*(((BP23-BO23)*(Deflactor!BL37/Deflactor!BL$40))+(((Deflactor!BL37/Deflactor!BL$40)-(Deflactor!BL37/Deflactor!BL$40))*(BP23-'Calculo deflactor ajustado'!BL108)))</f>
        <v>5.9665954410017541E-2</v>
      </c>
      <c r="BQ63" s="29">
        <f>(100/BP$5)*(((BQ23-BP23)*(Deflactor!BM37/Deflactor!BM$40))+(((Deflactor!BM37/Deflactor!BM$40)-(Deflactor!BM37/Deflactor!BM$40))*(BQ23-'Calculo deflactor ajustado'!BM108)))</f>
        <v>8.6370685157372406E-3</v>
      </c>
      <c r="BR63" s="29">
        <f>(100/BQ$5)*(((BR23-BQ23)*(Deflactor!BN37/Deflactor!BN$40))+(((Deflactor!BN37/Deflactor!BN$40)-(Deflactor!BN37/Deflactor!BN$40))*(BR23-'Calculo deflactor ajustado'!BN108)))</f>
        <v>2.1488751278528909E-2</v>
      </c>
      <c r="BS63" s="32">
        <f>(100/BR$5)*(((BS23-BR23)*(Deflactor!BK37/Deflactor!BK$40))+(((Deflactor!BO37/Deflactor!BO$40)-(Deflactor!BK37/Deflactor!BK$40))*(BS23-'Calculo deflactor ajustado'!BO108)))</f>
        <v>0.10429680720526886</v>
      </c>
      <c r="BT63" s="32">
        <f t="shared" si="6"/>
        <v>3.1886618239088914E-2</v>
      </c>
      <c r="BU63" s="32">
        <f t="shared" si="6"/>
        <v>1.3070966491278134E-2</v>
      </c>
      <c r="BV63" s="32">
        <f t="shared" si="6"/>
        <v>1.8886181543919481E-2</v>
      </c>
      <c r="BW63" s="29">
        <f>(100/BV$5)*(((BW23-BV23)*(Deflactor!BS37/Deflactor!BS$40))+(((Deflactor!BS37/Deflactor!BS$40)-(Deflactor!BS37/Deflactor!BS$40))*(BW23-'Calculo deflactor ajustado'!BS108)))</f>
        <v>4.310053210334714E-2</v>
      </c>
      <c r="BX63" s="29">
        <f>(100/BW$5)*(((BX23-BW23)*(Deflactor!BT37/Deflactor!BT$40))+(((Deflactor!BT37/Deflactor!BT$40)-(Deflactor!BT37/Deflactor!BT$40))*(BX23-'Calculo deflactor ajustado'!BT108)))</f>
        <v>2.2349428346449356E-2</v>
      </c>
      <c r="BY63" s="29">
        <f>(100/BX$5)*(((BY23-BX23)*(Deflactor!BU37/Deflactor!BU$40))+(((Deflactor!BU37/Deflactor!BU$40)-(Deflactor!BU37/Deflactor!BU$40))*(BY23-'Calculo deflactor ajustado'!BU108)))</f>
        <v>2.1261957975357848E-2</v>
      </c>
      <c r="BZ63" s="29">
        <f>(100/BY$5)*(((BZ23-BY23)*(Deflactor!BV37/Deflactor!BV$40))+(((Deflactor!BV37/Deflactor!BV$40)-(Deflactor!BV37/Deflactor!BV$40))*(BZ23-'Calculo deflactor ajustado'!BV108)))</f>
        <v>8.3095908733525958E-2</v>
      </c>
      <c r="CA63" s="29">
        <f>(100/BZ$5)*(((CA23-BZ23)*(Deflactor!BS37/Deflactor!BS$40))+(((Deflactor!BW37/Deflactor!BW$40)-(Deflactor!BS37/Deflactor!BS$40))*(CA23-'Calculo deflactor ajustado'!BW108)))</f>
        <v>3.9102253989197637E-2</v>
      </c>
      <c r="CB63" s="29">
        <f>(100/CA$5)*(((CB23-CA23)*(Deflactor!BX37/Deflactor!BX$40))+(((Deflactor!BX37/Deflactor!BX$40)-(Deflactor!BX37/Deflactor!BX$40))*(CB23-'Calculo deflactor ajustado'!BX108)))</f>
        <v>1.7647873794385007E-2</v>
      </c>
      <c r="CC63" s="29">
        <f>(100/CB$5)*(((CC23-CB23)*(Deflactor!BY37/Deflactor!BY$40))+(((Deflactor!BY37/Deflactor!BY$40)-(Deflactor!BY37/Deflactor!BY$40))*(CC23-'Calculo deflactor ajustado'!BY108)))</f>
        <v>7.4172721560366625E-2</v>
      </c>
      <c r="CD63" s="29">
        <f>(100/CC$5)*(((CD23-CC23)*(Deflactor!BZ37/Deflactor!BZ$40))+(((Deflactor!BZ37/Deflactor!BZ$40)-(Deflactor!BZ37/Deflactor!BZ$40))*(CD23-'Calculo deflactor ajustado'!BZ108)))</f>
        <v>3.8198203465081515E-2</v>
      </c>
      <c r="CE63" s="29">
        <f>(100/CD$5)*(((CE23-CD23)*(Deflactor!BW37/Deflactor!BW$40))+(((Deflactor!CA37/Deflactor!CA$40)-(Deflactor!BW37/Deflactor!BW$40))*(CE23-'Calculo deflactor ajustado'!CA108)))</f>
        <v>1.8461077534203389E-2</v>
      </c>
      <c r="CF63" s="29">
        <f>(100/CE$5)*(((CF23-CE23)*(Deflactor!CB37/Deflactor!CB$40))+(((Deflactor!CB37/Deflactor!CB$40)-(Deflactor!CB37/Deflactor!CB$40))*(CF23-'Calculo deflactor ajustado'!CB108)))</f>
        <v>3.3393222499226841E-2</v>
      </c>
      <c r="CG63" s="29">
        <f>(100/CF$5)*(((CG23-CF23)*(Deflactor!CC37/Deflactor!CC$40))+(((Deflactor!CC37/Deflactor!CC$40)-(Deflactor!CC37/Deflactor!CC$40))*(CG23-'Calculo deflactor ajustado'!CC108)))</f>
        <v>4.6236482916118191E-2</v>
      </c>
      <c r="CH63" s="29">
        <f>(100/CG$5)*(((CH23-CG23)*(Deflactor!CD37/Deflactor!CD$40))+(((Deflactor!CD37/Deflactor!CD$40)-(Deflactor!CD37/Deflactor!CD$40))*(CH23-'Calculo deflactor ajustado'!CD108)))</f>
        <v>1.8619278154178381E-2</v>
      </c>
      <c r="CI63" s="29">
        <f>(100/CH$5)*(((CI23-CH23)*(Deflactor!CA37/Deflactor!CA$40))+(((Deflactor!CE37/Deflactor!CE$40)-(Deflactor!CA37/Deflactor!CA$40))*(CI23-'Calculo deflactor ajustado'!CE108)))</f>
        <v>-3.9369066660405967E-2</v>
      </c>
      <c r="CJ63" s="29">
        <f>(100/CI$5)*(((CJ23-CI23)*(Deflactor!CF37/Deflactor!CF$40))+(((Deflactor!CF37/Deflactor!CF$40)-(Deflactor!CF37/Deflactor!CF$40))*(CJ23-'Calculo deflactor ajustado'!CF108)))</f>
        <v>8.3999772847304768E-2</v>
      </c>
      <c r="CK63" s="29">
        <f>(100/CJ$5)*(((CK23-CJ23)*(Deflactor!CG37/Deflactor!CG$40))+(((Deflactor!CG37/Deflactor!CG$40)-(Deflactor!CG37/Deflactor!CG$40))*(CK23-'Calculo deflactor ajustado'!CG108)))</f>
        <v>2.1728003868384659E-2</v>
      </c>
    </row>
    <row r="64" spans="1:89" s="55" customFormat="1" ht="13.9" x14ac:dyDescent="0.3">
      <c r="A64" s="137">
        <f>Original_real!A24</f>
        <v>1</v>
      </c>
      <c r="B64" s="19" t="s">
        <v>13</v>
      </c>
      <c r="C64" s="22" t="s">
        <v>19</v>
      </c>
      <c r="D64" s="22" t="s">
        <v>19</v>
      </c>
      <c r="E64" s="22" t="s">
        <v>19</v>
      </c>
      <c r="F64" s="22" t="s">
        <v>19</v>
      </c>
      <c r="G64" s="22" t="s">
        <v>19</v>
      </c>
      <c r="H64" s="22" t="s">
        <v>19</v>
      </c>
      <c r="I64" s="22" t="s">
        <v>19</v>
      </c>
      <c r="J64" s="22" t="s">
        <v>19</v>
      </c>
      <c r="K64" s="29">
        <f>(100/J$5)*(((K24-J24)*(Deflactor!C38/Deflactor!C$40))+(((Deflactor!G38/Deflactor!G$40)-(Deflactor!C38/Deflactor!C$40))*(K24-'Calculo deflactor ajustado'!G109)))</f>
        <v>6.2450526175380848E-2</v>
      </c>
      <c r="L64" s="29">
        <f>(100/K$5)*(((L24-K24)*(Deflactor!H38/Deflactor!H$40))+(((Deflactor!H38/Deflactor!H$40)-(Deflactor!H38/Deflactor!H$40))*(L24-'Calculo deflactor ajustado'!H109)))</f>
        <v>0.14751432578339893</v>
      </c>
      <c r="M64" s="29">
        <f>(100/L$5)*(((M24-L24)*(Deflactor!I38/Deflactor!I$40))+(((Deflactor!I38/Deflactor!I$40)-(Deflactor!I38/Deflactor!I$40))*(M24-'Calculo deflactor ajustado'!I109)))</f>
        <v>-0.16097222386961713</v>
      </c>
      <c r="N64" s="29">
        <f>(100/M$5)*(((N24-M24)*(Deflactor!J38/Deflactor!J$40))+(((Deflactor!J38/Deflactor!J$40)-(Deflactor!J38/Deflactor!J$40))*(N24-'Calculo deflactor ajustado'!J109)))</f>
        <v>-0.27538140421320162</v>
      </c>
      <c r="O64" s="29">
        <f>(100/N$5)*(((O24-N24)*(Deflactor!G38/Deflactor!G$40))+(((Deflactor!K38/Deflactor!K$40)-(Deflactor!G38/Deflactor!G$40))*(O24-'Calculo deflactor ajustado'!K109)))</f>
        <v>-5.3535993610183408E-2</v>
      </c>
      <c r="P64" s="29">
        <f>(100/O$5)*(((P24-O24)*(Deflactor!L38/Deflactor!L$40))+(((Deflactor!L38/Deflactor!L$40)-(Deflactor!L38/Deflactor!L$40))*(P24-'Calculo deflactor ajustado'!L109)))</f>
        <v>-3.2985682098128806E-2</v>
      </c>
      <c r="Q64" s="29">
        <f>(100/P$5)*(((Q24-P24)*(Deflactor!M38/Deflactor!M$40))+(((Deflactor!M38/Deflactor!M$40)-(Deflactor!M38/Deflactor!M$40))*(Q24-'Calculo deflactor ajustado'!M109)))</f>
        <v>0.1924252126238078</v>
      </c>
      <c r="R64" s="29">
        <f>(100/Q$5)*(((R24-Q24)*(Deflactor!N38/Deflactor!N$40))+(((Deflactor!N38/Deflactor!N$40)-(Deflactor!N38/Deflactor!N$40))*(R24-'Calculo deflactor ajustado'!N109)))</f>
        <v>0.21693124868942745</v>
      </c>
      <c r="S64" s="29">
        <f>(100/R$5)*(((S24-R24)*(Deflactor!K38/Deflactor!K$40))+(((Deflactor!O38/Deflactor!O$40)-(Deflactor!K38/Deflactor!K$40))*(S24-'Calculo deflactor ajustado'!O109)))</f>
        <v>6.8126745984508449E-2</v>
      </c>
      <c r="T64" s="29">
        <f>(100/S$5)*(((T24-S24)*(Deflactor!P38/Deflactor!P$40))+(((Deflactor!P38/Deflactor!P$40)-(Deflactor!P38/Deflactor!P$40))*(T24-'Calculo deflactor ajustado'!P109)))</f>
        <v>4.4727814014534351E-2</v>
      </c>
      <c r="U64" s="29">
        <f>(100/T$5)*(((U24-T24)*(Deflactor!Q38/Deflactor!Q$40))+(((Deflactor!Q38/Deflactor!Q$40)-(Deflactor!Q38/Deflactor!Q$40))*(U24-'Calculo deflactor ajustado'!Q109)))</f>
        <v>0.11164319668927175</v>
      </c>
      <c r="V64" s="29">
        <f>(100/U$5)*(((V24-U24)*(Deflactor!R38/Deflactor!R$40))+(((Deflactor!R38/Deflactor!R$40)-(Deflactor!R38/Deflactor!R$40))*(V24-'Calculo deflactor ajustado'!R109)))</f>
        <v>4.8669122097890087E-2</v>
      </c>
      <c r="W64" s="29">
        <f>(100/V$5)*(((W24-V24)*(Deflactor!O38/Deflactor!O$40))+(((Deflactor!S38/Deflactor!S$40)-(Deflactor!O38/Deflactor!O$40))*(W24-'Calculo deflactor ajustado'!S109)))</f>
        <v>5.273738013754168E-2</v>
      </c>
      <c r="X64" s="29">
        <f>(100/W$5)*(((X24-W24)*(Deflactor!T38/Deflactor!T$40))+(((Deflactor!T38/Deflactor!T$40)-(Deflactor!T38/Deflactor!T$40))*(X24-'Calculo deflactor ajustado'!T109)))</f>
        <v>6.5104150672352201E-2</v>
      </c>
      <c r="Y64" s="29">
        <f>(100/X$5)*(((Y24-X24)*(Deflactor!U38/Deflactor!U$40))+(((Deflactor!U38/Deflactor!U$40)-(Deflactor!U38/Deflactor!U$40))*(Y24-'Calculo deflactor ajustado'!U109)))</f>
        <v>-2.961158992525488E-2</v>
      </c>
      <c r="Z64" s="29">
        <f>(100/Y$5)*(((Z24-Y24)*(Deflactor!V38/Deflactor!V$40))+(((Deflactor!V38/Deflactor!V$40)-(Deflactor!V38/Deflactor!V$40))*(Z24-'Calculo deflactor ajustado'!V109)))</f>
        <v>3.1277262426297789E-2</v>
      </c>
      <c r="AA64" s="29">
        <f>(100/Z$5)*(((AA24-Z24)*(Deflactor!S38/Deflactor!S$40))+(((Deflactor!W38/Deflactor!W$40)-(Deflactor!S38/Deflactor!S$40))*(AA24-'Calculo deflactor ajustado'!W109)))</f>
        <v>6.7121533956396251E-2</v>
      </c>
      <c r="AB64" s="29">
        <f>(100/AA$5)*(((AB24-AA24)*(Deflactor!X38/Deflactor!X$40))+(((Deflactor!X38/Deflactor!X$40)-(Deflactor!X38/Deflactor!X$40))*(AB24-'Calculo deflactor ajustado'!X109)))</f>
        <v>5.6322110097653859E-2</v>
      </c>
      <c r="AC64" s="29">
        <f>(100/AB$5)*(((AC24-AB24)*(Deflactor!Y38/Deflactor!Y$40))+(((Deflactor!Y38/Deflactor!Y$40)-(Deflactor!Y38/Deflactor!Y$40))*(AC24-'Calculo deflactor ajustado'!Y109)))</f>
        <v>7.5344021017829291E-2</v>
      </c>
      <c r="AD64" s="29">
        <f>(100/AC$5)*(((AD24-AC24)*(Deflactor!Z38/Deflactor!Z$40))+(((Deflactor!Z38/Deflactor!Z$40)-(Deflactor!Z38/Deflactor!Z$40))*(AD24-'Calculo deflactor ajustado'!Z109)))</f>
        <v>9.4893579357602953E-2</v>
      </c>
      <c r="AE64" s="29">
        <f>(100/AD$5)*(((AE24-AD24)*(Deflactor!W38/Deflactor!W$40))+(((Deflactor!AA38/Deflactor!AA$40)-(Deflactor!W38/Deflactor!W$40))*(AE24-'Calculo deflactor ajustado'!AA109)))</f>
        <v>6.3224040734728162E-2</v>
      </c>
      <c r="AF64" s="29">
        <f>(100/AE$5)*(((AF24-AE24)*(Deflactor!AB38/Deflactor!AB$40))+(((Deflactor!AB38/Deflactor!AB$40)-(Deflactor!AB38/Deflactor!AB$40))*(AF24-'Calculo deflactor ajustado'!AB109)))</f>
        <v>9.4784034759926944E-2</v>
      </c>
      <c r="AG64" s="29">
        <f>(100/AF$5)*(((AG24-AF24)*(Deflactor!AC38/Deflactor!AC$40))+(((Deflactor!AC38/Deflactor!AC$40)-(Deflactor!AC38/Deflactor!AC$40))*(AG24-'Calculo deflactor ajustado'!AC109)))</f>
        <v>0.10700891684762431</v>
      </c>
      <c r="AH64" s="29">
        <f>(100/AG$5)*(((AH24-AG24)*(Deflactor!AD38/Deflactor!AD$40))+(((Deflactor!AD38/Deflactor!AD$40)-(Deflactor!AD38/Deflactor!AD$40))*(AH24-'Calculo deflactor ajustado'!AD109)))</f>
        <v>0.16682597049180564</v>
      </c>
      <c r="AI64" s="29">
        <f>(100/AH$5)*(((AI24-AH24)*(Deflactor!AA38/Deflactor!AA$40))+(((Deflactor!AE38/Deflactor!AE$40)-(Deflactor!AA38/Deflactor!AA$40))*(AI24-'Calculo deflactor ajustado'!AE109)))</f>
        <v>0.19415181454643013</v>
      </c>
      <c r="AJ64" s="29">
        <f>(100/AI$5)*(((AJ24-AI24)*(Deflactor!AF38/Deflactor!AF$40))+(((Deflactor!AF38/Deflactor!AF$40)-(Deflactor!AF38/Deflactor!AF$40))*(AJ24-'Calculo deflactor ajustado'!AF109)))</f>
        <v>0.20164605048364947</v>
      </c>
      <c r="AK64" s="29">
        <f>(100/AJ$5)*(((AK24-AJ24)*(Deflactor!AG38/Deflactor!AG$40))+(((Deflactor!AG38/Deflactor!AG$40)-(Deflactor!AG38/Deflactor!AG$40))*(AK24-'Calculo deflactor ajustado'!AG109)))</f>
        <v>0.21302100525114473</v>
      </c>
      <c r="AL64" s="29">
        <f>(100/AK$5)*(((AL24-AK24)*(Deflactor!AH38/Deflactor!AH$40))+(((Deflactor!AH38/Deflactor!AH$40)-(Deflactor!AH38/Deflactor!AH$40))*(AL24-'Calculo deflactor ajustado'!AH109)))</f>
        <v>0.18514656806541113</v>
      </c>
      <c r="AM64" s="29">
        <f>(100/AL$5)*(((AM24-AL24)*(Deflactor!AE38/Deflactor!AE$40))+(((Deflactor!AI38/Deflactor!AI$40)-(Deflactor!AE38/Deflactor!AE$40))*(AM24-'Calculo deflactor ajustado'!AI109)))</f>
        <v>0.14700523377239855</v>
      </c>
      <c r="AN64" s="29">
        <f>(100/AM$5)*(((AN24-AM24)*(Deflactor!AJ38/Deflactor!AJ$40))+(((Deflactor!AJ38/Deflactor!AJ$40)-(Deflactor!AJ38/Deflactor!AJ$40))*(AN24-'Calculo deflactor ajustado'!AJ109)))</f>
        <v>0.1463733932677245</v>
      </c>
      <c r="AO64" s="29">
        <f>(100/AN$5)*(((AO24-AN24)*(Deflactor!AK38/Deflactor!AK$40))+(((Deflactor!AK38/Deflactor!AK$40)-(Deflactor!AK38/Deflactor!AK$40))*(AO24-'Calculo deflactor ajustado'!AK109)))</f>
        <v>0.17941993088221589</v>
      </c>
      <c r="AP64" s="29">
        <f>(100/AO$5)*(((AP24-AO24)*(Deflactor!AL38/Deflactor!AL$40))+(((Deflactor!AL38/Deflactor!AL$40)-(Deflactor!AL38/Deflactor!AL$40))*(AP24-'Calculo deflactor ajustado'!AL109)))</f>
        <v>0.15047158759664264</v>
      </c>
      <c r="AQ64" s="29">
        <f>(100/AP$5)*(((AQ24-AP24)*(Deflactor!AI38/Deflactor!AI$40))+(((Deflactor!AM38/Deflactor!AM$40)-(Deflactor!AI38/Deflactor!AI$40))*(AQ24-'Calculo deflactor ajustado'!AM109)))</f>
        <v>0.136134673400546</v>
      </c>
      <c r="AR64" s="29">
        <f>(100/AQ$5)*(((AR24-AQ24)*(Deflactor!AN38/Deflactor!AN$40))+(((Deflactor!AN38/Deflactor!AN$40)-(Deflactor!AN38/Deflactor!AN$40))*(AR24-'Calculo deflactor ajustado'!AN109)))</f>
        <v>0.11835180264260861</v>
      </c>
      <c r="AS64" s="29">
        <f>(100/AR$5)*(((AS24-AR24)*(Deflactor!AO38/Deflactor!AO$40))+(((Deflactor!AO38/Deflactor!AO$40)-(Deflactor!AO38/Deflactor!AO$40))*(AS24-'Calculo deflactor ajustado'!AO109)))</f>
        <v>0.11532806007382003</v>
      </c>
      <c r="AT64" s="29">
        <f>(100/AS$5)*(((AT24-AS24)*(Deflactor!AP38/Deflactor!AP$40))+(((Deflactor!AP38/Deflactor!AP$40)-(Deflactor!AP38/Deflactor!AP$40))*(AT24-'Calculo deflactor ajustado'!AP109)))</f>
        <v>0.19822059973845466</v>
      </c>
      <c r="AU64" s="29">
        <f>(100/AT$5)*(((AU24-AT24)*(Deflactor!AM38/Deflactor!AM$40))+(((Deflactor!AQ38/Deflactor!AQ$40)-(Deflactor!AM38/Deflactor!AM$40))*(AU24-'Calculo deflactor ajustado'!AQ109)))</f>
        <v>0.20584317218782963</v>
      </c>
      <c r="AV64" s="29">
        <f>(100/AU$5)*(((AV24-AU24)*(Deflactor!AR38/Deflactor!AR$40))+(((Deflactor!AR38/Deflactor!AR$40)-(Deflactor!AR38/Deflactor!AR$40))*(AV24-'Calculo deflactor ajustado'!AR109)))</f>
        <v>6.7518678408498428E-2</v>
      </c>
      <c r="AW64" s="29">
        <f>(100/AV$5)*(((AW24-AV24)*(Deflactor!AS38/Deflactor!AS$40))+(((Deflactor!AS38/Deflactor!AS$40)-(Deflactor!AS38/Deflactor!AS$40))*(AW24-'Calculo deflactor ajustado'!AS109)))</f>
        <v>4.4832220406344964E-2</v>
      </c>
      <c r="AX64" s="29">
        <f>(100/AW$5)*(((AX24-AW24)*(Deflactor!AT38/Deflactor!AT$40))+(((Deflactor!AT38/Deflactor!AT$40)-(Deflactor!AT38/Deflactor!AT$40))*(AX24-'Calculo deflactor ajustado'!AT109)))</f>
        <v>0.23132711853702143</v>
      </c>
      <c r="AY64" s="29">
        <f>(100/AX$5)*(((AY24-AX24)*(Deflactor!AQ38/Deflactor!AQ$40))+(((Deflactor!AU38/Deflactor!AU$40)-(Deflactor!AQ38/Deflactor!AQ$40))*(AY24-'Calculo deflactor ajustado'!AU109)))</f>
        <v>0.11448931066368655</v>
      </c>
      <c r="AZ64" s="29">
        <f>(100/AY$5)*(((AZ24-AY24)*(Deflactor!AV38/Deflactor!AV$40))+(((Deflactor!AV38/Deflactor!AV$40)-(Deflactor!AV38/Deflactor!AV$40))*(AZ24-'Calculo deflactor ajustado'!AV109)))</f>
        <v>0.10256160803180811</v>
      </c>
      <c r="BA64" s="29">
        <f>(100/AZ$5)*(((BA24-AZ24)*(Deflactor!AW38/Deflactor!AW$40))+(((Deflactor!AW38/Deflactor!AW$40)-(Deflactor!AW38/Deflactor!AW$40))*(BA24-'Calculo deflactor ajustado'!AW109)))</f>
        <v>-2.6988191948389813E-2</v>
      </c>
      <c r="BB64" s="29">
        <f>(100/BA$5)*(((BB24-BA24)*(Deflactor!AX38/Deflactor!AX$40))+(((Deflactor!AX38/Deflactor!AX$40)-(Deflactor!AX38/Deflactor!AX$40))*(BB24-'Calculo deflactor ajustado'!AX109)))</f>
        <v>-0.11978895603512538</v>
      </c>
      <c r="BC64" s="29">
        <f>(100/BB$5)*(((BC24-BB24)*(Deflactor!AU38/Deflactor!AU$40))+(((Deflactor!AY38/Deflactor!AY$40)-(Deflactor!AU38/Deflactor!AU$40))*(BC24-'Calculo deflactor ajustado'!AY109)))</f>
        <v>-0.15244937747573553</v>
      </c>
      <c r="BD64" s="29">
        <f>(100/BC$5)*(((BD24-BC24)*(Deflactor!AZ38/Deflactor!AZ$40))+(((Deflactor!AZ38/Deflactor!AZ$40)-(Deflactor!AZ38/Deflactor!AZ$40))*(BD24-'Calculo deflactor ajustado'!AZ109)))</f>
        <v>-0.14667969921949137</v>
      </c>
      <c r="BE64" s="29">
        <f>(100/BD$5)*(((BE24-BD24)*(Deflactor!BA38/Deflactor!BA$40))+(((Deflactor!BA38/Deflactor!BA$40)-(Deflactor!BA38/Deflactor!BA$40))*(BE24-'Calculo deflactor ajustado'!BA109)))</f>
        <v>0.13958585821544342</v>
      </c>
      <c r="BF64" s="29">
        <f>(100/BE$5)*(((BF24-BE24)*(Deflactor!BB38/Deflactor!BB$40))+(((Deflactor!BB38/Deflactor!BB$40)-(Deflactor!BB38/Deflactor!BB$40))*(BF24-'Calculo deflactor ajustado'!BB109)))</f>
        <v>0.21558589319256841</v>
      </c>
      <c r="BG64" s="29">
        <f>(100/BF$5)*(((BG24-BF24)*(Deflactor!AY38/Deflactor!AY$40))+(((Deflactor!BC38/Deflactor!BC$40)-(Deflactor!AY38/Deflactor!AY$40))*(BG24-'Calculo deflactor ajustado'!BC109)))</f>
        <v>0.18743216637956497</v>
      </c>
      <c r="BH64" s="29">
        <f>(100/BG$5)*(((BH24-BG24)*(Deflactor!BD38/Deflactor!BD$40))+(((Deflactor!BD38/Deflactor!BD$40)-(Deflactor!BD38/Deflactor!BD$40))*(BH24-'Calculo deflactor ajustado'!BD109)))</f>
        <v>0.42091110439525609</v>
      </c>
      <c r="BI64" s="29">
        <f>(100/BH$5)*(((BI24-BH24)*(Deflactor!BE38/Deflactor!BE$40))+(((Deflactor!BE38/Deflactor!BE$40)-(Deflactor!BE38/Deflactor!BE$40))*(BI24-'Calculo deflactor ajustado'!BE109)))</f>
        <v>0.20739296582841393</v>
      </c>
      <c r="BJ64" s="29">
        <f>(100/BI$5)*(((BJ24-BI24)*(Deflactor!BF38/Deflactor!BF$40))+(((Deflactor!BF38/Deflactor!BF$40)-(Deflactor!BF38/Deflactor!BF$40))*(BJ24-'Calculo deflactor ajustado'!BF109)))</f>
        <v>0.27192084411608292</v>
      </c>
      <c r="BK64" s="29">
        <f>(100/BJ$5)*(((BK24-BJ24)*(Deflactor!BC38/Deflactor!BC$40))+(((Deflactor!BG38/Deflactor!BG$40)-(Deflactor!BC38/Deflactor!BC$40))*(BK24-'Calculo deflactor ajustado'!BG109)))</f>
        <v>7.5013365675948629E-2</v>
      </c>
      <c r="BL64" s="29">
        <f>(100/BK$5)*(((BL24-BK24)*(Deflactor!BH38/Deflactor!BH$40))+(((Deflactor!BH38/Deflactor!BH$40)-(Deflactor!BH38/Deflactor!BH$40))*(BL24-'Calculo deflactor ajustado'!BH109)))</f>
        <v>9.3641692924674794E-2</v>
      </c>
      <c r="BM64" s="29">
        <f>(100/BL$5)*(((BM24-BL24)*(Deflactor!BI38/Deflactor!BI$40))+(((Deflactor!BI38/Deflactor!BI$40)-(Deflactor!BI38/Deflactor!BI$40))*(BM24-'Calculo deflactor ajustado'!BI109)))</f>
        <v>4.918074240720146E-2</v>
      </c>
      <c r="BN64" s="29">
        <f>(100/BM$5)*(((BN24-BM24)*(Deflactor!BJ38/Deflactor!BJ$40))+(((Deflactor!BJ38/Deflactor!BJ$40)-(Deflactor!BJ38/Deflactor!BJ$40))*(BN24-'Calculo deflactor ajustado'!BJ109)))</f>
        <v>0.23216064197082295</v>
      </c>
      <c r="BO64" s="29">
        <f>(100/BN$5)*(((BO24-BN24)*(Deflactor!BG38/Deflactor!BG$40))+(((Deflactor!BK38/Deflactor!BK$40)-(Deflactor!BG38/Deflactor!BG$40))*(BO24-'Calculo deflactor ajustado'!BK109)))</f>
        <v>-4.9254540874450244E-3</v>
      </c>
      <c r="BP64" s="29">
        <f>(100/BO$5)*(((BP24-BO24)*(Deflactor!BL38/Deflactor!BL$40))+(((Deflactor!BL38/Deflactor!BL$40)-(Deflactor!BL38/Deflactor!BL$40))*(BP24-'Calculo deflactor ajustado'!BL109)))</f>
        <v>0.25898288244004308</v>
      </c>
      <c r="BQ64" s="29">
        <f>(100/BP$5)*(((BQ24-BP24)*(Deflactor!BM38/Deflactor!BM$40))+(((Deflactor!BM38/Deflactor!BM$40)-(Deflactor!BM38/Deflactor!BM$40))*(BQ24-'Calculo deflactor ajustado'!BM109)))</f>
        <v>0.18238264312936364</v>
      </c>
      <c r="BR64" s="29">
        <f>(100/BQ$5)*(((BR24-BQ24)*(Deflactor!BN38/Deflactor!BN$40))+(((Deflactor!BN38/Deflactor!BN$40)-(Deflactor!BN38/Deflactor!BN$40))*(BR24-'Calculo deflactor ajustado'!BN109)))</f>
        <v>0.1855905672282922</v>
      </c>
      <c r="BS64" s="32">
        <f>(100/BR$5)*(((BS24-BR24)*(Deflactor!BK38/Deflactor!BK$40))+(((Deflactor!BO38/Deflactor!BO$40)-(Deflactor!BK38/Deflactor!BK$40))*(BS24-'Calculo deflactor ajustado'!BO109)))</f>
        <v>-3.7374475993676722E-2</v>
      </c>
      <c r="BT64" s="32">
        <f t="shared" si="6"/>
        <v>0.12333046986268932</v>
      </c>
      <c r="BU64" s="32">
        <f t="shared" si="6"/>
        <v>5.3536636411405145E-2</v>
      </c>
      <c r="BV64" s="32">
        <f t="shared" si="6"/>
        <v>3.674899714133343E-2</v>
      </c>
      <c r="BW64" s="29">
        <f>(100/BV$5)*(((BW24-BV24)*(Deflactor!BS38/Deflactor!BS$40))+(((Deflactor!BS38/Deflactor!BS$40)-(Deflactor!BS38/Deflactor!BS$40))*(BW24-'Calculo deflactor ajustado'!BS109)))</f>
        <v>0.10728533555034611</v>
      </c>
      <c r="BX64" s="29">
        <f>(100/BW$5)*(((BX24-BW24)*(Deflactor!BT38/Deflactor!BT$40))+(((Deflactor!BT38/Deflactor!BT$40)-(Deflactor!BT38/Deflactor!BT$40))*(BX24-'Calculo deflactor ajustado'!BT109)))</f>
        <v>-1.1702070927341275E-2</v>
      </c>
      <c r="BY64" s="29">
        <f>(100/BX$5)*(((BY24-BX24)*(Deflactor!BU38/Deflactor!BU$40))+(((Deflactor!BU38/Deflactor!BU$40)-(Deflactor!BU38/Deflactor!BU$40))*(BY24-'Calculo deflactor ajustado'!BU109)))</f>
        <v>-4.7623542653636899E-2</v>
      </c>
      <c r="BZ64" s="29">
        <f>(100/BY$5)*(((BZ24-BY24)*(Deflactor!BV38/Deflactor!BV$40))+(((Deflactor!BV38/Deflactor!BV$40)-(Deflactor!BV38/Deflactor!BV$40))*(BZ24-'Calculo deflactor ajustado'!BV109)))</f>
        <v>7.0588314566902316E-2</v>
      </c>
      <c r="CA64" s="29">
        <f>(100/BZ$5)*(((CA24-BZ24)*(Deflactor!BS38/Deflactor!BS$40))+(((Deflactor!BW38/Deflactor!BW$40)-(Deflactor!BS38/Deflactor!BS$40))*(CA24-'Calculo deflactor ajustado'!BW109)))</f>
        <v>4.1989105455469924E-2</v>
      </c>
      <c r="CB64" s="29">
        <f>(100/CA$5)*(((CB24-CA24)*(Deflactor!BX38/Deflactor!BX$40))+(((Deflactor!BX38/Deflactor!BX$40)-(Deflactor!BX38/Deflactor!BX$40))*(CB24-'Calculo deflactor ajustado'!BX109)))</f>
        <v>3.7872328736367367E-2</v>
      </c>
      <c r="CC64" s="29">
        <f>(100/CB$5)*(((CC24-CB24)*(Deflactor!BY38/Deflactor!BY$40))+(((Deflactor!BY38/Deflactor!BY$40)-(Deflactor!BY38/Deflactor!BY$40))*(CC24-'Calculo deflactor ajustado'!BY109)))</f>
        <v>7.7536158648845985E-2</v>
      </c>
      <c r="CD64" s="29">
        <f>(100/CC$5)*(((CD24-CC24)*(Deflactor!BZ38/Deflactor!BZ$40))+(((Deflactor!BZ38/Deflactor!BZ$40)-(Deflactor!BZ38/Deflactor!BZ$40))*(CD24-'Calculo deflactor ajustado'!BZ109)))</f>
        <v>2.2015345856118126E-2</v>
      </c>
      <c r="CE64" s="29">
        <f>(100/CD$5)*(((CE24-CD24)*(Deflactor!BW38/Deflactor!BW$40))+(((Deflactor!CA38/Deflactor!CA$40)-(Deflactor!BW38/Deflactor!BW$40))*(CE24-'Calculo deflactor ajustado'!CA109)))</f>
        <v>5.0428762905880284E-3</v>
      </c>
      <c r="CF64" s="29">
        <f>(100/CE$5)*(((CF24-CE24)*(Deflactor!CB38/Deflactor!CB$40))+(((Deflactor!CB38/Deflactor!CB$40)-(Deflactor!CB38/Deflactor!CB$40))*(CF24-'Calculo deflactor ajustado'!CB109)))</f>
        <v>2.8771484804044973E-2</v>
      </c>
      <c r="CG64" s="29">
        <f>(100/CF$5)*(((CG24-CF24)*(Deflactor!CC38/Deflactor!CC$40))+(((Deflactor!CC38/Deflactor!CC$40)-(Deflactor!CC38/Deflactor!CC$40))*(CG24-'Calculo deflactor ajustado'!CC109)))</f>
        <v>5.2675734167944632E-2</v>
      </c>
      <c r="CH64" s="29">
        <f>(100/CG$5)*(((CH24-CG24)*(Deflactor!CD38/Deflactor!CD$40))+(((Deflactor!CD38/Deflactor!CD$40)-(Deflactor!CD38/Deflactor!CD$40))*(CH24-'Calculo deflactor ajustado'!CD109)))</f>
        <v>2.936901068234388E-2</v>
      </c>
      <c r="CI64" s="29">
        <f>(100/CH$5)*(((CI24-CH24)*(Deflactor!CA38/Deflactor!CA$40))+(((Deflactor!CE38/Deflactor!CE$40)-(Deflactor!CA38/Deflactor!CA$40))*(CI24-'Calculo deflactor ajustado'!CE109)))</f>
        <v>0.12026761697479134</v>
      </c>
      <c r="CJ64" s="29">
        <f>(100/CI$5)*(((CJ24-CI24)*(Deflactor!CF38/Deflactor!CF$40))+(((Deflactor!CF38/Deflactor!CF$40)-(Deflactor!CF38/Deflactor!CF$40))*(CJ24-'Calculo deflactor ajustado'!CF109)))</f>
        <v>1.6138971963574247E-2</v>
      </c>
      <c r="CK64" s="29">
        <f>(100/CJ$5)*(((CK24-CJ24)*(Deflactor!CG38/Deflactor!CG$40))+(((Deflactor!CG38/Deflactor!CG$40)-(Deflactor!CG38/Deflactor!CG$40))*(CK24-'Calculo deflactor ajustado'!CG109)))</f>
        <v>4.4414399521791888E-2</v>
      </c>
    </row>
    <row r="65" spans="1:89" s="55" customFormat="1" ht="12.75" x14ac:dyDescent="0.2">
      <c r="A65" s="138">
        <f>Original_real!A25</f>
        <v>1</v>
      </c>
      <c r="B65" s="19" t="s">
        <v>14</v>
      </c>
      <c r="C65" s="23" t="s">
        <v>19</v>
      </c>
      <c r="D65" s="23" t="s">
        <v>19</v>
      </c>
      <c r="E65" s="23" t="s">
        <v>19</v>
      </c>
      <c r="F65" s="23" t="s">
        <v>19</v>
      </c>
      <c r="G65" s="23" t="s">
        <v>19</v>
      </c>
      <c r="H65" s="23" t="s">
        <v>19</v>
      </c>
      <c r="I65" s="23" t="s">
        <v>19</v>
      </c>
      <c r="J65" s="23" t="s">
        <v>19</v>
      </c>
      <c r="K65" s="30">
        <f>(100/J$5)*(((K25-J25)*(Deflactor!C39/Deflactor!C$40))+(((Deflactor!G39/Deflactor!G$40)-(Deflactor!C39/Deflactor!C$40))*(K25-'Calculo deflactor ajustado'!G110)))</f>
        <v>9.9368140007727434E-3</v>
      </c>
      <c r="L65" s="30">
        <f>(100/K$5)*(((L25-K25)*(Deflactor!H39/Deflactor!H$40))+(((Deflactor!H39/Deflactor!H$40)-(Deflactor!H39/Deflactor!H$40))*(L25-'Calculo deflactor ajustado'!H110)))</f>
        <v>-6.7798033842312408E-2</v>
      </c>
      <c r="M65" s="30">
        <f>(100/L$5)*(((M25-L25)*(Deflactor!I39/Deflactor!I$40))+(((Deflactor!I39/Deflactor!I$40)-(Deflactor!I39/Deflactor!I$40))*(M25-'Calculo deflactor ajustado'!I110)))</f>
        <v>-9.366938444435197E-3</v>
      </c>
      <c r="N65" s="30">
        <f>(100/M$5)*(((N25-M25)*(Deflactor!J39/Deflactor!J$40))+(((Deflactor!J39/Deflactor!J$40)-(Deflactor!J39/Deflactor!J$40))*(N25-'Calculo deflactor ajustado'!J110)))</f>
        <v>-0.31208607990316711</v>
      </c>
      <c r="O65" s="30">
        <f>(100/N$5)*(((O25-N25)*(Deflactor!G39/Deflactor!G$40))+(((Deflactor!K39/Deflactor!K$40)-(Deflactor!G39/Deflactor!G$40))*(O25-'Calculo deflactor ajustado'!K110)))</f>
        <v>-9.3404512809555446E-2</v>
      </c>
      <c r="P65" s="30">
        <f>(100/O$5)*(((P25-O25)*(Deflactor!L39/Deflactor!L$40))+(((Deflactor!L39/Deflactor!L$40)-(Deflactor!L39/Deflactor!L$40))*(P25-'Calculo deflactor ajustado'!L110)))</f>
        <v>-1.1969830794506765E-2</v>
      </c>
      <c r="Q65" s="30">
        <f>(100/P$5)*(((Q25-P25)*(Deflactor!M39/Deflactor!M$40))+(((Deflactor!M39/Deflactor!M$40)-(Deflactor!M39/Deflactor!M$40))*(Q25-'Calculo deflactor ajustado'!M110)))</f>
        <v>5.2785476637872114E-2</v>
      </c>
      <c r="R65" s="30">
        <f>(100/Q$5)*(((R25-Q25)*(Deflactor!N39/Deflactor!N$40))+(((Deflactor!N39/Deflactor!N$40)-(Deflactor!N39/Deflactor!N$40))*(R25-'Calculo deflactor ajustado'!N110)))</f>
        <v>2.6803120532652294E-2</v>
      </c>
      <c r="S65" s="30">
        <f>(100/R$5)*(((S25-R25)*(Deflactor!K39/Deflactor!K$40))+(((Deflactor!O39/Deflactor!O$40)-(Deflactor!K39/Deflactor!K$40))*(S25-'Calculo deflactor ajustado'!O110)))</f>
        <v>0.12045373106872694</v>
      </c>
      <c r="T65" s="30">
        <f>(100/S$5)*(((T25-S25)*(Deflactor!P39/Deflactor!P$40))+(((Deflactor!P39/Deflactor!P$40)-(Deflactor!P39/Deflactor!P$40))*(T25-'Calculo deflactor ajustado'!P110)))</f>
        <v>6.4036523356754652E-2</v>
      </c>
      <c r="U65" s="30">
        <f>(100/T$5)*(((U25-T25)*(Deflactor!Q39/Deflactor!Q$40))+(((Deflactor!Q39/Deflactor!Q$40)-(Deflactor!Q39/Deflactor!Q$40))*(U25-'Calculo deflactor ajustado'!Q110)))</f>
        <v>-2.6045106776115053E-2</v>
      </c>
      <c r="V65" s="30">
        <f>(100/U$5)*(((V25-U25)*(Deflactor!R39/Deflactor!R$40))+(((Deflactor!R39/Deflactor!R$40)-(Deflactor!R39/Deflactor!R$40))*(V25-'Calculo deflactor ajustado'!R110)))</f>
        <v>7.1344119120554841E-2</v>
      </c>
      <c r="W65" s="30">
        <f>(100/V$5)*(((W25-V25)*(Deflactor!O39/Deflactor!O$40))+(((Deflactor!S39/Deflactor!S$40)-(Deflactor!O39/Deflactor!O$40))*(W25-'Calculo deflactor ajustado'!S110)))</f>
        <v>7.9534330721260843E-2</v>
      </c>
      <c r="X65" s="30">
        <f>(100/W$5)*(((X25-W25)*(Deflactor!T39/Deflactor!T$40))+(((Deflactor!T39/Deflactor!T$40)-(Deflactor!T39/Deflactor!T$40))*(X25-'Calculo deflactor ajustado'!T110)))</f>
        <v>-0.11039470705951647</v>
      </c>
      <c r="Y65" s="30">
        <f>(100/X$5)*(((Y25-X25)*(Deflactor!U39/Deflactor!U$40))+(((Deflactor!U39/Deflactor!U$40)-(Deflactor!U39/Deflactor!U$40))*(Y25-'Calculo deflactor ajustado'!U110)))</f>
        <v>2.618787570548211E-2</v>
      </c>
      <c r="Z65" s="30">
        <f>(100/Y$5)*(((Z25-Y25)*(Deflactor!V39/Deflactor!V$40))+(((Deflactor!V39/Deflactor!V$40)-(Deflactor!V39/Deflactor!V$40))*(Z25-'Calculo deflactor ajustado'!V110)))</f>
        <v>-2.8995042862265417E-2</v>
      </c>
      <c r="AA65" s="30">
        <f>(100/Z$5)*(((AA25-Z25)*(Deflactor!S39/Deflactor!S$40))+(((Deflactor!W39/Deflactor!W$40)-(Deflactor!S39/Deflactor!S$40))*(AA25-'Calculo deflactor ajustado'!W110)))</f>
        <v>-1.7929153142576312E-3</v>
      </c>
      <c r="AB65" s="30">
        <f>(100/AA$5)*(((AB25-AA25)*(Deflactor!X39/Deflactor!X$40))+(((Deflactor!X39/Deflactor!X$40)-(Deflactor!X39/Deflactor!X$40))*(AB25-'Calculo deflactor ajustado'!X110)))</f>
        <v>6.5419124903213388E-2</v>
      </c>
      <c r="AC65" s="30">
        <f>(100/AB$5)*(((AC25-AB25)*(Deflactor!Y39/Deflactor!Y$40))+(((Deflactor!Y39/Deflactor!Y$40)-(Deflactor!Y39/Deflactor!Y$40))*(AC25-'Calculo deflactor ajustado'!Y110)))</f>
        <v>3.5170522773666758E-2</v>
      </c>
      <c r="AD65" s="30">
        <f>(100/AC$5)*(((AD25-AC25)*(Deflactor!Z39/Deflactor!Z$40))+(((Deflactor!Z39/Deflactor!Z$40)-(Deflactor!Z39/Deflactor!Z$40))*(AD25-'Calculo deflactor ajustado'!Z110)))</f>
        <v>-7.6815304749856331E-3</v>
      </c>
      <c r="AE65" s="30">
        <f>(100/AD$5)*(((AE25-AD25)*(Deflactor!W39/Deflactor!W$40))+(((Deflactor!AA39/Deflactor!AA$40)-(Deflactor!W39/Deflactor!W$40))*(AE25-'Calculo deflactor ajustado'!AA110)))</f>
        <v>1.0316545142462056E-2</v>
      </c>
      <c r="AF65" s="30">
        <f>(100/AE$5)*(((AF25-AE25)*(Deflactor!AB39/Deflactor!AB$40))+(((Deflactor!AB39/Deflactor!AB$40)-(Deflactor!AB39/Deflactor!AB$40))*(AF25-'Calculo deflactor ajustado'!AB110)))</f>
        <v>6.7594841121932675E-2</v>
      </c>
      <c r="AG65" s="30">
        <f>(100/AF$5)*(((AG25-AF25)*(Deflactor!AC39/Deflactor!AC$40))+(((Deflactor!AC39/Deflactor!AC$40)-(Deflactor!AC39/Deflactor!AC$40))*(AG25-'Calculo deflactor ajustado'!AC110)))</f>
        <v>0.10719121681854787</v>
      </c>
      <c r="AH65" s="30">
        <f>(100/AG$5)*(((AH25-AG25)*(Deflactor!AD39/Deflactor!AD$40))+(((Deflactor!AD39/Deflactor!AD$40)-(Deflactor!AD39/Deflactor!AD$40))*(AH25-'Calculo deflactor ajustado'!AD110)))</f>
        <v>2.1518383136337069E-2</v>
      </c>
      <c r="AI65" s="30">
        <f>(100/AH$5)*(((AI25-AH25)*(Deflactor!AA39/Deflactor!AA$40))+(((Deflactor!AE39/Deflactor!AE$40)-(Deflactor!AA39/Deflactor!AA$40))*(AI25-'Calculo deflactor ajustado'!AE110)))</f>
        <v>5.3274365732197473E-3</v>
      </c>
      <c r="AJ65" s="30">
        <f>(100/AI$5)*(((AJ25-AI25)*(Deflactor!AF39/Deflactor!AF$40))+(((Deflactor!AF39/Deflactor!AF$40)-(Deflactor!AF39/Deflactor!AF$40))*(AJ25-'Calculo deflactor ajustado'!AF110)))</f>
        <v>3.2954738179911021E-2</v>
      </c>
      <c r="AK65" s="30">
        <f>(100/AJ$5)*(((AK25-AJ25)*(Deflactor!AG39/Deflactor!AG$40))+(((Deflactor!AG39/Deflactor!AG$40)-(Deflactor!AG39/Deflactor!AG$40))*(AK25-'Calculo deflactor ajustado'!AG110)))</f>
        <v>0.17141001804544445</v>
      </c>
      <c r="AL65" s="30">
        <f>(100/AK$5)*(((AL25-AK25)*(Deflactor!AH39/Deflactor!AH$40))+(((Deflactor!AH39/Deflactor!AH$40)-(Deflactor!AH39/Deflactor!AH$40))*(AL25-'Calculo deflactor ajustado'!AH110)))</f>
        <v>4.5559546876065012E-2</v>
      </c>
      <c r="AM65" s="30">
        <f>(100/AL$5)*(((AM25-AL25)*(Deflactor!AE39/Deflactor!AE$40))+(((Deflactor!AI39/Deflactor!AI$40)-(Deflactor!AE39/Deflactor!AE$40))*(AM25-'Calculo deflactor ajustado'!AI110)))</f>
        <v>3.500831720191816E-2</v>
      </c>
      <c r="AN65" s="30">
        <f>(100/AM$5)*(((AN25-AM25)*(Deflactor!AJ39/Deflactor!AJ$40))+(((Deflactor!AJ39/Deflactor!AJ$40)-(Deflactor!AJ39/Deflactor!AJ$40))*(AN25-'Calculo deflactor ajustado'!AJ110)))</f>
        <v>5.2536526553784553E-2</v>
      </c>
      <c r="AO65" s="30">
        <f>(100/AN$5)*(((AO25-AN25)*(Deflactor!AK39/Deflactor!AK$40))+(((Deflactor!AK39/Deflactor!AK$40)-(Deflactor!AK39/Deflactor!AK$40))*(AO25-'Calculo deflactor ajustado'!AK110)))</f>
        <v>-8.3294060672521666E-2</v>
      </c>
      <c r="AP65" s="30">
        <f>(100/AO$5)*(((AP25-AO25)*(Deflactor!AL39/Deflactor!AL$40))+(((Deflactor!AL39/Deflactor!AL$40)-(Deflactor!AL39/Deflactor!AL$40))*(AP25-'Calculo deflactor ajustado'!AL110)))</f>
        <v>5.7417624903160727E-2</v>
      </c>
      <c r="AQ65" s="30">
        <f>(100/AP$5)*(((AQ25-AP25)*(Deflactor!AI39/Deflactor!AI$40))+(((Deflactor!AM39/Deflactor!AM$40)-(Deflactor!AI39/Deflactor!AI$40))*(AQ25-'Calculo deflactor ajustado'!AM110)))</f>
        <v>5.0937953972716644E-2</v>
      </c>
      <c r="AR65" s="30">
        <f>(100/AQ$5)*(((AR25-AQ25)*(Deflactor!AN39/Deflactor!AN$40))+(((Deflactor!AN39/Deflactor!AN$40)-(Deflactor!AN39/Deflactor!AN$40))*(AR25-'Calculo deflactor ajustado'!AN110)))</f>
        <v>3.9350806612146128E-2</v>
      </c>
      <c r="AS65" s="30">
        <f>(100/AR$5)*(((AS25-AR25)*(Deflactor!AO39/Deflactor!AO$40))+(((Deflactor!AO39/Deflactor!AO$40)-(Deflactor!AO39/Deflactor!AO$40))*(AS25-'Calculo deflactor ajustado'!AO110)))</f>
        <v>-3.3887796528755763E-3</v>
      </c>
      <c r="AT65" s="30">
        <f>(100/AS$5)*(((AT25-AS25)*(Deflactor!AP39/Deflactor!AP$40))+(((Deflactor!AP39/Deflactor!AP$40)-(Deflactor!AP39/Deflactor!AP$40))*(AT25-'Calculo deflactor ajustado'!AP110)))</f>
        <v>6.678478095305837E-2</v>
      </c>
      <c r="AU65" s="30">
        <f>(100/AT$5)*(((AU25-AT25)*(Deflactor!AM39/Deflactor!AM$40))+(((Deflactor!AQ39/Deflactor!AQ$40)-(Deflactor!AM39/Deflactor!AM$40))*(AU25-'Calculo deflactor ajustado'!AQ110)))</f>
        <v>-1.1553592685702309E-2</v>
      </c>
      <c r="AV65" s="30">
        <f>(100/AU$5)*(((AV25-AU25)*(Deflactor!AR39/Deflactor!AR$40))+(((Deflactor!AR39/Deflactor!AR$40)-(Deflactor!AR39/Deflactor!AR$40))*(AV25-'Calculo deflactor ajustado'!AR110)))</f>
        <v>3.0204140209868252E-2</v>
      </c>
      <c r="AW65" s="30">
        <f>(100/AV$5)*(((AW25-AV25)*(Deflactor!AS39/Deflactor!AS$40))+(((Deflactor!AS39/Deflactor!AS$40)-(Deflactor!AS39/Deflactor!AS$40))*(AW25-'Calculo deflactor ajustado'!AS110)))</f>
        <v>0.11460761781270901</v>
      </c>
      <c r="AX65" s="30">
        <f>(100/AW$5)*(((AX25-AW25)*(Deflactor!AT39/Deflactor!AT$40))+(((Deflactor!AT39/Deflactor!AT$40)-(Deflactor!AT39/Deflactor!AT$40))*(AX25-'Calculo deflactor ajustado'!AT110)))</f>
        <v>6.8054383939778584E-2</v>
      </c>
      <c r="AY65" s="30">
        <f>(100/AX$5)*(((AY25-AX25)*(Deflactor!AQ39/Deflactor!AQ$40))+(((Deflactor!AU39/Deflactor!AU$40)-(Deflactor!AQ39/Deflactor!AQ$40))*(AY25-'Calculo deflactor ajustado'!AU110)))</f>
        <v>2.4457118730868495E-3</v>
      </c>
      <c r="AZ65" s="30">
        <f>(100/AY$5)*(((AZ25-AY25)*(Deflactor!AV39/Deflactor!AV$40))+(((Deflactor!AV39/Deflactor!AV$40)-(Deflactor!AV39/Deflactor!AV$40))*(AZ25-'Calculo deflactor ajustado'!AV110)))</f>
        <v>8.391130041235656E-2</v>
      </c>
      <c r="BA65" s="30">
        <f>(100/AZ$5)*(((BA25-AZ25)*(Deflactor!AW39/Deflactor!AW$40))+(((Deflactor!AW39/Deflactor!AW$40)-(Deflactor!AW39/Deflactor!AW$40))*(BA25-'Calculo deflactor ajustado'!AW110)))</f>
        <v>-9.4064725244260503E-2</v>
      </c>
      <c r="BB65" s="30">
        <f>(100/BA$5)*(((BB25-BA25)*(Deflactor!AX39/Deflactor!AX$40))+(((Deflactor!AX39/Deflactor!AX$40)-(Deflactor!AX39/Deflactor!AX$40))*(BB25-'Calculo deflactor ajustado'!AX110)))</f>
        <v>-5.0210550465443593E-2</v>
      </c>
      <c r="BC65" s="30">
        <f>(100/BB$5)*(((BC25-BB25)*(Deflactor!AU39/Deflactor!AU$40))+(((Deflactor!AY39/Deflactor!AY$40)-(Deflactor!AU39/Deflactor!AU$40))*(BC25-'Calculo deflactor ajustado'!AY110)))</f>
        <v>-3.4474720598385016E-2</v>
      </c>
      <c r="BD65" s="30">
        <f>(100/BC$5)*(((BD25-BC25)*(Deflactor!AZ39/Deflactor!AZ$40))+(((Deflactor!AZ39/Deflactor!AZ$40)-(Deflactor!AZ39/Deflactor!AZ$40))*(BD25-'Calculo deflactor ajustado'!AZ110)))</f>
        <v>-1.0875415648654159E-2</v>
      </c>
      <c r="BE65" s="30">
        <f>(100/BD$5)*(((BE25-BD25)*(Deflactor!BA39/Deflactor!BA$40))+(((Deflactor!BA39/Deflactor!BA$40)-(Deflactor!BA39/Deflactor!BA$40))*(BE25-'Calculo deflactor ajustado'!BA110)))</f>
        <v>-3.1314950103981949E-2</v>
      </c>
      <c r="BF65" s="30">
        <f>(100/BE$5)*(((BF25-BE25)*(Deflactor!BB39/Deflactor!BB$40))+(((Deflactor!BB39/Deflactor!BB$40)-(Deflactor!BB39/Deflactor!BB$40))*(BF25-'Calculo deflactor ajustado'!BB110)))</f>
        <v>7.5410254978450095E-2</v>
      </c>
      <c r="BG65" s="30">
        <f>(100/BF$5)*(((BG25-BF25)*(Deflactor!AY39/Deflactor!AY$40))+(((Deflactor!BC39/Deflactor!BC$40)-(Deflactor!AY39/Deflactor!AY$40))*(BG25-'Calculo deflactor ajustado'!BC110)))</f>
        <v>1.5048475406775674E-2</v>
      </c>
      <c r="BH65" s="30">
        <f>(100/BG$5)*(((BH25-BG25)*(Deflactor!BD39/Deflactor!BD$40))+(((Deflactor!BD39/Deflactor!BD$40)-(Deflactor!BD39/Deflactor!BD$40))*(BH25-'Calculo deflactor ajustado'!BD110)))</f>
        <v>0.19321759702308708</v>
      </c>
      <c r="BI65" s="30">
        <f>(100/BH$5)*(((BI25-BH25)*(Deflactor!BE39/Deflactor!BE$40))+(((Deflactor!BE39/Deflactor!BE$40)-(Deflactor!BE39/Deflactor!BE$40))*(BI25-'Calculo deflactor ajustado'!BE110)))</f>
        <v>-8.6761019096348369E-2</v>
      </c>
      <c r="BJ65" s="30">
        <f>(100/BI$5)*(((BJ25-BI25)*(Deflactor!BF39/Deflactor!BF$40))+(((Deflactor!BF39/Deflactor!BF$40)-(Deflactor!BF39/Deflactor!BF$40))*(BJ25-'Calculo deflactor ajustado'!BF110)))</f>
        <v>-4.0378712929858035E-2</v>
      </c>
      <c r="BK65" s="30">
        <f>(100/BJ$5)*(((BK25-BJ25)*(Deflactor!BC39/Deflactor!BC$40))+(((Deflactor!BG39/Deflactor!BG$40)-(Deflactor!BC39/Deflactor!BC$40))*(BK25-'Calculo deflactor ajustado'!BG110)))</f>
        <v>7.9105154082846282E-3</v>
      </c>
      <c r="BL65" s="30">
        <f>(100/BK$5)*(((BL25-BK25)*(Deflactor!BH39/Deflactor!BH$40))+(((Deflactor!BH39/Deflactor!BH$40)-(Deflactor!BH39/Deflactor!BH$40))*(BL25-'Calculo deflactor ajustado'!BH110)))</f>
        <v>0.12990214344018958</v>
      </c>
      <c r="BM65" s="30">
        <f>(100/BL$5)*(((BM25-BL25)*(Deflactor!BI39/Deflactor!BI$40))+(((Deflactor!BI39/Deflactor!BI$40)-(Deflactor!BI39/Deflactor!BI$40))*(BM25-'Calculo deflactor ajustado'!BI110)))</f>
        <v>1.280625779582943E-2</v>
      </c>
      <c r="BN65" s="30">
        <f>(100/BM$5)*(((BN25-BM25)*(Deflactor!BJ39/Deflactor!BJ$40))+(((Deflactor!BJ39/Deflactor!BJ$40)-(Deflactor!BJ39/Deflactor!BJ$40))*(BN25-'Calculo deflactor ajustado'!BJ110)))</f>
        <v>-3.5755456534537725E-2</v>
      </c>
      <c r="BO65" s="30">
        <f>(100/BN$5)*(((BO25-BN25)*(Deflactor!BG39/Deflactor!BG$40))+(((Deflactor!BK39/Deflactor!BK$40)-(Deflactor!BG39/Deflactor!BG$40))*(BO25-'Calculo deflactor ajustado'!BK110)))</f>
        <v>3.5670766381620538E-3</v>
      </c>
      <c r="BP65" s="30">
        <f>(100/BO$5)*(((BP25-BO25)*(Deflactor!BL39/Deflactor!BL$40))+(((Deflactor!BL39/Deflactor!BL$40)-(Deflactor!BL39/Deflactor!BL$40))*(BP25-'Calculo deflactor ajustado'!BL110)))</f>
        <v>5.7024419663161831E-2</v>
      </c>
      <c r="BQ65" s="30">
        <f>(100/BP$5)*(((BQ25-BP25)*(Deflactor!BM39/Deflactor!BM$40))+(((Deflactor!BM39/Deflactor!BM$40)-(Deflactor!BM39/Deflactor!BM$40))*(BQ25-'Calculo deflactor ajustado'!BM110)))</f>
        <v>-4.5193264829936075E-2</v>
      </c>
      <c r="BR65" s="30">
        <f>(100/BQ$5)*(((BR25-BQ25)*(Deflactor!BN39/Deflactor!BN$40))+(((Deflactor!BN39/Deflactor!BN$40)-(Deflactor!BN39/Deflactor!BN$40))*(BR25-'Calculo deflactor ajustado'!BN110)))</f>
        <v>-6.792634192564412E-3</v>
      </c>
      <c r="BS65" s="33">
        <f>(100/BR$5)*(((BS25-BR25)*(Deflactor!BK39/Deflactor!BK$40))+(((Deflactor!BO39/Deflactor!BO$40)-(Deflactor!BK39/Deflactor!BK$40))*(BS25-'Calculo deflactor ajustado'!BO110)))</f>
        <v>2.3375778987285215E-2</v>
      </c>
      <c r="BT65" s="33">
        <f t="shared" si="6"/>
        <v>-2.7915957567619377E-2</v>
      </c>
      <c r="BU65" s="33">
        <f t="shared" si="6"/>
        <v>5.0018819868026164E-2</v>
      </c>
      <c r="BV65" s="33">
        <f t="shared" si="6"/>
        <v>-3.7213427151680849E-2</v>
      </c>
      <c r="BW65" s="30">
        <f>(100/BV$5)*(((BW25-BV25)*(Deflactor!BS39/Deflactor!BS$40))+(((Deflactor!BS39/Deflactor!BS$40)-(Deflactor!BS39/Deflactor!BS$40))*(BW25-'Calculo deflactor ajustado'!BS110)))</f>
        <v>1.4842806357911612E-2</v>
      </c>
      <c r="BX65" s="30">
        <f>(100/BW$5)*(((BX25-BW25)*(Deflactor!BT39/Deflactor!BT$40))+(((Deflactor!BT39/Deflactor!BT$40)-(Deflactor!BT39/Deflactor!BT$40))*(BX25-'Calculo deflactor ajustado'!BT110)))</f>
        <v>-5.1979847967292561E-2</v>
      </c>
      <c r="BY65" s="30">
        <f>(100/BX$5)*(((BY25-BX25)*(Deflactor!BU39/Deflactor!BU$40))+(((Deflactor!BU39/Deflactor!BU$40)-(Deflactor!BU39/Deflactor!BU$40))*(BY25-'Calculo deflactor ajustado'!BU110)))</f>
        <v>1.6778515414018501E-2</v>
      </c>
      <c r="BZ65" s="30">
        <f>(100/BY$5)*(((BZ25-BY25)*(Deflactor!BV39/Deflactor!BV$40))+(((Deflactor!BV39/Deflactor!BV$40)-(Deflactor!BV39/Deflactor!BV$40))*(BZ25-'Calculo deflactor ajustado'!BV110)))</f>
        <v>1.6413671141348105E-2</v>
      </c>
      <c r="CA65" s="30">
        <f>(100/BZ$5)*(((CA25-BZ25)*(Deflactor!BS39/Deflactor!BS$40))+(((Deflactor!BW39/Deflactor!BW$40)-(Deflactor!BS39/Deflactor!BS$40))*(CA25-'Calculo deflactor ajustado'!BW110)))</f>
        <v>1.9654714210186709E-2</v>
      </c>
      <c r="CB65" s="30">
        <f>(100/CA$5)*(((CB25-CA25)*(Deflactor!BX39/Deflactor!BX$40))+(((Deflactor!BX39/Deflactor!BX$40)-(Deflactor!BX39/Deflactor!BX$40))*(CB25-'Calculo deflactor ajustado'!BX110)))</f>
        <v>-4.2446646291876292E-2</v>
      </c>
      <c r="CC65" s="30">
        <f>(100/CB$5)*(((CC25-CB25)*(Deflactor!BY39/Deflactor!BY$40))+(((Deflactor!BY39/Deflactor!BY$40)-(Deflactor!BY39/Deflactor!BY$40))*(CC25-'Calculo deflactor ajustado'!BY110)))</f>
        <v>-7.8407423000013028E-3</v>
      </c>
      <c r="CD65" s="30">
        <f>(100/CC$5)*(((CD25-CC25)*(Deflactor!BZ39/Deflactor!BZ$40))+(((Deflactor!BZ39/Deflactor!BZ$40)-(Deflactor!BZ39/Deflactor!BZ$40))*(CD25-'Calculo deflactor ajustado'!BZ110)))</f>
        <v>2.7142741640391075E-2</v>
      </c>
      <c r="CE65" s="30">
        <f>(100/CD$5)*(((CE25-CD25)*(Deflactor!BW39/Deflactor!BW$40))+(((Deflactor!CA39/Deflactor!CA$40)-(Deflactor!BW39/Deflactor!BW$40))*(CE25-'Calculo deflactor ajustado'!CA110)))</f>
        <v>-4.3493117277953679E-2</v>
      </c>
      <c r="CF65" s="30">
        <f>(100/CE$5)*(((CF25-CE25)*(Deflactor!CB39/Deflactor!CB$40))+(((Deflactor!CB39/Deflactor!CB$40)-(Deflactor!CB39/Deflactor!CB$40))*(CF25-'Calculo deflactor ajustado'!CB110)))</f>
        <v>5.4859104700253594E-4</v>
      </c>
      <c r="CG65" s="30">
        <f>(100/CF$5)*(((CG25-CF25)*(Deflactor!CC39/Deflactor!CC$40))+(((Deflactor!CC39/Deflactor!CC$40)-(Deflactor!CC39/Deflactor!CC$40))*(CG25-'Calculo deflactor ajustado'!CC110)))</f>
        <v>5.5577008336223331E-2</v>
      </c>
      <c r="CH65" s="30">
        <f>(100/CG$5)*(((CH25-CG25)*(Deflactor!CD39/Deflactor!CD$40))+(((Deflactor!CD39/Deflactor!CD$40)-(Deflactor!CD39/Deflactor!CD$40))*(CH25-'Calculo deflactor ajustado'!CD110)))</f>
        <v>6.8976416225571574E-4</v>
      </c>
      <c r="CI65" s="30">
        <f>(100/CH$5)*(((CI25-CH25)*(Deflactor!CA39/Deflactor!CA$40))+(((Deflactor!CE39/Deflactor!CE$40)-(Deflactor!CA39/Deflactor!CA$40))*(CI25-'Calculo deflactor ajustado'!CE110)))</f>
        <v>3.4321610483272119E-2</v>
      </c>
      <c r="CJ65" s="30">
        <f>(100/CI$5)*(((CJ25-CI25)*(Deflactor!CF39/Deflactor!CF$40))+(((Deflactor!CF39/Deflactor!CF$40)-(Deflactor!CF39/Deflactor!CF$40))*(CJ25-'Calculo deflactor ajustado'!CF110)))</f>
        <v>-5.8071117841045038E-2</v>
      </c>
      <c r="CK65" s="30">
        <f>(100/CJ$5)*(((CK25-CJ25)*(Deflactor!CG39/Deflactor!CG$40))+(((Deflactor!CG39/Deflactor!CG$40)-(Deflactor!CG39/Deflactor!CG$40))*(CK25-'Calculo deflactor ajustado'!CG110)))</f>
        <v>-2.491577019837048E-2</v>
      </c>
    </row>
    <row r="66" spans="1:89" s="98" customFormat="1" ht="13.9" x14ac:dyDescent="0.3">
      <c r="B66" s="100" t="s">
        <v>33</v>
      </c>
      <c r="C66" s="101"/>
      <c r="D66" s="101"/>
      <c r="E66" s="101"/>
      <c r="F66" s="101"/>
      <c r="G66" s="101"/>
      <c r="H66" s="101"/>
      <c r="I66" s="101"/>
      <c r="J66" s="101"/>
      <c r="K66" s="109">
        <f>SUMPRODUCT($A$51:$A$65,K51:K65)</f>
        <v>0.65716152016608165</v>
      </c>
      <c r="L66" s="109">
        <f>SUMPRODUCT($A$51:$A$65,L51:L65)</f>
        <v>1.8680453776127171</v>
      </c>
      <c r="M66" s="109">
        <f t="shared" ref="M66:BX66" si="7">SUMPRODUCT($A$51:$A$65,M51:M65)</f>
        <v>-0.48234256710319784</v>
      </c>
      <c r="N66" s="109">
        <f t="shared" si="7"/>
        <v>-3.0767288089609153</v>
      </c>
      <c r="O66" s="109">
        <f t="shared" si="7"/>
        <v>-0.32116377346865016</v>
      </c>
      <c r="P66" s="109">
        <f t="shared" si="7"/>
        <v>0.18379697368709669</v>
      </c>
      <c r="Q66" s="109">
        <f t="shared" si="7"/>
        <v>2.2889311094048983</v>
      </c>
      <c r="R66" s="109">
        <f t="shared" si="7"/>
        <v>2.6062059160409534</v>
      </c>
      <c r="S66" s="109">
        <f t="shared" si="7"/>
        <v>1.0106655274660363</v>
      </c>
      <c r="T66" s="109">
        <f t="shared" si="7"/>
        <v>8.7046615392758112E-2</v>
      </c>
      <c r="U66" s="109">
        <f t="shared" si="7"/>
        <v>1.4517747410131243</v>
      </c>
      <c r="V66" s="109">
        <f t="shared" si="7"/>
        <v>1.2952867708055011</v>
      </c>
      <c r="W66" s="109">
        <f t="shared" si="7"/>
        <v>0.85289816730528778</v>
      </c>
      <c r="X66" s="109">
        <f t="shared" si="7"/>
        <v>0.85693007384238273</v>
      </c>
      <c r="Y66" s="109">
        <f t="shared" si="7"/>
        <v>-0.40557752622089838</v>
      </c>
      <c r="Z66" s="109">
        <f t="shared" si="7"/>
        <v>1.070479146179883</v>
      </c>
      <c r="AA66" s="109">
        <f t="shared" si="7"/>
        <v>0.72797985021551981</v>
      </c>
      <c r="AB66" s="109">
        <f t="shared" si="7"/>
        <v>0.8508616315316162</v>
      </c>
      <c r="AC66" s="109">
        <f t="shared" si="7"/>
        <v>1.0020280526877057</v>
      </c>
      <c r="AD66" s="109">
        <f t="shared" si="7"/>
        <v>1.5313015163984947</v>
      </c>
      <c r="AE66" s="109">
        <f t="shared" si="7"/>
        <v>0.95800078555758639</v>
      </c>
      <c r="AF66" s="109">
        <f t="shared" si="7"/>
        <v>0.51013927005842186</v>
      </c>
      <c r="AG66" s="109">
        <f t="shared" si="7"/>
        <v>0.97759735369256862</v>
      </c>
      <c r="AH66" s="109">
        <f t="shared" si="7"/>
        <v>1.4187908415018275</v>
      </c>
      <c r="AI66" s="109">
        <f t="shared" si="7"/>
        <v>2.0548411687033465</v>
      </c>
      <c r="AJ66" s="109">
        <f t="shared" si="7"/>
        <v>1.5160949850633401</v>
      </c>
      <c r="AK66" s="109">
        <f t="shared" si="7"/>
        <v>3.3849344758921118</v>
      </c>
      <c r="AL66" s="109">
        <f t="shared" si="7"/>
        <v>1.6522438085425248</v>
      </c>
      <c r="AM66" s="109">
        <f t="shared" si="7"/>
        <v>-0.43987380199587334</v>
      </c>
      <c r="AN66" s="109">
        <f t="shared" si="7"/>
        <v>1.6826165508695499</v>
      </c>
      <c r="AO66" s="109">
        <f t="shared" si="7"/>
        <v>2.3163488789992908</v>
      </c>
      <c r="AP66" s="109">
        <f t="shared" si="7"/>
        <v>1.6611367365839775</v>
      </c>
      <c r="AQ66" s="109">
        <f t="shared" si="7"/>
        <v>1.0625916716000103</v>
      </c>
      <c r="AR66" s="109">
        <f t="shared" si="7"/>
        <v>1.4564050605549237</v>
      </c>
      <c r="AS66" s="109">
        <f t="shared" si="7"/>
        <v>1.2599985629128638</v>
      </c>
      <c r="AT66" s="109">
        <f t="shared" si="7"/>
        <v>2.2828785679340724</v>
      </c>
      <c r="AU66" s="109">
        <f t="shared" si="7"/>
        <v>1.5505945596581454</v>
      </c>
      <c r="AV66" s="109">
        <f t="shared" si="7"/>
        <v>0.28219156830402581</v>
      </c>
      <c r="AW66" s="109">
        <f t="shared" si="7"/>
        <v>-0.38668252379853996</v>
      </c>
      <c r="AX66" s="109">
        <f t="shared" si="7"/>
        <v>2.3091865616176568</v>
      </c>
      <c r="AY66" s="109">
        <f t="shared" si="7"/>
        <v>2.1557497637367531</v>
      </c>
      <c r="AZ66" s="109">
        <f t="shared" si="7"/>
        <v>0.20035350181780237</v>
      </c>
      <c r="BA66" s="109">
        <f t="shared" si="7"/>
        <v>-0.70675953794249102</v>
      </c>
      <c r="BB66" s="109">
        <f t="shared" si="7"/>
        <v>-0.3519589587332233</v>
      </c>
      <c r="BC66" s="109">
        <f t="shared" si="7"/>
        <v>-1.6502965672500831</v>
      </c>
      <c r="BD66" s="109">
        <f t="shared" si="7"/>
        <v>-0.44344008734625007</v>
      </c>
      <c r="BE66" s="109">
        <f t="shared" si="7"/>
        <v>1.4048862415838788</v>
      </c>
      <c r="BF66" s="109">
        <f t="shared" si="7"/>
        <v>1.354863937597421</v>
      </c>
      <c r="BG66" s="109">
        <f t="shared" si="7"/>
        <v>2.3371962698521376E-2</v>
      </c>
      <c r="BH66" s="109">
        <f t="shared" si="7"/>
        <v>3.3377131610452793</v>
      </c>
      <c r="BI66" s="109">
        <f t="shared" si="7"/>
        <v>2.4971627163764367</v>
      </c>
      <c r="BJ66" s="109">
        <f t="shared" si="7"/>
        <v>1.391943069323484</v>
      </c>
      <c r="BK66" s="109">
        <f t="shared" si="7"/>
        <v>1.0238247278184429</v>
      </c>
      <c r="BL66" s="109">
        <f t="shared" si="7"/>
        <v>1.5232309045391061</v>
      </c>
      <c r="BM66" s="109">
        <f t="shared" si="7"/>
        <v>0.11451625487896001</v>
      </c>
      <c r="BN66" s="109">
        <f t="shared" si="7"/>
        <v>2.3419088972771736</v>
      </c>
      <c r="BO66" s="109">
        <f t="shared" si="7"/>
        <v>1.3608685142765442</v>
      </c>
      <c r="BP66" s="109">
        <f t="shared" si="7"/>
        <v>1.4272677835467593</v>
      </c>
      <c r="BQ66" s="109">
        <f t="shared" si="7"/>
        <v>0.49763129590115512</v>
      </c>
      <c r="BR66" s="109">
        <f t="shared" si="7"/>
        <v>1.7826095671567559</v>
      </c>
      <c r="BS66" s="110">
        <f t="shared" si="7"/>
        <v>0.71804423203749967</v>
      </c>
      <c r="BT66" s="110">
        <f t="shared" si="7"/>
        <v>1.0657456086412065</v>
      </c>
      <c r="BU66" s="110">
        <f t="shared" si="7"/>
        <v>0.96300031944498032</v>
      </c>
      <c r="BV66" s="110">
        <f t="shared" si="7"/>
        <v>0.53316295342830922</v>
      </c>
      <c r="BW66" s="109">
        <f>SUMPRODUCT($A$51:$A$65,BW51:BW65)</f>
        <v>0.1030281392272777</v>
      </c>
      <c r="BX66" s="109">
        <f t="shared" si="7"/>
        <v>0.30480654236742388</v>
      </c>
      <c r="BY66" s="109">
        <f t="shared" ref="BY66:CI66" si="8">SUMPRODUCT($A$51:$A$65,BY51:BY65)</f>
        <v>0.15220777510067571</v>
      </c>
      <c r="BZ66" s="109">
        <f t="shared" si="8"/>
        <v>1.2379631626783536</v>
      </c>
      <c r="CA66" s="109">
        <f t="shared" si="8"/>
        <v>0.40111591362888455</v>
      </c>
      <c r="CB66" s="109">
        <f t="shared" si="8"/>
        <v>0.46550342888378732</v>
      </c>
      <c r="CC66" s="109">
        <f t="shared" si="8"/>
        <v>0.39843894450413547</v>
      </c>
      <c r="CD66" s="109">
        <f t="shared" si="8"/>
        <v>0.67145619955475133</v>
      </c>
      <c r="CE66" s="109">
        <f t="shared" si="8"/>
        <v>0.63948116297860869</v>
      </c>
      <c r="CF66" s="109">
        <f t="shared" si="8"/>
        <v>-0.28753795316772129</v>
      </c>
      <c r="CG66" s="109">
        <f t="shared" si="8"/>
        <v>0.67023474182699949</v>
      </c>
      <c r="CH66" s="109">
        <f t="shared" si="8"/>
        <v>-0.23570004211582032</v>
      </c>
      <c r="CI66" s="109">
        <f t="shared" si="8"/>
        <v>7.0215908596792206E-2</v>
      </c>
      <c r="CJ66" s="109">
        <f>SUMPRODUCT($A$51:$A$65,CJ51:CJ65)</f>
        <v>0.87467621872493684</v>
      </c>
      <c r="CK66" s="109">
        <f t="shared" ref="CK66" si="9">SUMPRODUCT($A$51:$A$65,CK51:CK65)</f>
        <v>1.4647974084295268</v>
      </c>
    </row>
    <row r="67" spans="1:89" s="55" customFormat="1" ht="13.9" x14ac:dyDescent="0.3">
      <c r="BQ67" s="66"/>
      <c r="BR67" s="66"/>
      <c r="BS67" s="66"/>
      <c r="BT67" s="66"/>
      <c r="BU67" s="66"/>
      <c r="BV67" s="66"/>
      <c r="BW67" s="67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0"/>
      <c r="CJ67" s="68"/>
      <c r="CK67" s="68"/>
    </row>
    <row r="68" spans="1:89" s="55" customFormat="1" ht="13.9" x14ac:dyDescent="0.3">
      <c r="BQ68" s="66"/>
      <c r="BR68" s="66"/>
      <c r="BS68" s="66"/>
      <c r="BT68" s="66"/>
      <c r="BU68" s="66"/>
      <c r="BV68" s="66"/>
      <c r="BW68" s="67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0"/>
      <c r="CJ68" s="68"/>
      <c r="CK68" s="68"/>
    </row>
    <row r="69" spans="1:89" s="61" customFormat="1" ht="13.9" x14ac:dyDescent="0.3">
      <c r="B69" s="34" t="s">
        <v>23</v>
      </c>
      <c r="K69" s="69">
        <f>K66-K6</f>
        <v>2.5313084961453569E-14</v>
      </c>
      <c r="L69" s="69">
        <f t="shared" ref="L69:AP69" si="10">L66-L6</f>
        <v>-1.3766765505351941E-14</v>
      </c>
      <c r="M69" s="69">
        <f t="shared" si="10"/>
        <v>1.9040324872321435E-14</v>
      </c>
      <c r="N69" s="69">
        <f t="shared" si="10"/>
        <v>7.1054273576010019E-15</v>
      </c>
      <c r="O69" s="69">
        <f t="shared" si="10"/>
        <v>-5.2235993308613615E-14</v>
      </c>
      <c r="P69" s="69">
        <f t="shared" si="10"/>
        <v>2.1094237467877974E-15</v>
      </c>
      <c r="Q69" s="69">
        <f t="shared" si="10"/>
        <v>1.3322676295501878E-14</v>
      </c>
      <c r="R69" s="69">
        <f t="shared" si="10"/>
        <v>-3.8191672047105385E-14</v>
      </c>
      <c r="S69" s="69">
        <f t="shared" si="10"/>
        <v>-9.4368957093138306E-14</v>
      </c>
      <c r="T69" s="69">
        <f t="shared" si="10"/>
        <v>-7.0360384185619296E-15</v>
      </c>
      <c r="U69" s="69">
        <f t="shared" si="10"/>
        <v>-1.4876988529977098E-14</v>
      </c>
      <c r="V69" s="69">
        <f t="shared" si="10"/>
        <v>6.8389738316909643E-14</v>
      </c>
      <c r="W69" s="69">
        <f t="shared" si="10"/>
        <v>1.4588330543574557E-13</v>
      </c>
      <c r="X69" s="69">
        <f t="shared" si="10"/>
        <v>-9.2148511043887993E-15</v>
      </c>
      <c r="Y69" s="69">
        <f t="shared" si="10"/>
        <v>1.1213252548714081E-14</v>
      </c>
      <c r="Z69" s="69">
        <f t="shared" si="10"/>
        <v>-2.3092638912203256E-14</v>
      </c>
      <c r="AA69" s="69">
        <f t="shared" si="10"/>
        <v>-2.7422508708241367E-14</v>
      </c>
      <c r="AB69" s="69">
        <f t="shared" si="10"/>
        <v>2.9976021664879227E-14</v>
      </c>
      <c r="AC69" s="69">
        <f t="shared" si="10"/>
        <v>-1.4432899320127035E-14</v>
      </c>
      <c r="AD69" s="69">
        <f t="shared" si="10"/>
        <v>-1.9539925233402755E-14</v>
      </c>
      <c r="AE69" s="69">
        <f t="shared" si="10"/>
        <v>-1.1446399383885364E-13</v>
      </c>
      <c r="AF69" s="69">
        <f t="shared" si="10"/>
        <v>-9.4368957093138306E-15</v>
      </c>
      <c r="AG69" s="69">
        <f t="shared" si="10"/>
        <v>-1.8873791418627661E-14</v>
      </c>
      <c r="AH69" s="69">
        <f t="shared" si="10"/>
        <v>-1.7985612998927536E-14</v>
      </c>
      <c r="AI69" s="69">
        <f t="shared" si="10"/>
        <v>1.2656542480726785E-13</v>
      </c>
      <c r="AJ69" s="69">
        <f t="shared" si="10"/>
        <v>7.1054273576010019E-15</v>
      </c>
      <c r="AK69" s="69">
        <f t="shared" si="10"/>
        <v>-1.1546319456101628E-14</v>
      </c>
      <c r="AL69" s="69">
        <f t="shared" si="10"/>
        <v>2.6645352591003757E-15</v>
      </c>
      <c r="AM69" s="69">
        <f t="shared" si="10"/>
        <v>-5.5511151231257827E-16</v>
      </c>
      <c r="AN69" s="69">
        <f t="shared" si="10"/>
        <v>1.021405182655144E-14</v>
      </c>
      <c r="AO69" s="69">
        <f t="shared" si="10"/>
        <v>1.2434497875801753E-14</v>
      </c>
      <c r="AP69" s="69">
        <f t="shared" si="10"/>
        <v>-6.4392935428259079E-15</v>
      </c>
      <c r="AQ69" s="69">
        <f t="shared" ref="AQ69:BV69" si="11">AQ66-AQ6</f>
        <v>-1.0680345496894006E-13</v>
      </c>
      <c r="AR69" s="69">
        <f t="shared" si="11"/>
        <v>9.5479180117763462E-15</v>
      </c>
      <c r="AS69" s="69">
        <f t="shared" si="11"/>
        <v>2.2648549702353193E-14</v>
      </c>
      <c r="AT69" s="69">
        <f t="shared" si="11"/>
        <v>-4.4408920985006262E-15</v>
      </c>
      <c r="AU69" s="69">
        <f t="shared" si="11"/>
        <v>1.2212453270876722E-13</v>
      </c>
      <c r="AV69" s="69">
        <f t="shared" si="11"/>
        <v>-1.7208456881689926E-14</v>
      </c>
      <c r="AW69" s="69">
        <f t="shared" si="11"/>
        <v>2.9420910152566648E-14</v>
      </c>
      <c r="AX69" s="69">
        <f t="shared" si="11"/>
        <v>-3.6415315207705135E-14</v>
      </c>
      <c r="AY69" s="69">
        <f t="shared" si="11"/>
        <v>-6.8389738316909643E-14</v>
      </c>
      <c r="AZ69" s="69">
        <f t="shared" si="11"/>
        <v>-1.3156142841808105E-14</v>
      </c>
      <c r="BA69" s="69">
        <f t="shared" si="11"/>
        <v>5.4511950509095186E-14</v>
      </c>
      <c r="BB69" s="69">
        <f t="shared" si="11"/>
        <v>-4.5352610555937645E-14</v>
      </c>
      <c r="BC69" s="69">
        <f t="shared" si="11"/>
        <v>-1.0191847366058937E-13</v>
      </c>
      <c r="BD69" s="69">
        <f t="shared" si="11"/>
        <v>1.0658141036401503E-14</v>
      </c>
      <c r="BE69" s="69">
        <f t="shared" si="11"/>
        <v>2.5979218776228663E-14</v>
      </c>
      <c r="BF69" s="69">
        <f t="shared" si="11"/>
        <v>-3.6415315207705135E-14</v>
      </c>
      <c r="BG69" s="69">
        <f t="shared" si="11"/>
        <v>1.3011813848606835E-13</v>
      </c>
      <c r="BH69" s="69">
        <f t="shared" si="11"/>
        <v>-3.5527136788005009E-14</v>
      </c>
      <c r="BI69" s="69">
        <f t="shared" si="11"/>
        <v>2.8421709430404007E-14</v>
      </c>
      <c r="BJ69" s="69">
        <f t="shared" si="11"/>
        <v>-4.6629367034256575E-15</v>
      </c>
      <c r="BK69" s="69">
        <f t="shared" si="11"/>
        <v>-1.2101430968414206E-13</v>
      </c>
      <c r="BL69" s="69">
        <f t="shared" si="11"/>
        <v>1.5543122344752192E-14</v>
      </c>
      <c r="BM69" s="69">
        <f t="shared" si="11"/>
        <v>1.0005885009434223E-14</v>
      </c>
      <c r="BN69" s="69">
        <f t="shared" si="11"/>
        <v>-1.9539925233402755E-14</v>
      </c>
      <c r="BO69" s="69">
        <f t="shared" si="11"/>
        <v>4.0190073491430667E-14</v>
      </c>
      <c r="BP69" s="69">
        <f t="shared" si="11"/>
        <v>5.9952043329758453E-15</v>
      </c>
      <c r="BQ69" s="69">
        <f t="shared" si="11"/>
        <v>1.1379786002407855E-14</v>
      </c>
      <c r="BR69" s="69">
        <f t="shared" si="11"/>
        <v>-1.2656542480726785E-14</v>
      </c>
      <c r="BS69" s="121">
        <f t="shared" si="11"/>
        <v>9.2584723481937692E-3</v>
      </c>
      <c r="BT69" s="121">
        <f t="shared" si="11"/>
        <v>1.2434497875801753E-14</v>
      </c>
      <c r="BU69" s="121">
        <f t="shared" si="11"/>
        <v>-6.6613381477509392E-15</v>
      </c>
      <c r="BV69" s="121">
        <f t="shared" si="11"/>
        <v>-7.4384942649885488E-15</v>
      </c>
      <c r="BW69" s="64">
        <f t="shared" ref="BW69:CK69" si="12">BW66-BW6</f>
        <v>-1.3447576385772209E-14</v>
      </c>
      <c r="BX69" s="64">
        <f t="shared" si="12"/>
        <v>2.2093438190040615E-14</v>
      </c>
      <c r="BY69" s="64">
        <f t="shared" si="12"/>
        <v>-1.6125989432680399E-14</v>
      </c>
      <c r="BZ69" s="64">
        <f t="shared" si="12"/>
        <v>-1.5543122344752192E-14</v>
      </c>
      <c r="CA69" s="64">
        <f t="shared" si="12"/>
        <v>2.7644553313166398E-14</v>
      </c>
      <c r="CB69" s="64">
        <f t="shared" si="12"/>
        <v>-4.7795101210112989E-14</v>
      </c>
      <c r="CC69" s="64">
        <f t="shared" si="12"/>
        <v>0</v>
      </c>
      <c r="CD69" s="64">
        <f t="shared" si="12"/>
        <v>-2.7755575615628914E-15</v>
      </c>
      <c r="CE69" s="64">
        <f t="shared" si="12"/>
        <v>-1.7430501486614958E-14</v>
      </c>
      <c r="CF69" s="64">
        <f t="shared" si="12"/>
        <v>2.1149748619109232E-14</v>
      </c>
      <c r="CG69" s="64">
        <f t="shared" si="12"/>
        <v>-1.6986412276764895E-14</v>
      </c>
      <c r="CH69" s="64">
        <f t="shared" si="12"/>
        <v>1.7180701306074297E-14</v>
      </c>
      <c r="CI69" s="64">
        <f t="shared" si="12"/>
        <v>-2.4287516442456081E-13</v>
      </c>
      <c r="CJ69" s="64">
        <f t="shared" si="12"/>
        <v>3.6415315207705135E-14</v>
      </c>
      <c r="CK69" s="64">
        <f t="shared" si="12"/>
        <v>-2.0206059048177849E-14</v>
      </c>
    </row>
    <row r="70" spans="1:89" s="55" customFormat="1" ht="13.9" x14ac:dyDescent="0.3"/>
  </sheetData>
  <pageMargins left="0.75" right="0.75" top="1" bottom="1" header="0.5" footer="0.5"/>
  <pageSetup paperSize="0" orientation="portrait" horizontalDpi="0" verticalDpi="0" copie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72"/>
  <sheetViews>
    <sheetView showGridLines="0" zoomScale="80" zoomScaleNormal="80" workbookViewId="0">
      <pane xSplit="2" ySplit="5" topLeftCell="C6" activePane="bottomRight" state="frozenSplit"/>
      <selection pane="topRight" activeCell="H1" sqref="H1"/>
      <selection pane="bottomLeft" activeCell="A28" sqref="A28"/>
      <selection pane="bottomRight" activeCell="B24" sqref="B24"/>
    </sheetView>
  </sheetViews>
  <sheetFormatPr baseColWidth="10" defaultRowHeight="15" x14ac:dyDescent="0.25"/>
  <cols>
    <col min="1" max="1" width="12.7109375" customWidth="1"/>
    <col min="2" max="2" width="43.28515625" bestFit="1" customWidth="1"/>
    <col min="3" max="23" width="12.7109375" customWidth="1"/>
  </cols>
  <sheetData>
    <row r="1" spans="1:23" s="41" customFormat="1" ht="18.75" x14ac:dyDescent="0.3">
      <c r="A1" s="40" t="s">
        <v>28</v>
      </c>
    </row>
    <row r="2" spans="1:23" s="41" customFormat="1" ht="18" x14ac:dyDescent="0.35">
      <c r="A2" s="41" t="s">
        <v>29</v>
      </c>
    </row>
    <row r="3" spans="1:23" ht="14.45" x14ac:dyDescent="0.3">
      <c r="A3" s="2"/>
    </row>
    <row r="4" spans="1:23" ht="15.75" x14ac:dyDescent="0.25">
      <c r="B4" s="39" t="s">
        <v>64</v>
      </c>
      <c r="C4">
        <v>1</v>
      </c>
      <c r="D4">
        <v>2</v>
      </c>
      <c r="E4">
        <v>3</v>
      </c>
      <c r="F4">
        <v>4</v>
      </c>
      <c r="G4">
        <v>5</v>
      </c>
      <c r="H4">
        <v>6</v>
      </c>
      <c r="I4">
        <v>7</v>
      </c>
      <c r="J4">
        <v>8</v>
      </c>
      <c r="K4">
        <v>9</v>
      </c>
      <c r="L4">
        <v>10</v>
      </c>
      <c r="M4">
        <v>11</v>
      </c>
      <c r="N4">
        <v>12</v>
      </c>
      <c r="O4">
        <v>13</v>
      </c>
      <c r="P4">
        <v>14</v>
      </c>
      <c r="Q4">
        <v>15</v>
      </c>
      <c r="R4">
        <v>16</v>
      </c>
      <c r="S4">
        <v>17</v>
      </c>
      <c r="T4">
        <v>18</v>
      </c>
      <c r="U4">
        <v>19</v>
      </c>
      <c r="V4">
        <v>20</v>
      </c>
      <c r="W4">
        <v>21</v>
      </c>
    </row>
    <row r="5" spans="1:23" ht="25.5" x14ac:dyDescent="0.25">
      <c r="A5" s="15" t="s">
        <v>20</v>
      </c>
      <c r="B5" s="16" t="s">
        <v>18</v>
      </c>
      <c r="C5" s="139">
        <v>35065</v>
      </c>
      <c r="D5" s="139">
        <v>35431</v>
      </c>
      <c r="E5" s="139">
        <v>35796</v>
      </c>
      <c r="F5" s="139">
        <v>36161</v>
      </c>
      <c r="G5" s="139">
        <v>36526</v>
      </c>
      <c r="H5" s="139">
        <v>36892</v>
      </c>
      <c r="I5" s="139">
        <v>37257</v>
      </c>
      <c r="J5" s="139">
        <v>37622</v>
      </c>
      <c r="K5" s="139">
        <v>37987</v>
      </c>
      <c r="L5" s="139">
        <v>38353</v>
      </c>
      <c r="M5" s="139">
        <v>38718</v>
      </c>
      <c r="N5" s="139">
        <v>39083</v>
      </c>
      <c r="O5" s="139">
        <v>39448</v>
      </c>
      <c r="P5" s="139">
        <v>39814</v>
      </c>
      <c r="Q5" s="139">
        <v>40179</v>
      </c>
      <c r="R5" s="139">
        <v>40544</v>
      </c>
      <c r="S5" s="139">
        <v>40909</v>
      </c>
      <c r="T5" s="139">
        <v>41275</v>
      </c>
      <c r="U5" s="139">
        <v>41640</v>
      </c>
      <c r="V5" s="139">
        <v>42005</v>
      </c>
      <c r="W5" s="139">
        <v>42370</v>
      </c>
    </row>
    <row r="6" spans="1:23" x14ac:dyDescent="0.25">
      <c r="A6" s="136">
        <f>Original_real!A11</f>
        <v>1</v>
      </c>
      <c r="B6" s="18" t="s">
        <v>17</v>
      </c>
      <c r="C6" s="91">
        <v>72.632833007303404</v>
      </c>
      <c r="D6" s="91">
        <v>75.370574983692293</v>
      </c>
      <c r="E6" s="91">
        <v>77.913465086530195</v>
      </c>
      <c r="F6" s="91">
        <v>76.723838219104394</v>
      </c>
      <c r="G6" s="91">
        <v>80.282861966282098</v>
      </c>
      <c r="H6" s="91">
        <v>68.985960193228294</v>
      </c>
      <c r="I6" s="91">
        <v>71.382811549497802</v>
      </c>
      <c r="J6" s="91">
        <v>73.832270905188807</v>
      </c>
      <c r="K6" s="91">
        <v>70.461141597364204</v>
      </c>
      <c r="L6" s="91">
        <v>71.201974262711303</v>
      </c>
      <c r="M6" s="91">
        <v>68.723587611157797</v>
      </c>
      <c r="N6" s="91">
        <v>73.0425789279724</v>
      </c>
      <c r="O6" s="91">
        <v>75.754917089667103</v>
      </c>
      <c r="P6" s="91">
        <v>81.765452923652305</v>
      </c>
      <c r="Q6" s="91">
        <v>89.379539526125399</v>
      </c>
      <c r="R6" s="91">
        <v>88.642816487741399</v>
      </c>
      <c r="S6" s="91">
        <v>95.423810425506801</v>
      </c>
      <c r="T6" s="91">
        <v>100</v>
      </c>
      <c r="U6" s="91">
        <v>116.80586386828099</v>
      </c>
      <c r="V6" s="91">
        <v>122.88321355454801</v>
      </c>
      <c r="W6" s="91">
        <v>121.045253142428</v>
      </c>
    </row>
    <row r="7" spans="1:23" ht="14.45" x14ac:dyDescent="0.3">
      <c r="A7" s="137">
        <f>Original_real!A12</f>
        <v>1</v>
      </c>
      <c r="B7" s="19" t="s">
        <v>1</v>
      </c>
      <c r="C7" s="92">
        <v>86.287615883460603</v>
      </c>
      <c r="D7" s="92">
        <v>97.953806978764305</v>
      </c>
      <c r="E7" s="92">
        <v>112.719388813091</v>
      </c>
      <c r="F7" s="92">
        <v>132.47429686298</v>
      </c>
      <c r="G7" s="92">
        <v>99.960177336104493</v>
      </c>
      <c r="H7" s="92">
        <v>76.811003290784797</v>
      </c>
      <c r="I7" s="92">
        <v>76.941671292293904</v>
      </c>
      <c r="J7" s="92">
        <v>99.053673635120703</v>
      </c>
      <c r="K7" s="92">
        <v>81.348589925529495</v>
      </c>
      <c r="L7" s="92">
        <v>91.989072218620706</v>
      </c>
      <c r="M7" s="92">
        <v>128.28156353501001</v>
      </c>
      <c r="N7" s="92">
        <v>120.532943601281</v>
      </c>
      <c r="O7" s="92">
        <v>79.539342022439101</v>
      </c>
      <c r="P7" s="92">
        <v>95.689799852965194</v>
      </c>
      <c r="Q7" s="92">
        <v>113.146888016522</v>
      </c>
      <c r="R7" s="92">
        <v>116.485807176639</v>
      </c>
      <c r="S7" s="92">
        <v>73.929996353931401</v>
      </c>
      <c r="T7" s="92">
        <v>100</v>
      </c>
      <c r="U7" s="92">
        <v>165.26261693724001</v>
      </c>
      <c r="V7" s="92">
        <v>140.751153293258</v>
      </c>
      <c r="W7" s="92">
        <v>167.074796903943</v>
      </c>
    </row>
    <row r="8" spans="1:23" x14ac:dyDescent="0.25">
      <c r="A8" s="137">
        <f>Original_real!A13</f>
        <v>1</v>
      </c>
      <c r="B8" s="19" t="s">
        <v>2</v>
      </c>
      <c r="C8" s="92">
        <v>21.967023094259801</v>
      </c>
      <c r="D8" s="92">
        <v>20.255694254818401</v>
      </c>
      <c r="E8" s="92">
        <v>14.2480106482803</v>
      </c>
      <c r="F8" s="92">
        <v>16.512338365159401</v>
      </c>
      <c r="G8" s="92">
        <v>20.553236812410798</v>
      </c>
      <c r="H8" s="92">
        <v>20.202458404756801</v>
      </c>
      <c r="I8" s="92">
        <v>22.9206723241658</v>
      </c>
      <c r="J8" s="92">
        <v>29.7829524358757</v>
      </c>
      <c r="K8" s="92">
        <v>51.632474732677402</v>
      </c>
      <c r="L8" s="92">
        <v>71.512145294095404</v>
      </c>
      <c r="M8" s="92">
        <v>118.975142190726</v>
      </c>
      <c r="N8" s="92">
        <v>127.041582739831</v>
      </c>
      <c r="O8" s="92">
        <v>92.746455401556702</v>
      </c>
      <c r="P8" s="92">
        <v>89.561101009940103</v>
      </c>
      <c r="Q8" s="92">
        <v>122.93197188798101</v>
      </c>
      <c r="R8" s="92">
        <v>131.866770556967</v>
      </c>
      <c r="S8" s="92">
        <v>113.628299225967</v>
      </c>
      <c r="T8" s="92">
        <v>100</v>
      </c>
      <c r="U8" s="92">
        <v>104.66580649673899</v>
      </c>
      <c r="V8" s="92">
        <v>90.146569383832002</v>
      </c>
      <c r="W8" s="92">
        <v>90.060366461559994</v>
      </c>
    </row>
    <row r="9" spans="1:23" ht="14.45" x14ac:dyDescent="0.3">
      <c r="A9" s="137">
        <f>Original_real!A14</f>
        <v>1</v>
      </c>
      <c r="B9" s="19" t="s">
        <v>3</v>
      </c>
      <c r="C9" s="92">
        <v>54.346628496672899</v>
      </c>
      <c r="D9" s="92">
        <v>55.976162383697101</v>
      </c>
      <c r="E9" s="92">
        <v>56.941096330842797</v>
      </c>
      <c r="F9" s="92">
        <v>58.984256041461798</v>
      </c>
      <c r="G9" s="92">
        <v>63.139848911565203</v>
      </c>
      <c r="H9" s="92">
        <v>70.782978044971003</v>
      </c>
      <c r="I9" s="92">
        <v>73.989810430607506</v>
      </c>
      <c r="J9" s="92">
        <v>77.154021261098606</v>
      </c>
      <c r="K9" s="92">
        <v>78.381863009167205</v>
      </c>
      <c r="L9" s="92">
        <v>77.4065065782288</v>
      </c>
      <c r="M9" s="92">
        <v>79.169757409005996</v>
      </c>
      <c r="N9" s="92">
        <v>79.101614281605606</v>
      </c>
      <c r="O9" s="92">
        <v>75.346191330578506</v>
      </c>
      <c r="P9" s="92">
        <v>83.261543943986197</v>
      </c>
      <c r="Q9" s="92">
        <v>89.153973108069096</v>
      </c>
      <c r="R9" s="92">
        <v>92.422355325979794</v>
      </c>
      <c r="S9" s="92">
        <v>93.482058331129195</v>
      </c>
      <c r="T9" s="92">
        <v>100</v>
      </c>
      <c r="U9" s="92">
        <v>108.711520548629</v>
      </c>
      <c r="V9" s="92">
        <v>118.26943696831</v>
      </c>
      <c r="W9" s="92">
        <v>121.059240505012</v>
      </c>
    </row>
    <row r="10" spans="1:23" x14ac:dyDescent="0.25">
      <c r="A10" s="137">
        <f>Original_real!A15</f>
        <v>1</v>
      </c>
      <c r="B10" s="19" t="s">
        <v>4</v>
      </c>
      <c r="C10" s="92">
        <v>39.420392752705901</v>
      </c>
      <c r="D10" s="92">
        <v>39.834596002770198</v>
      </c>
      <c r="E10" s="92">
        <v>39.879001743456797</v>
      </c>
      <c r="F10" s="92">
        <v>42.285723957292802</v>
      </c>
      <c r="G10" s="92">
        <v>48.473915096870897</v>
      </c>
      <c r="H10" s="92">
        <v>51.870933730589996</v>
      </c>
      <c r="I10" s="92">
        <v>54.419892187053399</v>
      </c>
      <c r="J10" s="92">
        <v>56.761955820841102</v>
      </c>
      <c r="K10" s="92">
        <v>56.808128256365997</v>
      </c>
      <c r="L10" s="92">
        <v>66.125273031511796</v>
      </c>
      <c r="M10" s="92">
        <v>68.704283789517106</v>
      </c>
      <c r="N10" s="92">
        <v>88.125591883772103</v>
      </c>
      <c r="O10" s="92">
        <v>118.096481365892</v>
      </c>
      <c r="P10" s="92">
        <v>126.86655335693899</v>
      </c>
      <c r="Q10" s="92">
        <v>122.479295144196</v>
      </c>
      <c r="R10" s="92">
        <v>117.594493160577</v>
      </c>
      <c r="S10" s="92">
        <v>106.319924020961</v>
      </c>
      <c r="T10" s="92">
        <v>100</v>
      </c>
      <c r="U10" s="92">
        <v>99.810229743005607</v>
      </c>
      <c r="V10" s="92">
        <v>117.54815594223</v>
      </c>
      <c r="W10" s="92">
        <v>128.012267266278</v>
      </c>
    </row>
    <row r="11" spans="1:23" x14ac:dyDescent="0.25">
      <c r="A11" s="137">
        <f>Original_real!A16</f>
        <v>1</v>
      </c>
      <c r="B11" s="19" t="s">
        <v>5</v>
      </c>
      <c r="C11" s="92">
        <v>45.459444149040898</v>
      </c>
      <c r="D11" s="92">
        <v>50.048183860554303</v>
      </c>
      <c r="E11" s="92">
        <v>48.055927070864399</v>
      </c>
      <c r="F11" s="92">
        <v>42.825297190873002</v>
      </c>
      <c r="G11" s="92">
        <v>38.929501037268103</v>
      </c>
      <c r="H11" s="92">
        <v>41.6358924531824</v>
      </c>
      <c r="I11" s="92">
        <v>41.766937759404598</v>
      </c>
      <c r="J11" s="92">
        <v>49.865804767767003</v>
      </c>
      <c r="K11" s="92">
        <v>52.057330618852099</v>
      </c>
      <c r="L11" s="92">
        <v>56.453365558980103</v>
      </c>
      <c r="M11" s="92">
        <v>60.620314901453803</v>
      </c>
      <c r="N11" s="92">
        <v>68.599549930145699</v>
      </c>
      <c r="O11" s="92">
        <v>74.833371126354905</v>
      </c>
      <c r="P11" s="92">
        <v>88.706104793559504</v>
      </c>
      <c r="Q11" s="92">
        <v>87.967342401543803</v>
      </c>
      <c r="R11" s="92">
        <v>89.685498875571497</v>
      </c>
      <c r="S11" s="92">
        <v>98.511846461566805</v>
      </c>
      <c r="T11" s="92">
        <v>100</v>
      </c>
      <c r="U11" s="92">
        <v>106.62777588947699</v>
      </c>
      <c r="V11" s="92">
        <v>113.41529119582199</v>
      </c>
      <c r="W11" s="92">
        <v>117.095955407155</v>
      </c>
    </row>
    <row r="12" spans="1:23" ht="14.45" x14ac:dyDescent="0.3">
      <c r="A12" s="137">
        <f>Original_real!A17</f>
        <v>1</v>
      </c>
      <c r="B12" s="19" t="s">
        <v>6</v>
      </c>
      <c r="C12" s="92">
        <v>60.640648952663902</v>
      </c>
      <c r="D12" s="92">
        <v>59.331586815351102</v>
      </c>
      <c r="E12" s="92">
        <v>63.095113593565898</v>
      </c>
      <c r="F12" s="92">
        <v>63.549057862538803</v>
      </c>
      <c r="G12" s="92">
        <v>64.235852169850403</v>
      </c>
      <c r="H12" s="92">
        <v>67.453106045811595</v>
      </c>
      <c r="I12" s="92">
        <v>64.876811190776493</v>
      </c>
      <c r="J12" s="92">
        <v>66.374954445510596</v>
      </c>
      <c r="K12" s="92">
        <v>68.971507207835202</v>
      </c>
      <c r="L12" s="92">
        <v>73.828130616930494</v>
      </c>
      <c r="M12" s="92">
        <v>76.170052776320404</v>
      </c>
      <c r="N12" s="92">
        <v>80.524857630724298</v>
      </c>
      <c r="O12" s="92">
        <v>89.714738020059201</v>
      </c>
      <c r="P12" s="92">
        <v>88.058838257102906</v>
      </c>
      <c r="Q12" s="92">
        <v>94.0881613332309</v>
      </c>
      <c r="R12" s="92">
        <v>93.169972909050401</v>
      </c>
      <c r="S12" s="92">
        <v>99.928783265220801</v>
      </c>
      <c r="T12" s="92">
        <v>100</v>
      </c>
      <c r="U12" s="92">
        <v>107.26658080686499</v>
      </c>
      <c r="V12" s="92">
        <v>109.324793992944</v>
      </c>
      <c r="W12" s="92">
        <v>114.859749630558</v>
      </c>
    </row>
    <row r="13" spans="1:23" ht="14.45" x14ac:dyDescent="0.3">
      <c r="A13" s="137">
        <f>Original_real!A18</f>
        <v>1</v>
      </c>
      <c r="B13" s="19" t="s">
        <v>7</v>
      </c>
      <c r="C13" s="92">
        <v>50.163656856983202</v>
      </c>
      <c r="D13" s="92">
        <v>52.733152224190597</v>
      </c>
      <c r="E13" s="92">
        <v>62.090604869217401</v>
      </c>
      <c r="F13" s="92">
        <v>64.378849524750805</v>
      </c>
      <c r="G13" s="92">
        <v>70.042983964937093</v>
      </c>
      <c r="H13" s="92">
        <v>75.720831297402398</v>
      </c>
      <c r="I13" s="92">
        <v>77.662601697848004</v>
      </c>
      <c r="J13" s="92">
        <v>82.562850133583694</v>
      </c>
      <c r="K13" s="92">
        <v>89.788164104092203</v>
      </c>
      <c r="L13" s="92">
        <v>88.667003132799906</v>
      </c>
      <c r="M13" s="92">
        <v>85.294272509621507</v>
      </c>
      <c r="N13" s="92">
        <v>85.031351183195795</v>
      </c>
      <c r="O13" s="92">
        <v>89.675573085895195</v>
      </c>
      <c r="P13" s="92">
        <v>94.832292441800703</v>
      </c>
      <c r="Q13" s="92">
        <v>101.683496401479</v>
      </c>
      <c r="R13" s="92">
        <v>94.054637492467506</v>
      </c>
      <c r="S13" s="92">
        <v>98.085199529483702</v>
      </c>
      <c r="T13" s="92">
        <v>100</v>
      </c>
      <c r="U13" s="92">
        <v>104.044086629798</v>
      </c>
      <c r="V13" s="92">
        <v>116.51022029967601</v>
      </c>
      <c r="W13" s="92">
        <v>122.255566015439</v>
      </c>
    </row>
    <row r="14" spans="1:23" x14ac:dyDescent="0.25">
      <c r="A14" s="137">
        <f>Original_real!A19</f>
        <v>1</v>
      </c>
      <c r="B14" s="19" t="s">
        <v>15</v>
      </c>
      <c r="C14" s="92">
        <v>93.241377803822601</v>
      </c>
      <c r="D14" s="92">
        <v>90.242947622637999</v>
      </c>
      <c r="E14" s="92">
        <v>98.080151022085701</v>
      </c>
      <c r="F14" s="92">
        <v>98.966998806065405</v>
      </c>
      <c r="G14" s="92">
        <v>89.123043110140898</v>
      </c>
      <c r="H14" s="92">
        <v>84.274430357721698</v>
      </c>
      <c r="I14" s="92">
        <v>87.086126396411004</v>
      </c>
      <c r="J14" s="92">
        <v>85.263982706938194</v>
      </c>
      <c r="K14" s="92">
        <v>83.4506348620625</v>
      </c>
      <c r="L14" s="92">
        <v>85.235265080775804</v>
      </c>
      <c r="M14" s="92">
        <v>91.399579843335204</v>
      </c>
      <c r="N14" s="92">
        <v>91.484409284376099</v>
      </c>
      <c r="O14" s="92">
        <v>92.482358897338301</v>
      </c>
      <c r="P14" s="92">
        <v>93.623659914968599</v>
      </c>
      <c r="Q14" s="92">
        <v>95.541552138503903</v>
      </c>
      <c r="R14" s="92">
        <v>98.880109035819402</v>
      </c>
      <c r="S14" s="92">
        <v>99.3690800305273</v>
      </c>
      <c r="T14" s="92">
        <v>100</v>
      </c>
      <c r="U14" s="92">
        <v>100.128397059626</v>
      </c>
      <c r="V14" s="92">
        <v>100.882502171795</v>
      </c>
      <c r="W14" s="92">
        <v>101.968594506114</v>
      </c>
    </row>
    <row r="15" spans="1:23" ht="14.45" x14ac:dyDescent="0.3">
      <c r="A15" s="137">
        <f>Original_real!A20</f>
        <v>1</v>
      </c>
      <c r="B15" s="19" t="s">
        <v>9</v>
      </c>
      <c r="C15" s="92">
        <v>55.851352117283398</v>
      </c>
      <c r="D15" s="92">
        <v>59.114109900617997</v>
      </c>
      <c r="E15" s="92">
        <v>58.366618127400201</v>
      </c>
      <c r="F15" s="92">
        <v>58.670207104627302</v>
      </c>
      <c r="G15" s="92">
        <v>62.373043550420199</v>
      </c>
      <c r="H15" s="92">
        <v>64.070887418801306</v>
      </c>
      <c r="I15" s="92">
        <v>65.462036248701096</v>
      </c>
      <c r="J15" s="92">
        <v>64.684102680809701</v>
      </c>
      <c r="K15" s="92">
        <v>65.807671334393405</v>
      </c>
      <c r="L15" s="92">
        <v>66.938917306595599</v>
      </c>
      <c r="M15" s="92">
        <v>69.572227810616297</v>
      </c>
      <c r="N15" s="92">
        <v>74.805097742255796</v>
      </c>
      <c r="O15" s="92">
        <v>80.932833464694497</v>
      </c>
      <c r="P15" s="92">
        <v>85.492096041450594</v>
      </c>
      <c r="Q15" s="92">
        <v>86.735231809133097</v>
      </c>
      <c r="R15" s="92">
        <v>91.995413336633007</v>
      </c>
      <c r="S15" s="92">
        <v>94.949842983271907</v>
      </c>
      <c r="T15" s="92">
        <v>100</v>
      </c>
      <c r="U15" s="92">
        <v>102.512178637872</v>
      </c>
      <c r="V15" s="92">
        <v>107.958620512995</v>
      </c>
      <c r="W15" s="92">
        <v>113.46184001884799</v>
      </c>
    </row>
    <row r="16" spans="1:23" ht="14.45" x14ac:dyDescent="0.3">
      <c r="A16" s="137">
        <f>Original_real!A21</f>
        <v>1</v>
      </c>
      <c r="B16" s="19" t="s">
        <v>16</v>
      </c>
      <c r="C16" s="92">
        <v>54.600964688120399</v>
      </c>
      <c r="D16" s="92">
        <v>57.732190188861701</v>
      </c>
      <c r="E16" s="92">
        <v>54.349662554502203</v>
      </c>
      <c r="F16" s="92">
        <v>51.726711388968504</v>
      </c>
      <c r="G16" s="92">
        <v>51.686860692839502</v>
      </c>
      <c r="H16" s="92">
        <v>53.519157174887503</v>
      </c>
      <c r="I16" s="92">
        <v>54.424392041099601</v>
      </c>
      <c r="J16" s="92">
        <v>54.499856027716298</v>
      </c>
      <c r="K16" s="92">
        <v>55.879752189007696</v>
      </c>
      <c r="L16" s="92">
        <v>59.172210630043303</v>
      </c>
      <c r="M16" s="92">
        <v>62.286111257610102</v>
      </c>
      <c r="N16" s="92">
        <v>66.061260534249897</v>
      </c>
      <c r="O16" s="92">
        <v>72.162782718386197</v>
      </c>
      <c r="P16" s="92">
        <v>73.4671095551723</v>
      </c>
      <c r="Q16" s="92">
        <v>80.875555716059296</v>
      </c>
      <c r="R16" s="92">
        <v>87.316769183583006</v>
      </c>
      <c r="S16" s="92">
        <v>93.676999523195093</v>
      </c>
      <c r="T16" s="92">
        <v>100</v>
      </c>
      <c r="U16" s="92">
        <v>104.819456586096</v>
      </c>
      <c r="V16" s="92">
        <v>114.47863912030699</v>
      </c>
      <c r="W16" s="92">
        <v>120.737051829449</v>
      </c>
    </row>
    <row r="17" spans="1:86" ht="14.45" x14ac:dyDescent="0.3">
      <c r="A17" s="137">
        <f>Original_real!A22</f>
        <v>1</v>
      </c>
      <c r="B17" s="19" t="s">
        <v>11</v>
      </c>
      <c r="C17" s="92">
        <v>38.991117772522699</v>
      </c>
      <c r="D17" s="92">
        <v>41.704932080232098</v>
      </c>
      <c r="E17" s="92">
        <v>45.001367141450899</v>
      </c>
      <c r="F17" s="92">
        <v>48.113827089700003</v>
      </c>
      <c r="G17" s="92">
        <v>50.456275507942998</v>
      </c>
      <c r="H17" s="92">
        <v>53.188632875364497</v>
      </c>
      <c r="I17" s="92">
        <v>56.1820695743193</v>
      </c>
      <c r="J17" s="92">
        <v>58.322866558631397</v>
      </c>
      <c r="K17" s="92">
        <v>60.1025534427351</v>
      </c>
      <c r="L17" s="92">
        <v>62.242784785298099</v>
      </c>
      <c r="M17" s="92">
        <v>65.441245434601996</v>
      </c>
      <c r="N17" s="92">
        <v>69.225692727848198</v>
      </c>
      <c r="O17" s="92">
        <v>74.631992971283395</v>
      </c>
      <c r="P17" s="92">
        <v>81.046905095247894</v>
      </c>
      <c r="Q17" s="92">
        <v>87.382231804378094</v>
      </c>
      <c r="R17" s="92">
        <v>89.535450928959193</v>
      </c>
      <c r="S17" s="92">
        <v>92.465317620280899</v>
      </c>
      <c r="T17" s="92">
        <v>100</v>
      </c>
      <c r="U17" s="92">
        <v>105.462783571727</v>
      </c>
      <c r="V17" s="92">
        <v>112.24490237895699</v>
      </c>
      <c r="W17" s="92">
        <v>118.22513188384301</v>
      </c>
    </row>
    <row r="18" spans="1:86" x14ac:dyDescent="0.25">
      <c r="A18" s="137">
        <f>Original_real!A23</f>
        <v>1</v>
      </c>
      <c r="B18" s="19" t="s">
        <v>12</v>
      </c>
      <c r="C18" s="92">
        <v>33.979262642926301</v>
      </c>
      <c r="D18" s="92">
        <v>38.4055107869154</v>
      </c>
      <c r="E18" s="92">
        <v>41.5793986276136</v>
      </c>
      <c r="F18" s="92">
        <v>45.586929949797501</v>
      </c>
      <c r="G18" s="92">
        <v>47.8161538132182</v>
      </c>
      <c r="H18" s="92">
        <v>49.286898006268402</v>
      </c>
      <c r="I18" s="92">
        <v>49.834060603340198</v>
      </c>
      <c r="J18" s="92">
        <v>50.379814855431903</v>
      </c>
      <c r="K18" s="92">
        <v>52.9906583888556</v>
      </c>
      <c r="L18" s="92">
        <v>57.560189450531396</v>
      </c>
      <c r="M18" s="92">
        <v>61.453360607406502</v>
      </c>
      <c r="N18" s="92">
        <v>65.469128991954094</v>
      </c>
      <c r="O18" s="92">
        <v>73.252102946294201</v>
      </c>
      <c r="P18" s="92">
        <v>80.110740362635497</v>
      </c>
      <c r="Q18" s="92">
        <v>85.664659169701295</v>
      </c>
      <c r="R18" s="92">
        <v>89.693255098042599</v>
      </c>
      <c r="S18" s="92">
        <v>94.454253579325794</v>
      </c>
      <c r="T18" s="92">
        <v>100</v>
      </c>
      <c r="U18" s="92">
        <v>107.57377740652301</v>
      </c>
      <c r="V18" s="92">
        <v>113.35143823577199</v>
      </c>
      <c r="W18" s="92">
        <v>116.92419168587</v>
      </c>
    </row>
    <row r="19" spans="1:86" ht="14.45" x14ac:dyDescent="0.3">
      <c r="A19" s="137">
        <f>Original_real!A24</f>
        <v>1</v>
      </c>
      <c r="B19" s="19" t="s">
        <v>13</v>
      </c>
      <c r="C19" s="92">
        <v>53.244533352904803</v>
      </c>
      <c r="D19" s="92">
        <v>52.055575378838597</v>
      </c>
      <c r="E19" s="92">
        <v>55.323788102667898</v>
      </c>
      <c r="F19" s="92">
        <v>58.715068073810102</v>
      </c>
      <c r="G19" s="92">
        <v>60.995254387508602</v>
      </c>
      <c r="H19" s="92">
        <v>63.697687442410398</v>
      </c>
      <c r="I19" s="92">
        <v>68.751627881667005</v>
      </c>
      <c r="J19" s="92">
        <v>68.741352904125193</v>
      </c>
      <c r="K19" s="92">
        <v>72.730954973427103</v>
      </c>
      <c r="L19" s="92">
        <v>78.430847029579297</v>
      </c>
      <c r="M19" s="92">
        <v>80.008874827311899</v>
      </c>
      <c r="N19" s="92">
        <v>81.621065824681907</v>
      </c>
      <c r="O19" s="92">
        <v>89.140068875168794</v>
      </c>
      <c r="P19" s="92">
        <v>89.052045031649001</v>
      </c>
      <c r="Q19" s="92">
        <v>90.776816321890394</v>
      </c>
      <c r="R19" s="92">
        <v>95.105631445336797</v>
      </c>
      <c r="S19" s="92">
        <v>98.188971139157999</v>
      </c>
      <c r="T19" s="92">
        <v>100</v>
      </c>
      <c r="U19" s="92">
        <v>105.937492110571</v>
      </c>
      <c r="V19" s="92">
        <v>113.878832686755</v>
      </c>
      <c r="W19" s="92">
        <v>116.972218795808</v>
      </c>
    </row>
    <row r="20" spans="1:86" x14ac:dyDescent="0.25">
      <c r="A20" s="138">
        <f>Original_real!A25</f>
        <v>1</v>
      </c>
      <c r="B20" s="20" t="s">
        <v>14</v>
      </c>
      <c r="C20" s="93">
        <v>478.772638395998</v>
      </c>
      <c r="D20" s="93">
        <v>472.32809123741799</v>
      </c>
      <c r="E20" s="93">
        <v>495.94050044216601</v>
      </c>
      <c r="F20" s="93">
        <v>433.728904676708</v>
      </c>
      <c r="G20" s="93">
        <v>420.93696176117999</v>
      </c>
      <c r="H20" s="93">
        <v>384.46723393713302</v>
      </c>
      <c r="I20" s="93">
        <v>366.44917816138599</v>
      </c>
      <c r="J20" s="93">
        <v>260.59725034866602</v>
      </c>
      <c r="K20" s="93">
        <v>189.398433767943</v>
      </c>
      <c r="L20" s="93">
        <v>177.41460017449899</v>
      </c>
      <c r="M20" s="93">
        <v>168.37593450056701</v>
      </c>
      <c r="N20" s="93">
        <v>166.31202047025201</v>
      </c>
      <c r="O20" s="93">
        <v>120.04610250469401</v>
      </c>
      <c r="P20" s="93">
        <v>108.81775270948501</v>
      </c>
      <c r="Q20" s="93">
        <v>118.20718572772</v>
      </c>
      <c r="R20" s="93">
        <v>97.149910441055695</v>
      </c>
      <c r="S20" s="93">
        <v>110.956587713218</v>
      </c>
      <c r="T20" s="93">
        <v>100</v>
      </c>
      <c r="U20" s="93">
        <v>116.51701173312</v>
      </c>
      <c r="V20" s="93">
        <v>117.38699959946899</v>
      </c>
      <c r="W20" s="93">
        <v>105.493475798284</v>
      </c>
    </row>
    <row r="21" spans="1:86" s="111" customFormat="1" ht="14.45" x14ac:dyDescent="0.3">
      <c r="B21" s="103" t="s">
        <v>33</v>
      </c>
      <c r="C21" s="109">
        <f>'Calculo deflactor ajustado'!C5</f>
        <v>48.231135146810338</v>
      </c>
      <c r="D21" s="109">
        <f>'Calculo deflactor ajustado'!D5</f>
        <v>49.707794907131962</v>
      </c>
      <c r="E21" s="109">
        <f>'Calculo deflactor ajustado'!E5</f>
        <v>50.226017323852844</v>
      </c>
      <c r="F21" s="109">
        <f>'Calculo deflactor ajustado'!F5</f>
        <v>51.370890507848863</v>
      </c>
      <c r="G21" s="109">
        <f>'Calculo deflactor ajustado'!G5</f>
        <v>53.565372339771656</v>
      </c>
      <c r="H21" s="109">
        <f>'Calculo deflactor ajustado'!H5</f>
        <v>55.633478458185905</v>
      </c>
      <c r="I21" s="109">
        <f>'Calculo deflactor ajustado'!I5</f>
        <v>57.520606653618437</v>
      </c>
      <c r="J21" s="109">
        <f>'Calculo deflactor ajustado'!J5</f>
        <v>60.154393290947006</v>
      </c>
      <c r="K21" s="109">
        <f>'Calculo deflactor ajustado'!K5</f>
        <v>64.876201590969757</v>
      </c>
      <c r="L21" s="109">
        <f>'Calculo deflactor ajustado'!L5</f>
        <v>69.834617438581418</v>
      </c>
      <c r="M21" s="109">
        <f>'Calculo deflactor ajustado'!M5</f>
        <v>78.328048337465944</v>
      </c>
      <c r="N21" s="109">
        <f>'Calculo deflactor ajustado'!N5</f>
        <v>82.509214292914351</v>
      </c>
      <c r="O21" s="109">
        <f>'Calculo deflactor ajustado'!O5</f>
        <v>82.465122153230041</v>
      </c>
      <c r="P21" s="109">
        <f>'Calculo deflactor ajustado'!P5</f>
        <v>86.303679789160967</v>
      </c>
      <c r="Q21" s="109">
        <f>'Calculo deflactor ajustado'!Q5</f>
        <v>94.038469086698157</v>
      </c>
      <c r="R21" s="109">
        <f>'Calculo deflactor ajustado'!R5</f>
        <v>96.965799102969456</v>
      </c>
      <c r="S21" s="109">
        <f>'Calculo deflactor ajustado'!S5</f>
        <v>98.061668667860928</v>
      </c>
      <c r="T21" s="109">
        <f>'Calculo deflactor ajustado'!T5</f>
        <v>100</v>
      </c>
      <c r="U21" s="109">
        <f>'Calculo deflactor ajustado'!U5</f>
        <v>105.93990775896521</v>
      </c>
      <c r="V21" s="109">
        <f>'Calculo deflactor ajustado'!V5</f>
        <v>110.41422220870838</v>
      </c>
      <c r="W21" s="109">
        <f>'Calculo deflactor ajustado'!W5</f>
        <v>114.5728821790114</v>
      </c>
    </row>
    <row r="22" spans="1:86" ht="14.45" x14ac:dyDescent="0.3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1:86" ht="15.75" x14ac:dyDescent="0.25">
      <c r="B23" s="39" t="s">
        <v>65</v>
      </c>
      <c r="C23" s="1">
        <v>1</v>
      </c>
      <c r="D23" s="1">
        <v>1</v>
      </c>
      <c r="E23" s="1">
        <v>1</v>
      </c>
      <c r="F23" s="1">
        <v>1</v>
      </c>
      <c r="G23" s="1">
        <f>C23+1</f>
        <v>2</v>
      </c>
      <c r="H23" s="1">
        <f t="shared" ref="H23:BS23" si="0">D23+1</f>
        <v>2</v>
      </c>
      <c r="I23" s="1">
        <f t="shared" si="0"/>
        <v>2</v>
      </c>
      <c r="J23" s="1">
        <f t="shared" si="0"/>
        <v>2</v>
      </c>
      <c r="K23" s="1">
        <f t="shared" si="0"/>
        <v>3</v>
      </c>
      <c r="L23" s="1">
        <f t="shared" si="0"/>
        <v>3</v>
      </c>
      <c r="M23" s="1">
        <f t="shared" si="0"/>
        <v>3</v>
      </c>
      <c r="N23" s="1">
        <f t="shared" si="0"/>
        <v>3</v>
      </c>
      <c r="O23" s="1">
        <f t="shared" si="0"/>
        <v>4</v>
      </c>
      <c r="P23" s="1">
        <f t="shared" si="0"/>
        <v>4</v>
      </c>
      <c r="Q23" s="1">
        <f t="shared" si="0"/>
        <v>4</v>
      </c>
      <c r="R23" s="1">
        <f t="shared" si="0"/>
        <v>4</v>
      </c>
      <c r="S23" s="1">
        <f t="shared" si="0"/>
        <v>5</v>
      </c>
      <c r="T23" s="1">
        <f t="shared" si="0"/>
        <v>5</v>
      </c>
      <c r="U23" s="1">
        <f t="shared" si="0"/>
        <v>5</v>
      </c>
      <c r="V23" s="1">
        <f t="shared" si="0"/>
        <v>5</v>
      </c>
      <c r="W23" s="1">
        <f t="shared" si="0"/>
        <v>6</v>
      </c>
      <c r="X23" s="1">
        <f t="shared" si="0"/>
        <v>6</v>
      </c>
      <c r="Y23" s="1">
        <f t="shared" si="0"/>
        <v>6</v>
      </c>
      <c r="Z23" s="1">
        <f t="shared" si="0"/>
        <v>6</v>
      </c>
      <c r="AA23" s="1">
        <f t="shared" si="0"/>
        <v>7</v>
      </c>
      <c r="AB23" s="1">
        <f t="shared" si="0"/>
        <v>7</v>
      </c>
      <c r="AC23" s="1">
        <f t="shared" si="0"/>
        <v>7</v>
      </c>
      <c r="AD23" s="1">
        <f t="shared" si="0"/>
        <v>7</v>
      </c>
      <c r="AE23" s="1">
        <f t="shared" si="0"/>
        <v>8</v>
      </c>
      <c r="AF23" s="1">
        <f t="shared" si="0"/>
        <v>8</v>
      </c>
      <c r="AG23" s="1">
        <f t="shared" si="0"/>
        <v>8</v>
      </c>
      <c r="AH23" s="1">
        <f t="shared" si="0"/>
        <v>8</v>
      </c>
      <c r="AI23" s="1">
        <f t="shared" si="0"/>
        <v>9</v>
      </c>
      <c r="AJ23" s="1">
        <f t="shared" si="0"/>
        <v>9</v>
      </c>
      <c r="AK23" s="1">
        <f t="shared" si="0"/>
        <v>9</v>
      </c>
      <c r="AL23" s="1">
        <f t="shared" si="0"/>
        <v>9</v>
      </c>
      <c r="AM23" s="1">
        <f t="shared" si="0"/>
        <v>10</v>
      </c>
      <c r="AN23" s="1">
        <f t="shared" si="0"/>
        <v>10</v>
      </c>
      <c r="AO23" s="1">
        <f t="shared" si="0"/>
        <v>10</v>
      </c>
      <c r="AP23" s="1">
        <f t="shared" si="0"/>
        <v>10</v>
      </c>
      <c r="AQ23" s="1">
        <f t="shared" si="0"/>
        <v>11</v>
      </c>
      <c r="AR23" s="1">
        <f t="shared" si="0"/>
        <v>11</v>
      </c>
      <c r="AS23" s="1">
        <f t="shared" si="0"/>
        <v>11</v>
      </c>
      <c r="AT23" s="1">
        <f t="shared" si="0"/>
        <v>11</v>
      </c>
      <c r="AU23" s="1">
        <f t="shared" si="0"/>
        <v>12</v>
      </c>
      <c r="AV23" s="1">
        <f t="shared" si="0"/>
        <v>12</v>
      </c>
      <c r="AW23" s="1">
        <f t="shared" si="0"/>
        <v>12</v>
      </c>
      <c r="AX23" s="1">
        <f t="shared" si="0"/>
        <v>12</v>
      </c>
      <c r="AY23" s="1">
        <f t="shared" si="0"/>
        <v>13</v>
      </c>
      <c r="AZ23" s="1">
        <f t="shared" si="0"/>
        <v>13</v>
      </c>
      <c r="BA23" s="1">
        <f t="shared" si="0"/>
        <v>13</v>
      </c>
      <c r="BB23" s="1">
        <f t="shared" si="0"/>
        <v>13</v>
      </c>
      <c r="BC23" s="1">
        <f t="shared" si="0"/>
        <v>14</v>
      </c>
      <c r="BD23" s="1">
        <f t="shared" si="0"/>
        <v>14</v>
      </c>
      <c r="BE23" s="1">
        <f t="shared" si="0"/>
        <v>14</v>
      </c>
      <c r="BF23" s="1">
        <f t="shared" si="0"/>
        <v>14</v>
      </c>
      <c r="BG23" s="1">
        <f t="shared" si="0"/>
        <v>15</v>
      </c>
      <c r="BH23" s="1">
        <f t="shared" si="0"/>
        <v>15</v>
      </c>
      <c r="BI23" s="1">
        <f t="shared" si="0"/>
        <v>15</v>
      </c>
      <c r="BJ23" s="1">
        <f t="shared" si="0"/>
        <v>15</v>
      </c>
      <c r="BK23" s="1">
        <f t="shared" si="0"/>
        <v>16</v>
      </c>
      <c r="BL23" s="1">
        <f t="shared" si="0"/>
        <v>16</v>
      </c>
      <c r="BM23" s="1">
        <f t="shared" si="0"/>
        <v>16</v>
      </c>
      <c r="BN23" s="1">
        <f t="shared" si="0"/>
        <v>16</v>
      </c>
      <c r="BO23" s="1">
        <f t="shared" si="0"/>
        <v>17</v>
      </c>
      <c r="BP23" s="1">
        <f t="shared" si="0"/>
        <v>17</v>
      </c>
      <c r="BQ23" s="1">
        <f t="shared" si="0"/>
        <v>17</v>
      </c>
      <c r="BR23" s="1">
        <f t="shared" si="0"/>
        <v>17</v>
      </c>
      <c r="BS23" s="1">
        <f t="shared" si="0"/>
        <v>18</v>
      </c>
      <c r="BT23" s="1">
        <f t="shared" ref="BT23:CH23" si="1">BP23+1</f>
        <v>18</v>
      </c>
      <c r="BU23" s="1">
        <f t="shared" si="1"/>
        <v>18</v>
      </c>
      <c r="BV23" s="1">
        <f t="shared" si="1"/>
        <v>18</v>
      </c>
      <c r="BW23" s="1">
        <f t="shared" si="1"/>
        <v>19</v>
      </c>
      <c r="BX23" s="1">
        <f t="shared" si="1"/>
        <v>19</v>
      </c>
      <c r="BY23" s="1">
        <f t="shared" si="1"/>
        <v>19</v>
      </c>
      <c r="BZ23" s="1">
        <f t="shared" si="1"/>
        <v>19</v>
      </c>
      <c r="CA23" s="1">
        <f t="shared" si="1"/>
        <v>20</v>
      </c>
      <c r="CB23" s="1">
        <f t="shared" si="1"/>
        <v>20</v>
      </c>
      <c r="CC23" s="1">
        <f t="shared" si="1"/>
        <v>20</v>
      </c>
      <c r="CD23" s="1">
        <f t="shared" si="1"/>
        <v>20</v>
      </c>
      <c r="CE23" s="1">
        <f t="shared" si="1"/>
        <v>21</v>
      </c>
      <c r="CF23" s="1">
        <f t="shared" si="1"/>
        <v>21</v>
      </c>
      <c r="CG23" s="1">
        <f t="shared" si="1"/>
        <v>21</v>
      </c>
      <c r="CH23" s="1">
        <f t="shared" si="1"/>
        <v>21</v>
      </c>
    </row>
    <row r="24" spans="1:86" x14ac:dyDescent="0.25">
      <c r="B24" s="16" t="s">
        <v>18</v>
      </c>
      <c r="C24" s="15">
        <v>35125</v>
      </c>
      <c r="D24" s="15">
        <v>35217</v>
      </c>
      <c r="E24" s="15">
        <v>35309</v>
      </c>
      <c r="F24" s="15">
        <v>35400</v>
      </c>
      <c r="G24" s="15">
        <v>35490</v>
      </c>
      <c r="H24" s="15">
        <v>35582</v>
      </c>
      <c r="I24" s="15">
        <v>35674</v>
      </c>
      <c r="J24" s="15">
        <v>35765</v>
      </c>
      <c r="K24" s="15">
        <v>35855</v>
      </c>
      <c r="L24" s="15">
        <v>35947</v>
      </c>
      <c r="M24" s="15">
        <v>36039</v>
      </c>
      <c r="N24" s="15">
        <v>36130</v>
      </c>
      <c r="O24" s="15">
        <v>36220</v>
      </c>
      <c r="P24" s="15">
        <v>36312</v>
      </c>
      <c r="Q24" s="15">
        <v>36404</v>
      </c>
      <c r="R24" s="15">
        <v>36495</v>
      </c>
      <c r="S24" s="15">
        <v>36586</v>
      </c>
      <c r="T24" s="15">
        <v>36678</v>
      </c>
      <c r="U24" s="15">
        <v>36770</v>
      </c>
      <c r="V24" s="15">
        <v>36861</v>
      </c>
      <c r="W24" s="15">
        <v>36951</v>
      </c>
      <c r="X24" s="15">
        <v>37043</v>
      </c>
      <c r="Y24" s="15">
        <v>37135</v>
      </c>
      <c r="Z24" s="15">
        <v>37226</v>
      </c>
      <c r="AA24" s="15">
        <v>37316</v>
      </c>
      <c r="AB24" s="15">
        <v>37408</v>
      </c>
      <c r="AC24" s="15">
        <v>37500</v>
      </c>
      <c r="AD24" s="15">
        <v>37591</v>
      </c>
      <c r="AE24" s="15">
        <v>37681</v>
      </c>
      <c r="AF24" s="15">
        <v>37773</v>
      </c>
      <c r="AG24" s="15">
        <v>37865</v>
      </c>
      <c r="AH24" s="15">
        <v>37956</v>
      </c>
      <c r="AI24" s="15">
        <v>38047</v>
      </c>
      <c r="AJ24" s="15">
        <v>38139</v>
      </c>
      <c r="AK24" s="15">
        <v>38231</v>
      </c>
      <c r="AL24" s="15">
        <v>38322</v>
      </c>
      <c r="AM24" s="15">
        <v>38412</v>
      </c>
      <c r="AN24" s="15">
        <v>38504</v>
      </c>
      <c r="AO24" s="15">
        <v>38596</v>
      </c>
      <c r="AP24" s="15">
        <v>38687</v>
      </c>
      <c r="AQ24" s="15">
        <v>38777</v>
      </c>
      <c r="AR24" s="15">
        <v>38869</v>
      </c>
      <c r="AS24" s="15">
        <v>38961</v>
      </c>
      <c r="AT24" s="15">
        <v>39052</v>
      </c>
      <c r="AU24" s="15">
        <v>39142</v>
      </c>
      <c r="AV24" s="15">
        <v>39234</v>
      </c>
      <c r="AW24" s="15">
        <v>39326</v>
      </c>
      <c r="AX24" s="15">
        <v>39417</v>
      </c>
      <c r="AY24" s="15">
        <v>39508</v>
      </c>
      <c r="AZ24" s="15">
        <v>39600</v>
      </c>
      <c r="BA24" s="15">
        <v>39692</v>
      </c>
      <c r="BB24" s="15">
        <v>39783</v>
      </c>
      <c r="BC24" s="15">
        <v>39873</v>
      </c>
      <c r="BD24" s="15">
        <v>39965</v>
      </c>
      <c r="BE24" s="15">
        <v>40057</v>
      </c>
      <c r="BF24" s="15">
        <v>40148</v>
      </c>
      <c r="BG24" s="15">
        <v>40238</v>
      </c>
      <c r="BH24" s="15">
        <v>40330</v>
      </c>
      <c r="BI24" s="15">
        <v>40422</v>
      </c>
      <c r="BJ24" s="15">
        <v>40513</v>
      </c>
      <c r="BK24" s="15">
        <v>40603</v>
      </c>
      <c r="BL24" s="15">
        <v>40695</v>
      </c>
      <c r="BM24" s="15">
        <v>40787</v>
      </c>
      <c r="BN24" s="15">
        <v>40878</v>
      </c>
      <c r="BO24" s="15">
        <v>40969</v>
      </c>
      <c r="BP24" s="15">
        <v>41061</v>
      </c>
      <c r="BQ24" s="15">
        <v>41153</v>
      </c>
      <c r="BR24" s="15">
        <v>41244</v>
      </c>
      <c r="BS24" s="15">
        <v>41334</v>
      </c>
      <c r="BT24" s="15">
        <v>41426</v>
      </c>
      <c r="BU24" s="15">
        <v>41518</v>
      </c>
      <c r="BV24" s="15">
        <v>41609</v>
      </c>
      <c r="BW24" s="15">
        <v>41699</v>
      </c>
      <c r="BX24" s="15">
        <v>41791</v>
      </c>
      <c r="BY24" s="15">
        <v>41883</v>
      </c>
      <c r="BZ24" s="15">
        <v>41974</v>
      </c>
      <c r="CA24" s="15">
        <v>42064</v>
      </c>
      <c r="CB24" s="15">
        <v>42156</v>
      </c>
      <c r="CC24" s="15">
        <v>42248</v>
      </c>
      <c r="CD24" s="15">
        <v>42339</v>
      </c>
      <c r="CE24" s="15">
        <v>42430</v>
      </c>
      <c r="CF24" s="15">
        <v>42522</v>
      </c>
      <c r="CG24" s="15">
        <v>42614</v>
      </c>
      <c r="CH24" s="15">
        <v>42705</v>
      </c>
    </row>
    <row r="25" spans="1:86" x14ac:dyDescent="0.25">
      <c r="B25" s="18" t="s">
        <v>17</v>
      </c>
      <c r="C25" s="36">
        <f t="shared" ref="C25:AH25" si="2">HLOOKUP(C23,$C$4:$W$21,3)/100</f>
        <v>0.72632833007303399</v>
      </c>
      <c r="D25" s="36">
        <f t="shared" si="2"/>
        <v>0.72632833007303399</v>
      </c>
      <c r="E25" s="36">
        <f t="shared" si="2"/>
        <v>0.72632833007303399</v>
      </c>
      <c r="F25" s="36">
        <f t="shared" si="2"/>
        <v>0.72632833007303399</v>
      </c>
      <c r="G25" s="28">
        <f t="shared" si="2"/>
        <v>0.75370574983692296</v>
      </c>
      <c r="H25" s="28">
        <f t="shared" si="2"/>
        <v>0.75370574983692296</v>
      </c>
      <c r="I25" s="28">
        <f t="shared" si="2"/>
        <v>0.75370574983692296</v>
      </c>
      <c r="J25" s="28">
        <f t="shared" si="2"/>
        <v>0.75370574983692296</v>
      </c>
      <c r="K25" s="28">
        <f t="shared" si="2"/>
        <v>0.77913465086530198</v>
      </c>
      <c r="L25" s="28">
        <f t="shared" si="2"/>
        <v>0.77913465086530198</v>
      </c>
      <c r="M25" s="28">
        <f t="shared" si="2"/>
        <v>0.77913465086530198</v>
      </c>
      <c r="N25" s="28">
        <f t="shared" si="2"/>
        <v>0.77913465086530198</v>
      </c>
      <c r="O25" s="28">
        <f t="shared" si="2"/>
        <v>0.7672383821910439</v>
      </c>
      <c r="P25" s="28">
        <f t="shared" si="2"/>
        <v>0.7672383821910439</v>
      </c>
      <c r="Q25" s="28">
        <f t="shared" si="2"/>
        <v>0.7672383821910439</v>
      </c>
      <c r="R25" s="28">
        <f t="shared" si="2"/>
        <v>0.7672383821910439</v>
      </c>
      <c r="S25" s="28">
        <f t="shared" si="2"/>
        <v>0.80282861966282093</v>
      </c>
      <c r="T25" s="28">
        <f t="shared" si="2"/>
        <v>0.80282861966282093</v>
      </c>
      <c r="U25" s="28">
        <f t="shared" si="2"/>
        <v>0.80282861966282093</v>
      </c>
      <c r="V25" s="28">
        <f t="shared" si="2"/>
        <v>0.80282861966282093</v>
      </c>
      <c r="W25" s="28">
        <f t="shared" si="2"/>
        <v>0.68985960193228291</v>
      </c>
      <c r="X25" s="28">
        <f t="shared" si="2"/>
        <v>0.68985960193228291</v>
      </c>
      <c r="Y25" s="28">
        <f t="shared" si="2"/>
        <v>0.68985960193228291</v>
      </c>
      <c r="Z25" s="28">
        <f t="shared" si="2"/>
        <v>0.68985960193228291</v>
      </c>
      <c r="AA25" s="28">
        <f t="shared" si="2"/>
        <v>0.71382811549497804</v>
      </c>
      <c r="AB25" s="28">
        <f t="shared" si="2"/>
        <v>0.71382811549497804</v>
      </c>
      <c r="AC25" s="28">
        <f t="shared" si="2"/>
        <v>0.71382811549497804</v>
      </c>
      <c r="AD25" s="28">
        <f t="shared" si="2"/>
        <v>0.71382811549497804</v>
      </c>
      <c r="AE25" s="28">
        <f t="shared" si="2"/>
        <v>0.73832270905188802</v>
      </c>
      <c r="AF25" s="28">
        <f t="shared" si="2"/>
        <v>0.73832270905188802</v>
      </c>
      <c r="AG25" s="28">
        <f t="shared" si="2"/>
        <v>0.73832270905188802</v>
      </c>
      <c r="AH25" s="28">
        <f t="shared" si="2"/>
        <v>0.73832270905188802</v>
      </c>
      <c r="AI25" s="28">
        <f t="shared" ref="AI25:BN25" si="3">HLOOKUP(AI23,$C$4:$W$21,3)/100</f>
        <v>0.70461141597364207</v>
      </c>
      <c r="AJ25" s="28">
        <f t="shared" si="3"/>
        <v>0.70461141597364207</v>
      </c>
      <c r="AK25" s="28">
        <f t="shared" si="3"/>
        <v>0.70461141597364207</v>
      </c>
      <c r="AL25" s="28">
        <f t="shared" si="3"/>
        <v>0.70461141597364207</v>
      </c>
      <c r="AM25" s="28">
        <f t="shared" si="3"/>
        <v>0.71201974262711298</v>
      </c>
      <c r="AN25" s="28">
        <f t="shared" si="3"/>
        <v>0.71201974262711298</v>
      </c>
      <c r="AO25" s="28">
        <f t="shared" si="3"/>
        <v>0.71201974262711298</v>
      </c>
      <c r="AP25" s="28">
        <f t="shared" si="3"/>
        <v>0.71201974262711298</v>
      </c>
      <c r="AQ25" s="28">
        <f t="shared" si="3"/>
        <v>0.68723587611157799</v>
      </c>
      <c r="AR25" s="28">
        <f t="shared" si="3"/>
        <v>0.68723587611157799</v>
      </c>
      <c r="AS25" s="28">
        <f t="shared" si="3"/>
        <v>0.68723587611157799</v>
      </c>
      <c r="AT25" s="28">
        <f t="shared" si="3"/>
        <v>0.68723587611157799</v>
      </c>
      <c r="AU25" s="28">
        <f t="shared" si="3"/>
        <v>0.73042578927972401</v>
      </c>
      <c r="AV25" s="28">
        <f t="shared" si="3"/>
        <v>0.73042578927972401</v>
      </c>
      <c r="AW25" s="28">
        <f t="shared" si="3"/>
        <v>0.73042578927972401</v>
      </c>
      <c r="AX25" s="28">
        <f t="shared" si="3"/>
        <v>0.73042578927972401</v>
      </c>
      <c r="AY25" s="28">
        <f t="shared" si="3"/>
        <v>0.75754917089667106</v>
      </c>
      <c r="AZ25" s="28">
        <f t="shared" si="3"/>
        <v>0.75754917089667106</v>
      </c>
      <c r="BA25" s="28">
        <f t="shared" si="3"/>
        <v>0.75754917089667106</v>
      </c>
      <c r="BB25" s="28">
        <f t="shared" si="3"/>
        <v>0.75754917089667106</v>
      </c>
      <c r="BC25" s="28">
        <f t="shared" si="3"/>
        <v>0.81765452923652304</v>
      </c>
      <c r="BD25" s="28">
        <f t="shared" si="3"/>
        <v>0.81765452923652304</v>
      </c>
      <c r="BE25" s="28">
        <f t="shared" si="3"/>
        <v>0.81765452923652304</v>
      </c>
      <c r="BF25" s="28">
        <f t="shared" si="3"/>
        <v>0.81765452923652304</v>
      </c>
      <c r="BG25" s="28">
        <f t="shared" si="3"/>
        <v>0.89379539526125396</v>
      </c>
      <c r="BH25" s="28">
        <f t="shared" si="3"/>
        <v>0.89379539526125396</v>
      </c>
      <c r="BI25" s="28">
        <f t="shared" si="3"/>
        <v>0.89379539526125396</v>
      </c>
      <c r="BJ25" s="28">
        <f t="shared" si="3"/>
        <v>0.89379539526125396</v>
      </c>
      <c r="BK25" s="28">
        <f t="shared" si="3"/>
        <v>0.88642816487741394</v>
      </c>
      <c r="BL25" s="28">
        <f t="shared" si="3"/>
        <v>0.88642816487741394</v>
      </c>
      <c r="BM25" s="28">
        <f t="shared" si="3"/>
        <v>0.88642816487741394</v>
      </c>
      <c r="BN25" s="28">
        <f t="shared" si="3"/>
        <v>0.88642816487741394</v>
      </c>
      <c r="BO25" s="28">
        <f t="shared" ref="BO25:CH25" si="4">HLOOKUP(BO23,$C$4:$W$21,3)/100</f>
        <v>0.95423810425506805</v>
      </c>
      <c r="BP25" s="28">
        <f t="shared" si="4"/>
        <v>0.95423810425506805</v>
      </c>
      <c r="BQ25" s="28">
        <f t="shared" si="4"/>
        <v>0.95423810425506805</v>
      </c>
      <c r="BR25" s="28">
        <f t="shared" si="4"/>
        <v>0.95423810425506805</v>
      </c>
      <c r="BS25" s="28">
        <f t="shared" si="4"/>
        <v>1</v>
      </c>
      <c r="BT25" s="28">
        <f t="shared" si="4"/>
        <v>1</v>
      </c>
      <c r="BU25" s="28">
        <f t="shared" si="4"/>
        <v>1</v>
      </c>
      <c r="BV25" s="28">
        <f t="shared" si="4"/>
        <v>1</v>
      </c>
      <c r="BW25" s="28">
        <f t="shared" si="4"/>
        <v>1.16805863868281</v>
      </c>
      <c r="BX25" s="28">
        <f t="shared" si="4"/>
        <v>1.16805863868281</v>
      </c>
      <c r="BY25" s="28">
        <f t="shared" si="4"/>
        <v>1.16805863868281</v>
      </c>
      <c r="BZ25" s="28">
        <f t="shared" si="4"/>
        <v>1.16805863868281</v>
      </c>
      <c r="CA25" s="28">
        <f t="shared" si="4"/>
        <v>1.2288321355454801</v>
      </c>
      <c r="CB25" s="28">
        <f t="shared" si="4"/>
        <v>1.2288321355454801</v>
      </c>
      <c r="CC25" s="28">
        <f t="shared" si="4"/>
        <v>1.2288321355454801</v>
      </c>
      <c r="CD25" s="28">
        <f t="shared" si="4"/>
        <v>1.2288321355454801</v>
      </c>
      <c r="CE25" s="28">
        <f t="shared" si="4"/>
        <v>1.21045253142428</v>
      </c>
      <c r="CF25" s="28">
        <f t="shared" si="4"/>
        <v>1.21045253142428</v>
      </c>
      <c r="CG25" s="28">
        <f t="shared" si="4"/>
        <v>1.21045253142428</v>
      </c>
      <c r="CH25" s="28">
        <f t="shared" si="4"/>
        <v>1.21045253142428</v>
      </c>
    </row>
    <row r="26" spans="1:86" ht="14.45" x14ac:dyDescent="0.3">
      <c r="B26" s="19" t="s">
        <v>1</v>
      </c>
      <c r="C26" s="37">
        <f t="shared" ref="C26:AH26" si="5">HLOOKUP(C23,$C$4:$W$21,4)/100</f>
        <v>0.862876158834606</v>
      </c>
      <c r="D26" s="37">
        <f>HLOOKUP(D23,$C$4:$W$21,4)/100</f>
        <v>0.862876158834606</v>
      </c>
      <c r="E26" s="37">
        <f t="shared" si="5"/>
        <v>0.862876158834606</v>
      </c>
      <c r="F26" s="37">
        <f t="shared" si="5"/>
        <v>0.862876158834606</v>
      </c>
      <c r="G26" s="29">
        <f t="shared" si="5"/>
        <v>0.97953806978764302</v>
      </c>
      <c r="H26" s="29">
        <f t="shared" si="5"/>
        <v>0.97953806978764302</v>
      </c>
      <c r="I26" s="29">
        <f t="shared" si="5"/>
        <v>0.97953806978764302</v>
      </c>
      <c r="J26" s="29">
        <f t="shared" si="5"/>
        <v>0.97953806978764302</v>
      </c>
      <c r="K26" s="29">
        <f t="shared" si="5"/>
        <v>1.12719388813091</v>
      </c>
      <c r="L26" s="29">
        <f t="shared" si="5"/>
        <v>1.12719388813091</v>
      </c>
      <c r="M26" s="29">
        <f t="shared" si="5"/>
        <v>1.12719388813091</v>
      </c>
      <c r="N26" s="29">
        <f t="shared" si="5"/>
        <v>1.12719388813091</v>
      </c>
      <c r="O26" s="29">
        <f t="shared" si="5"/>
        <v>1.3247429686298</v>
      </c>
      <c r="P26" s="29">
        <f t="shared" si="5"/>
        <v>1.3247429686298</v>
      </c>
      <c r="Q26" s="29">
        <f t="shared" si="5"/>
        <v>1.3247429686298</v>
      </c>
      <c r="R26" s="29">
        <f t="shared" si="5"/>
        <v>1.3247429686298</v>
      </c>
      <c r="S26" s="29">
        <f t="shared" si="5"/>
        <v>0.99960177336104494</v>
      </c>
      <c r="T26" s="29">
        <f t="shared" si="5"/>
        <v>0.99960177336104494</v>
      </c>
      <c r="U26" s="29">
        <f t="shared" si="5"/>
        <v>0.99960177336104494</v>
      </c>
      <c r="V26" s="29">
        <f t="shared" si="5"/>
        <v>0.99960177336104494</v>
      </c>
      <c r="W26" s="29">
        <f t="shared" si="5"/>
        <v>0.76811003290784796</v>
      </c>
      <c r="X26" s="29">
        <f t="shared" si="5"/>
        <v>0.76811003290784796</v>
      </c>
      <c r="Y26" s="29">
        <f t="shared" si="5"/>
        <v>0.76811003290784796</v>
      </c>
      <c r="Z26" s="29">
        <f t="shared" si="5"/>
        <v>0.76811003290784796</v>
      </c>
      <c r="AA26" s="29">
        <f t="shared" si="5"/>
        <v>0.76941671292293901</v>
      </c>
      <c r="AB26" s="29">
        <f t="shared" si="5"/>
        <v>0.76941671292293901</v>
      </c>
      <c r="AC26" s="29">
        <f t="shared" si="5"/>
        <v>0.76941671292293901</v>
      </c>
      <c r="AD26" s="29">
        <f t="shared" si="5"/>
        <v>0.76941671292293901</v>
      </c>
      <c r="AE26" s="29">
        <f t="shared" si="5"/>
        <v>0.99053673635120698</v>
      </c>
      <c r="AF26" s="29">
        <f t="shared" si="5"/>
        <v>0.99053673635120698</v>
      </c>
      <c r="AG26" s="29">
        <f t="shared" si="5"/>
        <v>0.99053673635120698</v>
      </c>
      <c r="AH26" s="29">
        <f t="shared" si="5"/>
        <v>0.99053673635120698</v>
      </c>
      <c r="AI26" s="29">
        <f t="shared" ref="AI26:BN26" si="6">HLOOKUP(AI23,$C$4:$W$21,4)/100</f>
        <v>0.81348589925529491</v>
      </c>
      <c r="AJ26" s="29">
        <f t="shared" si="6"/>
        <v>0.81348589925529491</v>
      </c>
      <c r="AK26" s="29">
        <f t="shared" si="6"/>
        <v>0.81348589925529491</v>
      </c>
      <c r="AL26" s="29">
        <f t="shared" si="6"/>
        <v>0.81348589925529491</v>
      </c>
      <c r="AM26" s="29">
        <f t="shared" si="6"/>
        <v>0.91989072218620704</v>
      </c>
      <c r="AN26" s="29">
        <f t="shared" si="6"/>
        <v>0.91989072218620704</v>
      </c>
      <c r="AO26" s="29">
        <f t="shared" si="6"/>
        <v>0.91989072218620704</v>
      </c>
      <c r="AP26" s="29">
        <f t="shared" si="6"/>
        <v>0.91989072218620704</v>
      </c>
      <c r="AQ26" s="29">
        <f t="shared" si="6"/>
        <v>1.2828156353501001</v>
      </c>
      <c r="AR26" s="29">
        <f t="shared" si="6"/>
        <v>1.2828156353501001</v>
      </c>
      <c r="AS26" s="29">
        <f t="shared" si="6"/>
        <v>1.2828156353501001</v>
      </c>
      <c r="AT26" s="29">
        <f t="shared" si="6"/>
        <v>1.2828156353501001</v>
      </c>
      <c r="AU26" s="29">
        <f t="shared" si="6"/>
        <v>1.20532943601281</v>
      </c>
      <c r="AV26" s="29">
        <f t="shared" si="6"/>
        <v>1.20532943601281</v>
      </c>
      <c r="AW26" s="29">
        <f t="shared" si="6"/>
        <v>1.20532943601281</v>
      </c>
      <c r="AX26" s="29">
        <f t="shared" si="6"/>
        <v>1.20532943601281</v>
      </c>
      <c r="AY26" s="29">
        <f t="shared" si="6"/>
        <v>0.79539342022439097</v>
      </c>
      <c r="AZ26" s="29">
        <f t="shared" si="6"/>
        <v>0.79539342022439097</v>
      </c>
      <c r="BA26" s="29">
        <f t="shared" si="6"/>
        <v>0.79539342022439097</v>
      </c>
      <c r="BB26" s="29">
        <f t="shared" si="6"/>
        <v>0.79539342022439097</v>
      </c>
      <c r="BC26" s="29">
        <f t="shared" si="6"/>
        <v>0.95689799852965196</v>
      </c>
      <c r="BD26" s="29">
        <f t="shared" si="6"/>
        <v>0.95689799852965196</v>
      </c>
      <c r="BE26" s="29">
        <f t="shared" si="6"/>
        <v>0.95689799852965196</v>
      </c>
      <c r="BF26" s="29">
        <f t="shared" si="6"/>
        <v>0.95689799852965196</v>
      </c>
      <c r="BG26" s="29">
        <f t="shared" si="6"/>
        <v>1.13146888016522</v>
      </c>
      <c r="BH26" s="29">
        <f t="shared" si="6"/>
        <v>1.13146888016522</v>
      </c>
      <c r="BI26" s="29">
        <f t="shared" si="6"/>
        <v>1.13146888016522</v>
      </c>
      <c r="BJ26" s="29">
        <f t="shared" si="6"/>
        <v>1.13146888016522</v>
      </c>
      <c r="BK26" s="29">
        <f t="shared" si="6"/>
        <v>1.1648580717663899</v>
      </c>
      <c r="BL26" s="29">
        <f t="shared" si="6"/>
        <v>1.1648580717663899</v>
      </c>
      <c r="BM26" s="29">
        <f t="shared" si="6"/>
        <v>1.1648580717663899</v>
      </c>
      <c r="BN26" s="29">
        <f t="shared" si="6"/>
        <v>1.1648580717663899</v>
      </c>
      <c r="BO26" s="29">
        <f t="shared" ref="BO26:CH26" si="7">HLOOKUP(BO23,$C$4:$W$21,4)/100</f>
        <v>0.73929996353931404</v>
      </c>
      <c r="BP26" s="29">
        <f t="shared" si="7"/>
        <v>0.73929996353931404</v>
      </c>
      <c r="BQ26" s="29">
        <f t="shared" si="7"/>
        <v>0.73929996353931404</v>
      </c>
      <c r="BR26" s="29">
        <f t="shared" si="7"/>
        <v>0.73929996353931404</v>
      </c>
      <c r="BS26" s="29">
        <f t="shared" si="7"/>
        <v>1</v>
      </c>
      <c r="BT26" s="29">
        <f t="shared" si="7"/>
        <v>1</v>
      </c>
      <c r="BU26" s="29">
        <f t="shared" si="7"/>
        <v>1</v>
      </c>
      <c r="BV26" s="29">
        <f t="shared" si="7"/>
        <v>1</v>
      </c>
      <c r="BW26" s="29">
        <f t="shared" si="7"/>
        <v>1.6526261693724</v>
      </c>
      <c r="BX26" s="29">
        <f t="shared" si="7"/>
        <v>1.6526261693724</v>
      </c>
      <c r="BY26" s="29">
        <f t="shared" si="7"/>
        <v>1.6526261693724</v>
      </c>
      <c r="BZ26" s="29">
        <f t="shared" si="7"/>
        <v>1.6526261693724</v>
      </c>
      <c r="CA26" s="29">
        <f t="shared" si="7"/>
        <v>1.40751153293258</v>
      </c>
      <c r="CB26" s="29">
        <f t="shared" si="7"/>
        <v>1.40751153293258</v>
      </c>
      <c r="CC26" s="29">
        <f t="shared" si="7"/>
        <v>1.40751153293258</v>
      </c>
      <c r="CD26" s="29">
        <f t="shared" si="7"/>
        <v>1.40751153293258</v>
      </c>
      <c r="CE26" s="29">
        <f t="shared" si="7"/>
        <v>1.67074796903943</v>
      </c>
      <c r="CF26" s="29">
        <f t="shared" si="7"/>
        <v>1.67074796903943</v>
      </c>
      <c r="CG26" s="29">
        <f t="shared" si="7"/>
        <v>1.67074796903943</v>
      </c>
      <c r="CH26" s="29">
        <f t="shared" si="7"/>
        <v>1.67074796903943</v>
      </c>
    </row>
    <row r="27" spans="1:86" x14ac:dyDescent="0.25">
      <c r="B27" s="19" t="s">
        <v>2</v>
      </c>
      <c r="C27" s="37">
        <f t="shared" ref="C27:AH27" si="8">HLOOKUP(C23,$C$4:$W$21,5)/100</f>
        <v>0.21967023094259802</v>
      </c>
      <c r="D27" s="37">
        <f t="shared" si="8"/>
        <v>0.21967023094259802</v>
      </c>
      <c r="E27" s="37">
        <f t="shared" si="8"/>
        <v>0.21967023094259802</v>
      </c>
      <c r="F27" s="37">
        <f t="shared" si="8"/>
        <v>0.21967023094259802</v>
      </c>
      <c r="G27" s="29">
        <f t="shared" si="8"/>
        <v>0.20255694254818402</v>
      </c>
      <c r="H27" s="29">
        <f t="shared" si="8"/>
        <v>0.20255694254818402</v>
      </c>
      <c r="I27" s="29">
        <f t="shared" si="8"/>
        <v>0.20255694254818402</v>
      </c>
      <c r="J27" s="29">
        <f t="shared" si="8"/>
        <v>0.20255694254818402</v>
      </c>
      <c r="K27" s="29">
        <f t="shared" si="8"/>
        <v>0.14248010648280299</v>
      </c>
      <c r="L27" s="29">
        <f t="shared" si="8"/>
        <v>0.14248010648280299</v>
      </c>
      <c r="M27" s="29">
        <f t="shared" si="8"/>
        <v>0.14248010648280299</v>
      </c>
      <c r="N27" s="29">
        <f t="shared" si="8"/>
        <v>0.14248010648280299</v>
      </c>
      <c r="O27" s="29">
        <f t="shared" si="8"/>
        <v>0.16512338365159401</v>
      </c>
      <c r="P27" s="29">
        <f t="shared" si="8"/>
        <v>0.16512338365159401</v>
      </c>
      <c r="Q27" s="29">
        <f t="shared" si="8"/>
        <v>0.16512338365159401</v>
      </c>
      <c r="R27" s="29">
        <f t="shared" si="8"/>
        <v>0.16512338365159401</v>
      </c>
      <c r="S27" s="29">
        <f t="shared" si="8"/>
        <v>0.20553236812410799</v>
      </c>
      <c r="T27" s="29">
        <f t="shared" si="8"/>
        <v>0.20553236812410799</v>
      </c>
      <c r="U27" s="29">
        <f t="shared" si="8"/>
        <v>0.20553236812410799</v>
      </c>
      <c r="V27" s="29">
        <f t="shared" si="8"/>
        <v>0.20553236812410799</v>
      </c>
      <c r="W27" s="29">
        <f t="shared" si="8"/>
        <v>0.20202458404756801</v>
      </c>
      <c r="X27" s="29">
        <f t="shared" si="8"/>
        <v>0.20202458404756801</v>
      </c>
      <c r="Y27" s="29">
        <f t="shared" si="8"/>
        <v>0.20202458404756801</v>
      </c>
      <c r="Z27" s="29">
        <f t="shared" si="8"/>
        <v>0.20202458404756801</v>
      </c>
      <c r="AA27" s="29">
        <f t="shared" si="8"/>
        <v>0.229206723241658</v>
      </c>
      <c r="AB27" s="29">
        <f t="shared" si="8"/>
        <v>0.229206723241658</v>
      </c>
      <c r="AC27" s="29">
        <f t="shared" si="8"/>
        <v>0.229206723241658</v>
      </c>
      <c r="AD27" s="29">
        <f t="shared" si="8"/>
        <v>0.229206723241658</v>
      </c>
      <c r="AE27" s="29">
        <f t="shared" si="8"/>
        <v>0.29782952435875698</v>
      </c>
      <c r="AF27" s="29">
        <f t="shared" si="8"/>
        <v>0.29782952435875698</v>
      </c>
      <c r="AG27" s="29">
        <f t="shared" si="8"/>
        <v>0.29782952435875698</v>
      </c>
      <c r="AH27" s="29">
        <f t="shared" si="8"/>
        <v>0.29782952435875698</v>
      </c>
      <c r="AI27" s="29">
        <f t="shared" ref="AI27:BN27" si="9">HLOOKUP(AI23,$C$4:$W$21,5)/100</f>
        <v>0.51632474732677403</v>
      </c>
      <c r="AJ27" s="29">
        <f t="shared" si="9"/>
        <v>0.51632474732677403</v>
      </c>
      <c r="AK27" s="29">
        <f t="shared" si="9"/>
        <v>0.51632474732677403</v>
      </c>
      <c r="AL27" s="29">
        <f t="shared" si="9"/>
        <v>0.51632474732677403</v>
      </c>
      <c r="AM27" s="29">
        <f t="shared" si="9"/>
        <v>0.71512145294095408</v>
      </c>
      <c r="AN27" s="29">
        <f t="shared" si="9"/>
        <v>0.71512145294095408</v>
      </c>
      <c r="AO27" s="29">
        <f t="shared" si="9"/>
        <v>0.71512145294095408</v>
      </c>
      <c r="AP27" s="29">
        <f t="shared" si="9"/>
        <v>0.71512145294095408</v>
      </c>
      <c r="AQ27" s="29">
        <f t="shared" si="9"/>
        <v>1.18975142190726</v>
      </c>
      <c r="AR27" s="29">
        <f t="shared" si="9"/>
        <v>1.18975142190726</v>
      </c>
      <c r="AS27" s="29">
        <f t="shared" si="9"/>
        <v>1.18975142190726</v>
      </c>
      <c r="AT27" s="29">
        <f t="shared" si="9"/>
        <v>1.18975142190726</v>
      </c>
      <c r="AU27" s="29">
        <f t="shared" si="9"/>
        <v>1.2704158273983099</v>
      </c>
      <c r="AV27" s="29">
        <f t="shared" si="9"/>
        <v>1.2704158273983099</v>
      </c>
      <c r="AW27" s="29">
        <f t="shared" si="9"/>
        <v>1.2704158273983099</v>
      </c>
      <c r="AX27" s="29">
        <f t="shared" si="9"/>
        <v>1.2704158273983099</v>
      </c>
      <c r="AY27" s="29">
        <f t="shared" si="9"/>
        <v>0.92746455401556704</v>
      </c>
      <c r="AZ27" s="29">
        <f t="shared" si="9"/>
        <v>0.92746455401556704</v>
      </c>
      <c r="BA27" s="29">
        <f t="shared" si="9"/>
        <v>0.92746455401556704</v>
      </c>
      <c r="BB27" s="29">
        <f t="shared" si="9"/>
        <v>0.92746455401556704</v>
      </c>
      <c r="BC27" s="29">
        <f t="shared" si="9"/>
        <v>0.89561101009940103</v>
      </c>
      <c r="BD27" s="29">
        <f t="shared" si="9"/>
        <v>0.89561101009940103</v>
      </c>
      <c r="BE27" s="29">
        <f t="shared" si="9"/>
        <v>0.89561101009940103</v>
      </c>
      <c r="BF27" s="29">
        <f t="shared" si="9"/>
        <v>0.89561101009940103</v>
      </c>
      <c r="BG27" s="29">
        <f t="shared" si="9"/>
        <v>1.2293197188798102</v>
      </c>
      <c r="BH27" s="29">
        <f t="shared" si="9"/>
        <v>1.2293197188798102</v>
      </c>
      <c r="BI27" s="29">
        <f t="shared" si="9"/>
        <v>1.2293197188798102</v>
      </c>
      <c r="BJ27" s="29">
        <f t="shared" si="9"/>
        <v>1.2293197188798102</v>
      </c>
      <c r="BK27" s="29">
        <f t="shared" si="9"/>
        <v>1.3186677055696701</v>
      </c>
      <c r="BL27" s="29">
        <f t="shared" si="9"/>
        <v>1.3186677055696701</v>
      </c>
      <c r="BM27" s="29">
        <f t="shared" si="9"/>
        <v>1.3186677055696701</v>
      </c>
      <c r="BN27" s="29">
        <f t="shared" si="9"/>
        <v>1.3186677055696701</v>
      </c>
      <c r="BO27" s="29">
        <f t="shared" ref="BO27:CH27" si="10">HLOOKUP(BO23,$C$4:$W$21,5)/100</f>
        <v>1.13628299225967</v>
      </c>
      <c r="BP27" s="29">
        <f t="shared" si="10"/>
        <v>1.13628299225967</v>
      </c>
      <c r="BQ27" s="29">
        <f t="shared" si="10"/>
        <v>1.13628299225967</v>
      </c>
      <c r="BR27" s="29">
        <f t="shared" si="10"/>
        <v>1.13628299225967</v>
      </c>
      <c r="BS27" s="29">
        <f t="shared" si="10"/>
        <v>1</v>
      </c>
      <c r="BT27" s="29">
        <f t="shared" si="10"/>
        <v>1</v>
      </c>
      <c r="BU27" s="29">
        <f t="shared" si="10"/>
        <v>1</v>
      </c>
      <c r="BV27" s="29">
        <f t="shared" si="10"/>
        <v>1</v>
      </c>
      <c r="BW27" s="29">
        <f t="shared" si="10"/>
        <v>1.04665806496739</v>
      </c>
      <c r="BX27" s="29">
        <f t="shared" si="10"/>
        <v>1.04665806496739</v>
      </c>
      <c r="BY27" s="29">
        <f t="shared" si="10"/>
        <v>1.04665806496739</v>
      </c>
      <c r="BZ27" s="29">
        <f t="shared" si="10"/>
        <v>1.04665806496739</v>
      </c>
      <c r="CA27" s="29">
        <f t="shared" si="10"/>
        <v>0.90146569383831998</v>
      </c>
      <c r="CB27" s="29">
        <f t="shared" si="10"/>
        <v>0.90146569383831998</v>
      </c>
      <c r="CC27" s="29">
        <f t="shared" si="10"/>
        <v>0.90146569383831998</v>
      </c>
      <c r="CD27" s="29">
        <f t="shared" si="10"/>
        <v>0.90146569383831998</v>
      </c>
      <c r="CE27" s="29">
        <f t="shared" si="10"/>
        <v>0.90060366461559993</v>
      </c>
      <c r="CF27" s="29">
        <f t="shared" si="10"/>
        <v>0.90060366461559993</v>
      </c>
      <c r="CG27" s="29">
        <f t="shared" si="10"/>
        <v>0.90060366461559993</v>
      </c>
      <c r="CH27" s="29">
        <f t="shared" si="10"/>
        <v>0.90060366461559993</v>
      </c>
    </row>
    <row r="28" spans="1:86" ht="14.45" x14ac:dyDescent="0.3">
      <c r="B28" s="19" t="s">
        <v>3</v>
      </c>
      <c r="C28" s="37">
        <f t="shared" ref="C28:AH28" si="11">HLOOKUP(C23,$C$4:$W$21,6)/100</f>
        <v>0.543466284966729</v>
      </c>
      <c r="D28" s="37">
        <f t="shared" si="11"/>
        <v>0.543466284966729</v>
      </c>
      <c r="E28" s="37">
        <f t="shared" si="11"/>
        <v>0.543466284966729</v>
      </c>
      <c r="F28" s="37">
        <f t="shared" si="11"/>
        <v>0.543466284966729</v>
      </c>
      <c r="G28" s="29">
        <f t="shared" si="11"/>
        <v>0.55976162383697103</v>
      </c>
      <c r="H28" s="29">
        <f t="shared" si="11"/>
        <v>0.55976162383697103</v>
      </c>
      <c r="I28" s="29">
        <f t="shared" si="11"/>
        <v>0.55976162383697103</v>
      </c>
      <c r="J28" s="29">
        <f t="shared" si="11"/>
        <v>0.55976162383697103</v>
      </c>
      <c r="K28" s="29">
        <f t="shared" si="11"/>
        <v>0.569410963308428</v>
      </c>
      <c r="L28" s="29">
        <f t="shared" si="11"/>
        <v>0.569410963308428</v>
      </c>
      <c r="M28" s="29">
        <f t="shared" si="11"/>
        <v>0.569410963308428</v>
      </c>
      <c r="N28" s="29">
        <f t="shared" si="11"/>
        <v>0.569410963308428</v>
      </c>
      <c r="O28" s="29">
        <f t="shared" si="11"/>
        <v>0.58984256041461802</v>
      </c>
      <c r="P28" s="29">
        <f t="shared" si="11"/>
        <v>0.58984256041461802</v>
      </c>
      <c r="Q28" s="29">
        <f t="shared" si="11"/>
        <v>0.58984256041461802</v>
      </c>
      <c r="R28" s="29">
        <f t="shared" si="11"/>
        <v>0.58984256041461802</v>
      </c>
      <c r="S28" s="29">
        <f t="shared" si="11"/>
        <v>0.631398489115652</v>
      </c>
      <c r="T28" s="29">
        <f t="shared" si="11"/>
        <v>0.631398489115652</v>
      </c>
      <c r="U28" s="29">
        <f t="shared" si="11"/>
        <v>0.631398489115652</v>
      </c>
      <c r="V28" s="29">
        <f t="shared" si="11"/>
        <v>0.631398489115652</v>
      </c>
      <c r="W28" s="29">
        <f t="shared" si="11"/>
        <v>0.70782978044971001</v>
      </c>
      <c r="X28" s="29">
        <f t="shared" si="11"/>
        <v>0.70782978044971001</v>
      </c>
      <c r="Y28" s="29">
        <f t="shared" si="11"/>
        <v>0.70782978044971001</v>
      </c>
      <c r="Z28" s="29">
        <f t="shared" si="11"/>
        <v>0.70782978044971001</v>
      </c>
      <c r="AA28" s="29">
        <f t="shared" si="11"/>
        <v>0.73989810430607506</v>
      </c>
      <c r="AB28" s="29">
        <f t="shared" si="11"/>
        <v>0.73989810430607506</v>
      </c>
      <c r="AC28" s="29">
        <f t="shared" si="11"/>
        <v>0.73989810430607506</v>
      </c>
      <c r="AD28" s="29">
        <f t="shared" si="11"/>
        <v>0.73989810430607506</v>
      </c>
      <c r="AE28" s="29">
        <f t="shared" si="11"/>
        <v>0.77154021261098604</v>
      </c>
      <c r="AF28" s="29">
        <f t="shared" si="11"/>
        <v>0.77154021261098604</v>
      </c>
      <c r="AG28" s="29">
        <f t="shared" si="11"/>
        <v>0.77154021261098604</v>
      </c>
      <c r="AH28" s="29">
        <f t="shared" si="11"/>
        <v>0.77154021261098604</v>
      </c>
      <c r="AI28" s="29">
        <f t="shared" ref="AI28:BN28" si="12">HLOOKUP(AI23,$C$4:$W$21,6)/100</f>
        <v>0.78381863009167208</v>
      </c>
      <c r="AJ28" s="29">
        <f t="shared" si="12"/>
        <v>0.78381863009167208</v>
      </c>
      <c r="AK28" s="29">
        <f t="shared" si="12"/>
        <v>0.78381863009167208</v>
      </c>
      <c r="AL28" s="29">
        <f t="shared" si="12"/>
        <v>0.78381863009167208</v>
      </c>
      <c r="AM28" s="29">
        <f t="shared" si="12"/>
        <v>0.77406506578228795</v>
      </c>
      <c r="AN28" s="29">
        <f t="shared" si="12"/>
        <v>0.77406506578228795</v>
      </c>
      <c r="AO28" s="29">
        <f t="shared" si="12"/>
        <v>0.77406506578228795</v>
      </c>
      <c r="AP28" s="29">
        <f t="shared" si="12"/>
        <v>0.77406506578228795</v>
      </c>
      <c r="AQ28" s="29">
        <f t="shared" si="12"/>
        <v>0.79169757409005992</v>
      </c>
      <c r="AR28" s="29">
        <f t="shared" si="12"/>
        <v>0.79169757409005992</v>
      </c>
      <c r="AS28" s="29">
        <f t="shared" si="12"/>
        <v>0.79169757409005992</v>
      </c>
      <c r="AT28" s="29">
        <f t="shared" si="12"/>
        <v>0.79169757409005992</v>
      </c>
      <c r="AU28" s="29">
        <f t="shared" si="12"/>
        <v>0.79101614281605603</v>
      </c>
      <c r="AV28" s="29">
        <f t="shared" si="12"/>
        <v>0.79101614281605603</v>
      </c>
      <c r="AW28" s="29">
        <f t="shared" si="12"/>
        <v>0.79101614281605603</v>
      </c>
      <c r="AX28" s="29">
        <f t="shared" si="12"/>
        <v>0.79101614281605603</v>
      </c>
      <c r="AY28" s="29">
        <f t="shared" si="12"/>
        <v>0.75346191330578505</v>
      </c>
      <c r="AZ28" s="29">
        <f t="shared" si="12"/>
        <v>0.75346191330578505</v>
      </c>
      <c r="BA28" s="29">
        <f t="shared" si="12"/>
        <v>0.75346191330578505</v>
      </c>
      <c r="BB28" s="29">
        <f t="shared" si="12"/>
        <v>0.75346191330578505</v>
      </c>
      <c r="BC28" s="29">
        <f t="shared" si="12"/>
        <v>0.83261543943986194</v>
      </c>
      <c r="BD28" s="29">
        <f t="shared" si="12"/>
        <v>0.83261543943986194</v>
      </c>
      <c r="BE28" s="29">
        <f t="shared" si="12"/>
        <v>0.83261543943986194</v>
      </c>
      <c r="BF28" s="29">
        <f t="shared" si="12"/>
        <v>0.83261543943986194</v>
      </c>
      <c r="BG28" s="29">
        <f t="shared" si="12"/>
        <v>0.89153973108069096</v>
      </c>
      <c r="BH28" s="29">
        <f t="shared" si="12"/>
        <v>0.89153973108069096</v>
      </c>
      <c r="BI28" s="29">
        <f t="shared" si="12"/>
        <v>0.89153973108069096</v>
      </c>
      <c r="BJ28" s="29">
        <f t="shared" si="12"/>
        <v>0.89153973108069096</v>
      </c>
      <c r="BK28" s="29">
        <f t="shared" si="12"/>
        <v>0.92422355325979799</v>
      </c>
      <c r="BL28" s="29">
        <f t="shared" si="12"/>
        <v>0.92422355325979799</v>
      </c>
      <c r="BM28" s="29">
        <f t="shared" si="12"/>
        <v>0.92422355325979799</v>
      </c>
      <c r="BN28" s="29">
        <f t="shared" si="12"/>
        <v>0.92422355325979799</v>
      </c>
      <c r="BO28" s="29">
        <f t="shared" ref="BO28:CH28" si="13">HLOOKUP(BO23,$C$4:$W$21,6)/100</f>
        <v>0.93482058331129192</v>
      </c>
      <c r="BP28" s="29">
        <f t="shared" si="13"/>
        <v>0.93482058331129192</v>
      </c>
      <c r="BQ28" s="29">
        <f t="shared" si="13"/>
        <v>0.93482058331129192</v>
      </c>
      <c r="BR28" s="29">
        <f t="shared" si="13"/>
        <v>0.93482058331129192</v>
      </c>
      <c r="BS28" s="29">
        <f t="shared" si="13"/>
        <v>1</v>
      </c>
      <c r="BT28" s="29">
        <f t="shared" si="13"/>
        <v>1</v>
      </c>
      <c r="BU28" s="29">
        <f t="shared" si="13"/>
        <v>1</v>
      </c>
      <c r="BV28" s="29">
        <f t="shared" si="13"/>
        <v>1</v>
      </c>
      <c r="BW28" s="29">
        <f t="shared" si="13"/>
        <v>1.08711520548629</v>
      </c>
      <c r="BX28" s="29">
        <f t="shared" si="13"/>
        <v>1.08711520548629</v>
      </c>
      <c r="BY28" s="29">
        <f t="shared" si="13"/>
        <v>1.08711520548629</v>
      </c>
      <c r="BZ28" s="29">
        <f t="shared" si="13"/>
        <v>1.08711520548629</v>
      </c>
      <c r="CA28" s="29">
        <f t="shared" si="13"/>
        <v>1.1826943696831</v>
      </c>
      <c r="CB28" s="29">
        <f t="shared" si="13"/>
        <v>1.1826943696831</v>
      </c>
      <c r="CC28" s="29">
        <f t="shared" si="13"/>
        <v>1.1826943696831</v>
      </c>
      <c r="CD28" s="29">
        <f t="shared" si="13"/>
        <v>1.1826943696831</v>
      </c>
      <c r="CE28" s="29">
        <f t="shared" si="13"/>
        <v>1.21059240505012</v>
      </c>
      <c r="CF28" s="29">
        <f t="shared" si="13"/>
        <v>1.21059240505012</v>
      </c>
      <c r="CG28" s="29">
        <f t="shared" si="13"/>
        <v>1.21059240505012</v>
      </c>
      <c r="CH28" s="29">
        <f t="shared" si="13"/>
        <v>1.21059240505012</v>
      </c>
    </row>
    <row r="29" spans="1:86" x14ac:dyDescent="0.25">
      <c r="B29" s="19" t="s">
        <v>4</v>
      </c>
      <c r="C29" s="37">
        <f>HLOOKUP(C23,$C$4:$W$21,7)/100</f>
        <v>0.39420392752705902</v>
      </c>
      <c r="D29" s="37">
        <f t="shared" ref="D29:AH29" si="14">HLOOKUP(D23,$C$4:$W$21,7)/100</f>
        <v>0.39420392752705902</v>
      </c>
      <c r="E29" s="37">
        <f t="shared" si="14"/>
        <v>0.39420392752705902</v>
      </c>
      <c r="F29" s="37">
        <f t="shared" si="14"/>
        <v>0.39420392752705902</v>
      </c>
      <c r="G29" s="29">
        <f t="shared" si="14"/>
        <v>0.39834596002770195</v>
      </c>
      <c r="H29" s="29">
        <f t="shared" si="14"/>
        <v>0.39834596002770195</v>
      </c>
      <c r="I29" s="29">
        <f t="shared" si="14"/>
        <v>0.39834596002770195</v>
      </c>
      <c r="J29" s="29">
        <f t="shared" si="14"/>
        <v>0.39834596002770195</v>
      </c>
      <c r="K29" s="29">
        <f t="shared" si="14"/>
        <v>0.39879001743456799</v>
      </c>
      <c r="L29" s="29">
        <f t="shared" si="14"/>
        <v>0.39879001743456799</v>
      </c>
      <c r="M29" s="29">
        <f t="shared" si="14"/>
        <v>0.39879001743456799</v>
      </c>
      <c r="N29" s="29">
        <f t="shared" si="14"/>
        <v>0.39879001743456799</v>
      </c>
      <c r="O29" s="29">
        <f t="shared" si="14"/>
        <v>0.42285723957292803</v>
      </c>
      <c r="P29" s="29">
        <f t="shared" si="14"/>
        <v>0.42285723957292803</v>
      </c>
      <c r="Q29" s="29">
        <f t="shared" si="14"/>
        <v>0.42285723957292803</v>
      </c>
      <c r="R29" s="29">
        <f t="shared" si="14"/>
        <v>0.42285723957292803</v>
      </c>
      <c r="S29" s="29">
        <f t="shared" si="14"/>
        <v>0.48473915096870895</v>
      </c>
      <c r="T29" s="29">
        <f t="shared" si="14"/>
        <v>0.48473915096870895</v>
      </c>
      <c r="U29" s="29">
        <f t="shared" si="14"/>
        <v>0.48473915096870895</v>
      </c>
      <c r="V29" s="29">
        <f t="shared" si="14"/>
        <v>0.48473915096870895</v>
      </c>
      <c r="W29" s="29">
        <f t="shared" si="14"/>
        <v>0.51870933730589996</v>
      </c>
      <c r="X29" s="29">
        <f t="shared" si="14"/>
        <v>0.51870933730589996</v>
      </c>
      <c r="Y29" s="29">
        <f t="shared" si="14"/>
        <v>0.51870933730589996</v>
      </c>
      <c r="Z29" s="29">
        <f t="shared" si="14"/>
        <v>0.51870933730589996</v>
      </c>
      <c r="AA29" s="29">
        <f t="shared" si="14"/>
        <v>0.54419892187053398</v>
      </c>
      <c r="AB29" s="29">
        <f t="shared" si="14"/>
        <v>0.54419892187053398</v>
      </c>
      <c r="AC29" s="29">
        <f t="shared" si="14"/>
        <v>0.54419892187053398</v>
      </c>
      <c r="AD29" s="29">
        <f t="shared" si="14"/>
        <v>0.54419892187053398</v>
      </c>
      <c r="AE29" s="29">
        <f t="shared" si="14"/>
        <v>0.56761955820841103</v>
      </c>
      <c r="AF29" s="29">
        <f t="shared" si="14"/>
        <v>0.56761955820841103</v>
      </c>
      <c r="AG29" s="29">
        <f t="shared" si="14"/>
        <v>0.56761955820841103</v>
      </c>
      <c r="AH29" s="29">
        <f t="shared" si="14"/>
        <v>0.56761955820841103</v>
      </c>
      <c r="AI29" s="29">
        <f t="shared" ref="AI29:BN29" si="15">HLOOKUP(AI23,$C$4:$W$21,7)/100</f>
        <v>0.56808128256365997</v>
      </c>
      <c r="AJ29" s="29">
        <f t="shared" si="15"/>
        <v>0.56808128256365997</v>
      </c>
      <c r="AK29" s="29">
        <f t="shared" si="15"/>
        <v>0.56808128256365997</v>
      </c>
      <c r="AL29" s="29">
        <f t="shared" si="15"/>
        <v>0.56808128256365997</v>
      </c>
      <c r="AM29" s="29">
        <f t="shared" si="15"/>
        <v>0.661252730315118</v>
      </c>
      <c r="AN29" s="29">
        <f t="shared" si="15"/>
        <v>0.661252730315118</v>
      </c>
      <c r="AO29" s="29">
        <f t="shared" si="15"/>
        <v>0.661252730315118</v>
      </c>
      <c r="AP29" s="29">
        <f t="shared" si="15"/>
        <v>0.661252730315118</v>
      </c>
      <c r="AQ29" s="29">
        <f t="shared" si="15"/>
        <v>0.68704283789517107</v>
      </c>
      <c r="AR29" s="29">
        <f t="shared" si="15"/>
        <v>0.68704283789517107</v>
      </c>
      <c r="AS29" s="29">
        <f t="shared" si="15"/>
        <v>0.68704283789517107</v>
      </c>
      <c r="AT29" s="29">
        <f t="shared" si="15"/>
        <v>0.68704283789517107</v>
      </c>
      <c r="AU29" s="29">
        <f t="shared" si="15"/>
        <v>0.88125591883772103</v>
      </c>
      <c r="AV29" s="29">
        <f t="shared" si="15"/>
        <v>0.88125591883772103</v>
      </c>
      <c r="AW29" s="29">
        <f t="shared" si="15"/>
        <v>0.88125591883772103</v>
      </c>
      <c r="AX29" s="29">
        <f t="shared" si="15"/>
        <v>0.88125591883772103</v>
      </c>
      <c r="AY29" s="29">
        <f t="shared" si="15"/>
        <v>1.1809648136589201</v>
      </c>
      <c r="AZ29" s="29">
        <f t="shared" si="15"/>
        <v>1.1809648136589201</v>
      </c>
      <c r="BA29" s="29">
        <f t="shared" si="15"/>
        <v>1.1809648136589201</v>
      </c>
      <c r="BB29" s="29">
        <f t="shared" si="15"/>
        <v>1.1809648136589201</v>
      </c>
      <c r="BC29" s="29">
        <f t="shared" si="15"/>
        <v>1.2686655335693899</v>
      </c>
      <c r="BD29" s="29">
        <f t="shared" si="15"/>
        <v>1.2686655335693899</v>
      </c>
      <c r="BE29" s="29">
        <f t="shared" si="15"/>
        <v>1.2686655335693899</v>
      </c>
      <c r="BF29" s="29">
        <f t="shared" si="15"/>
        <v>1.2686655335693899</v>
      </c>
      <c r="BG29" s="29">
        <f t="shared" si="15"/>
        <v>1.22479295144196</v>
      </c>
      <c r="BH29" s="29">
        <f t="shared" si="15"/>
        <v>1.22479295144196</v>
      </c>
      <c r="BI29" s="29">
        <f t="shared" si="15"/>
        <v>1.22479295144196</v>
      </c>
      <c r="BJ29" s="29">
        <f t="shared" si="15"/>
        <v>1.22479295144196</v>
      </c>
      <c r="BK29" s="29">
        <f t="shared" si="15"/>
        <v>1.17594493160577</v>
      </c>
      <c r="BL29" s="29">
        <f t="shared" si="15"/>
        <v>1.17594493160577</v>
      </c>
      <c r="BM29" s="29">
        <f t="shared" si="15"/>
        <v>1.17594493160577</v>
      </c>
      <c r="BN29" s="29">
        <f t="shared" si="15"/>
        <v>1.17594493160577</v>
      </c>
      <c r="BO29" s="29">
        <f t="shared" ref="BO29:CH29" si="16">HLOOKUP(BO23,$C$4:$W$21,7)/100</f>
        <v>1.06319924020961</v>
      </c>
      <c r="BP29" s="29">
        <f t="shared" si="16"/>
        <v>1.06319924020961</v>
      </c>
      <c r="BQ29" s="29">
        <f t="shared" si="16"/>
        <v>1.06319924020961</v>
      </c>
      <c r="BR29" s="29">
        <f t="shared" si="16"/>
        <v>1.06319924020961</v>
      </c>
      <c r="BS29" s="29">
        <f t="shared" si="16"/>
        <v>1</v>
      </c>
      <c r="BT29" s="29">
        <f t="shared" si="16"/>
        <v>1</v>
      </c>
      <c r="BU29" s="29">
        <f t="shared" si="16"/>
        <v>1</v>
      </c>
      <c r="BV29" s="29">
        <f t="shared" si="16"/>
        <v>1</v>
      </c>
      <c r="BW29" s="29">
        <f t="shared" si="16"/>
        <v>0.99810229743005607</v>
      </c>
      <c r="BX29" s="29">
        <f t="shared" si="16"/>
        <v>0.99810229743005607</v>
      </c>
      <c r="BY29" s="29">
        <f t="shared" si="16"/>
        <v>0.99810229743005607</v>
      </c>
      <c r="BZ29" s="29">
        <f t="shared" si="16"/>
        <v>0.99810229743005607</v>
      </c>
      <c r="CA29" s="29">
        <f t="shared" si="16"/>
        <v>1.1754815594223</v>
      </c>
      <c r="CB29" s="29">
        <f t="shared" si="16"/>
        <v>1.1754815594223</v>
      </c>
      <c r="CC29" s="29">
        <f t="shared" si="16"/>
        <v>1.1754815594223</v>
      </c>
      <c r="CD29" s="29">
        <f t="shared" si="16"/>
        <v>1.1754815594223</v>
      </c>
      <c r="CE29" s="29">
        <f t="shared" si="16"/>
        <v>1.2801226726627801</v>
      </c>
      <c r="CF29" s="29">
        <f t="shared" si="16"/>
        <v>1.2801226726627801</v>
      </c>
      <c r="CG29" s="29">
        <f t="shared" si="16"/>
        <v>1.2801226726627801</v>
      </c>
      <c r="CH29" s="29">
        <f t="shared" si="16"/>
        <v>1.2801226726627801</v>
      </c>
    </row>
    <row r="30" spans="1:86" x14ac:dyDescent="0.25">
      <c r="B30" s="19" t="s">
        <v>5</v>
      </c>
      <c r="C30" s="37">
        <f t="shared" ref="C30:AH30" si="17">HLOOKUP(C23,$C$4:$W$21,8)/100</f>
        <v>0.45459444149040901</v>
      </c>
      <c r="D30" s="37">
        <f t="shared" si="17"/>
        <v>0.45459444149040901</v>
      </c>
      <c r="E30" s="37">
        <f t="shared" si="17"/>
        <v>0.45459444149040901</v>
      </c>
      <c r="F30" s="37">
        <f t="shared" si="17"/>
        <v>0.45459444149040901</v>
      </c>
      <c r="G30" s="29">
        <f t="shared" si="17"/>
        <v>0.50048183860554307</v>
      </c>
      <c r="H30" s="29">
        <f t="shared" si="17"/>
        <v>0.50048183860554307</v>
      </c>
      <c r="I30" s="29">
        <f t="shared" si="17"/>
        <v>0.50048183860554307</v>
      </c>
      <c r="J30" s="29">
        <f t="shared" si="17"/>
        <v>0.50048183860554307</v>
      </c>
      <c r="K30" s="29">
        <f t="shared" si="17"/>
        <v>0.48055927070864402</v>
      </c>
      <c r="L30" s="29">
        <f t="shared" si="17"/>
        <v>0.48055927070864402</v>
      </c>
      <c r="M30" s="29">
        <f t="shared" si="17"/>
        <v>0.48055927070864402</v>
      </c>
      <c r="N30" s="29">
        <f t="shared" si="17"/>
        <v>0.48055927070864402</v>
      </c>
      <c r="O30" s="29">
        <f t="shared" si="17"/>
        <v>0.42825297190873002</v>
      </c>
      <c r="P30" s="29">
        <f t="shared" si="17"/>
        <v>0.42825297190873002</v>
      </c>
      <c r="Q30" s="29">
        <f t="shared" si="17"/>
        <v>0.42825297190873002</v>
      </c>
      <c r="R30" s="29">
        <f t="shared" si="17"/>
        <v>0.42825297190873002</v>
      </c>
      <c r="S30" s="29">
        <f t="shared" si="17"/>
        <v>0.38929501037268105</v>
      </c>
      <c r="T30" s="29">
        <f t="shared" si="17"/>
        <v>0.38929501037268105</v>
      </c>
      <c r="U30" s="29">
        <f t="shared" si="17"/>
        <v>0.38929501037268105</v>
      </c>
      <c r="V30" s="29">
        <f t="shared" si="17"/>
        <v>0.38929501037268105</v>
      </c>
      <c r="W30" s="29">
        <f t="shared" si="17"/>
        <v>0.41635892453182399</v>
      </c>
      <c r="X30" s="29">
        <f t="shared" si="17"/>
        <v>0.41635892453182399</v>
      </c>
      <c r="Y30" s="29">
        <f t="shared" si="17"/>
        <v>0.41635892453182399</v>
      </c>
      <c r="Z30" s="29">
        <f t="shared" si="17"/>
        <v>0.41635892453182399</v>
      </c>
      <c r="AA30" s="29">
        <f t="shared" si="17"/>
        <v>0.41766937759404599</v>
      </c>
      <c r="AB30" s="29">
        <f t="shared" si="17"/>
        <v>0.41766937759404599</v>
      </c>
      <c r="AC30" s="29">
        <f t="shared" si="17"/>
        <v>0.41766937759404599</v>
      </c>
      <c r="AD30" s="29">
        <f t="shared" si="17"/>
        <v>0.41766937759404599</v>
      </c>
      <c r="AE30" s="29">
        <f t="shared" si="17"/>
        <v>0.49865804767767002</v>
      </c>
      <c r="AF30" s="29">
        <f t="shared" si="17"/>
        <v>0.49865804767767002</v>
      </c>
      <c r="AG30" s="29">
        <f t="shared" si="17"/>
        <v>0.49865804767767002</v>
      </c>
      <c r="AH30" s="29">
        <f t="shared" si="17"/>
        <v>0.49865804767767002</v>
      </c>
      <c r="AI30" s="29">
        <f t="shared" ref="AI30:BN30" si="18">HLOOKUP(AI23,$C$4:$W$21,8)/100</f>
        <v>0.52057330618852093</v>
      </c>
      <c r="AJ30" s="29">
        <f t="shared" si="18"/>
        <v>0.52057330618852093</v>
      </c>
      <c r="AK30" s="29">
        <f t="shared" si="18"/>
        <v>0.52057330618852093</v>
      </c>
      <c r="AL30" s="29">
        <f t="shared" si="18"/>
        <v>0.52057330618852093</v>
      </c>
      <c r="AM30" s="29">
        <f t="shared" si="18"/>
        <v>0.56453365558980106</v>
      </c>
      <c r="AN30" s="29">
        <f t="shared" si="18"/>
        <v>0.56453365558980106</v>
      </c>
      <c r="AO30" s="29">
        <f t="shared" si="18"/>
        <v>0.56453365558980106</v>
      </c>
      <c r="AP30" s="29">
        <f t="shared" si="18"/>
        <v>0.56453365558980106</v>
      </c>
      <c r="AQ30" s="29">
        <f t="shared" si="18"/>
        <v>0.60620314901453798</v>
      </c>
      <c r="AR30" s="29">
        <f t="shared" si="18"/>
        <v>0.60620314901453798</v>
      </c>
      <c r="AS30" s="29">
        <f t="shared" si="18"/>
        <v>0.60620314901453798</v>
      </c>
      <c r="AT30" s="29">
        <f t="shared" si="18"/>
        <v>0.60620314901453798</v>
      </c>
      <c r="AU30" s="29">
        <f t="shared" si="18"/>
        <v>0.68599549930145698</v>
      </c>
      <c r="AV30" s="29">
        <f t="shared" si="18"/>
        <v>0.68599549930145698</v>
      </c>
      <c r="AW30" s="29">
        <f t="shared" si="18"/>
        <v>0.68599549930145698</v>
      </c>
      <c r="AX30" s="29">
        <f t="shared" si="18"/>
        <v>0.68599549930145698</v>
      </c>
      <c r="AY30" s="29">
        <f t="shared" si="18"/>
        <v>0.74833371126354908</v>
      </c>
      <c r="AZ30" s="29">
        <f t="shared" si="18"/>
        <v>0.74833371126354908</v>
      </c>
      <c r="BA30" s="29">
        <f t="shared" si="18"/>
        <v>0.74833371126354908</v>
      </c>
      <c r="BB30" s="29">
        <f t="shared" si="18"/>
        <v>0.74833371126354908</v>
      </c>
      <c r="BC30" s="29">
        <f t="shared" si="18"/>
        <v>0.88706104793559504</v>
      </c>
      <c r="BD30" s="29">
        <f t="shared" si="18"/>
        <v>0.88706104793559504</v>
      </c>
      <c r="BE30" s="29">
        <f t="shared" si="18"/>
        <v>0.88706104793559504</v>
      </c>
      <c r="BF30" s="29">
        <f t="shared" si="18"/>
        <v>0.88706104793559504</v>
      </c>
      <c r="BG30" s="29">
        <f t="shared" si="18"/>
        <v>0.87967342401543802</v>
      </c>
      <c r="BH30" s="29">
        <f t="shared" si="18"/>
        <v>0.87967342401543802</v>
      </c>
      <c r="BI30" s="29">
        <f t="shared" si="18"/>
        <v>0.87967342401543802</v>
      </c>
      <c r="BJ30" s="29">
        <f t="shared" si="18"/>
        <v>0.87967342401543802</v>
      </c>
      <c r="BK30" s="29">
        <f t="shared" si="18"/>
        <v>0.89685498875571501</v>
      </c>
      <c r="BL30" s="29">
        <f t="shared" si="18"/>
        <v>0.89685498875571501</v>
      </c>
      <c r="BM30" s="29">
        <f t="shared" si="18"/>
        <v>0.89685498875571501</v>
      </c>
      <c r="BN30" s="29">
        <f t="shared" si="18"/>
        <v>0.89685498875571501</v>
      </c>
      <c r="BO30" s="29">
        <f t="shared" ref="BO30:CH30" si="19">HLOOKUP(BO23,$C$4:$W$21,8)/100</f>
        <v>0.9851184646156681</v>
      </c>
      <c r="BP30" s="29">
        <f t="shared" si="19"/>
        <v>0.9851184646156681</v>
      </c>
      <c r="BQ30" s="29">
        <f t="shared" si="19"/>
        <v>0.9851184646156681</v>
      </c>
      <c r="BR30" s="29">
        <f t="shared" si="19"/>
        <v>0.9851184646156681</v>
      </c>
      <c r="BS30" s="29">
        <f t="shared" si="19"/>
        <v>1</v>
      </c>
      <c r="BT30" s="29">
        <f t="shared" si="19"/>
        <v>1</v>
      </c>
      <c r="BU30" s="29">
        <f t="shared" si="19"/>
        <v>1</v>
      </c>
      <c r="BV30" s="29">
        <f t="shared" si="19"/>
        <v>1</v>
      </c>
      <c r="BW30" s="29">
        <f t="shared" si="19"/>
        <v>1.0662777588947698</v>
      </c>
      <c r="BX30" s="29">
        <f t="shared" si="19"/>
        <v>1.0662777588947698</v>
      </c>
      <c r="BY30" s="29">
        <f t="shared" si="19"/>
        <v>1.0662777588947698</v>
      </c>
      <c r="BZ30" s="29">
        <f t="shared" si="19"/>
        <v>1.0662777588947698</v>
      </c>
      <c r="CA30" s="29">
        <f t="shared" si="19"/>
        <v>1.1341529119582199</v>
      </c>
      <c r="CB30" s="29">
        <f t="shared" si="19"/>
        <v>1.1341529119582199</v>
      </c>
      <c r="CC30" s="29">
        <f t="shared" si="19"/>
        <v>1.1341529119582199</v>
      </c>
      <c r="CD30" s="29">
        <f t="shared" si="19"/>
        <v>1.1341529119582199</v>
      </c>
      <c r="CE30" s="29">
        <f t="shared" si="19"/>
        <v>1.1709595540715501</v>
      </c>
      <c r="CF30" s="29">
        <f t="shared" si="19"/>
        <v>1.1709595540715501</v>
      </c>
      <c r="CG30" s="29">
        <f t="shared" si="19"/>
        <v>1.1709595540715501</v>
      </c>
      <c r="CH30" s="29">
        <f t="shared" si="19"/>
        <v>1.1709595540715501</v>
      </c>
    </row>
    <row r="31" spans="1:86" ht="14.45" x14ac:dyDescent="0.3">
      <c r="B31" s="19" t="s">
        <v>6</v>
      </c>
      <c r="C31" s="37">
        <f t="shared" ref="C31:AH31" si="20">HLOOKUP(C23,$C$4:$W$21,9)/100</f>
        <v>0.606406489526639</v>
      </c>
      <c r="D31" s="37">
        <f t="shared" si="20"/>
        <v>0.606406489526639</v>
      </c>
      <c r="E31" s="37">
        <f t="shared" si="20"/>
        <v>0.606406489526639</v>
      </c>
      <c r="F31" s="37">
        <f t="shared" si="20"/>
        <v>0.606406489526639</v>
      </c>
      <c r="G31" s="29">
        <f t="shared" si="20"/>
        <v>0.59331586815351101</v>
      </c>
      <c r="H31" s="29">
        <f t="shared" si="20"/>
        <v>0.59331586815351101</v>
      </c>
      <c r="I31" s="29">
        <f t="shared" si="20"/>
        <v>0.59331586815351101</v>
      </c>
      <c r="J31" s="29">
        <f t="shared" si="20"/>
        <v>0.59331586815351101</v>
      </c>
      <c r="K31" s="29">
        <f t="shared" si="20"/>
        <v>0.63095113593565899</v>
      </c>
      <c r="L31" s="29">
        <f t="shared" si="20"/>
        <v>0.63095113593565899</v>
      </c>
      <c r="M31" s="29">
        <f t="shared" si="20"/>
        <v>0.63095113593565899</v>
      </c>
      <c r="N31" s="29">
        <f t="shared" si="20"/>
        <v>0.63095113593565899</v>
      </c>
      <c r="O31" s="29">
        <f t="shared" si="20"/>
        <v>0.63549057862538805</v>
      </c>
      <c r="P31" s="29">
        <f t="shared" si="20"/>
        <v>0.63549057862538805</v>
      </c>
      <c r="Q31" s="29">
        <f t="shared" si="20"/>
        <v>0.63549057862538805</v>
      </c>
      <c r="R31" s="29">
        <f t="shared" si="20"/>
        <v>0.63549057862538805</v>
      </c>
      <c r="S31" s="29">
        <f t="shared" si="20"/>
        <v>0.64235852169850405</v>
      </c>
      <c r="T31" s="29">
        <f t="shared" si="20"/>
        <v>0.64235852169850405</v>
      </c>
      <c r="U31" s="29">
        <f t="shared" si="20"/>
        <v>0.64235852169850405</v>
      </c>
      <c r="V31" s="29">
        <f t="shared" si="20"/>
        <v>0.64235852169850405</v>
      </c>
      <c r="W31" s="29">
        <f t="shared" si="20"/>
        <v>0.67453106045811595</v>
      </c>
      <c r="X31" s="29">
        <f t="shared" si="20"/>
        <v>0.67453106045811595</v>
      </c>
      <c r="Y31" s="29">
        <f t="shared" si="20"/>
        <v>0.67453106045811595</v>
      </c>
      <c r="Z31" s="29">
        <f t="shared" si="20"/>
        <v>0.67453106045811595</v>
      </c>
      <c r="AA31" s="29">
        <f t="shared" si="20"/>
        <v>0.64876811190776495</v>
      </c>
      <c r="AB31" s="29">
        <f t="shared" si="20"/>
        <v>0.64876811190776495</v>
      </c>
      <c r="AC31" s="29">
        <f t="shared" si="20"/>
        <v>0.64876811190776495</v>
      </c>
      <c r="AD31" s="29">
        <f t="shared" si="20"/>
        <v>0.64876811190776495</v>
      </c>
      <c r="AE31" s="29">
        <f t="shared" si="20"/>
        <v>0.66374954445510592</v>
      </c>
      <c r="AF31" s="29">
        <f t="shared" si="20"/>
        <v>0.66374954445510592</v>
      </c>
      <c r="AG31" s="29">
        <f t="shared" si="20"/>
        <v>0.66374954445510592</v>
      </c>
      <c r="AH31" s="29">
        <f t="shared" si="20"/>
        <v>0.66374954445510592</v>
      </c>
      <c r="AI31" s="29">
        <f t="shared" ref="AI31:BN31" si="21">HLOOKUP(AI23,$C$4:$W$21,9)/100</f>
        <v>0.68971507207835203</v>
      </c>
      <c r="AJ31" s="29">
        <f t="shared" si="21"/>
        <v>0.68971507207835203</v>
      </c>
      <c r="AK31" s="29">
        <f t="shared" si="21"/>
        <v>0.68971507207835203</v>
      </c>
      <c r="AL31" s="29">
        <f t="shared" si="21"/>
        <v>0.68971507207835203</v>
      </c>
      <c r="AM31" s="29">
        <f t="shared" si="21"/>
        <v>0.73828130616930498</v>
      </c>
      <c r="AN31" s="29">
        <f t="shared" si="21"/>
        <v>0.73828130616930498</v>
      </c>
      <c r="AO31" s="29">
        <f t="shared" si="21"/>
        <v>0.73828130616930498</v>
      </c>
      <c r="AP31" s="29">
        <f t="shared" si="21"/>
        <v>0.73828130616930498</v>
      </c>
      <c r="AQ31" s="29">
        <f t="shared" si="21"/>
        <v>0.76170052776320407</v>
      </c>
      <c r="AR31" s="29">
        <f t="shared" si="21"/>
        <v>0.76170052776320407</v>
      </c>
      <c r="AS31" s="29">
        <f t="shared" si="21"/>
        <v>0.76170052776320407</v>
      </c>
      <c r="AT31" s="29">
        <f t="shared" si="21"/>
        <v>0.76170052776320407</v>
      </c>
      <c r="AU31" s="29">
        <f t="shared" si="21"/>
        <v>0.805248576307243</v>
      </c>
      <c r="AV31" s="29">
        <f t="shared" si="21"/>
        <v>0.805248576307243</v>
      </c>
      <c r="AW31" s="29">
        <f t="shared" si="21"/>
        <v>0.805248576307243</v>
      </c>
      <c r="AX31" s="29">
        <f t="shared" si="21"/>
        <v>0.805248576307243</v>
      </c>
      <c r="AY31" s="29">
        <f t="shared" si="21"/>
        <v>0.89714738020059204</v>
      </c>
      <c r="AZ31" s="29">
        <f t="shared" si="21"/>
        <v>0.89714738020059204</v>
      </c>
      <c r="BA31" s="29">
        <f t="shared" si="21"/>
        <v>0.89714738020059204</v>
      </c>
      <c r="BB31" s="29">
        <f t="shared" si="21"/>
        <v>0.89714738020059204</v>
      </c>
      <c r="BC31" s="29">
        <f t="shared" si="21"/>
        <v>0.880588382571029</v>
      </c>
      <c r="BD31" s="29">
        <f t="shared" si="21"/>
        <v>0.880588382571029</v>
      </c>
      <c r="BE31" s="29">
        <f t="shared" si="21"/>
        <v>0.880588382571029</v>
      </c>
      <c r="BF31" s="29">
        <f t="shared" si="21"/>
        <v>0.880588382571029</v>
      </c>
      <c r="BG31" s="29">
        <f t="shared" si="21"/>
        <v>0.94088161333230902</v>
      </c>
      <c r="BH31" s="29">
        <f t="shared" si="21"/>
        <v>0.94088161333230902</v>
      </c>
      <c r="BI31" s="29">
        <f t="shared" si="21"/>
        <v>0.94088161333230902</v>
      </c>
      <c r="BJ31" s="29">
        <f t="shared" si="21"/>
        <v>0.94088161333230902</v>
      </c>
      <c r="BK31" s="29">
        <f t="shared" si="21"/>
        <v>0.93169972909050403</v>
      </c>
      <c r="BL31" s="29">
        <f t="shared" si="21"/>
        <v>0.93169972909050403</v>
      </c>
      <c r="BM31" s="29">
        <f t="shared" si="21"/>
        <v>0.93169972909050403</v>
      </c>
      <c r="BN31" s="29">
        <f t="shared" si="21"/>
        <v>0.93169972909050403</v>
      </c>
      <c r="BO31" s="29">
        <f t="shared" ref="BO31:CH31" si="22">HLOOKUP(BO23,$C$4:$W$21,9)/100</f>
        <v>0.999287832652208</v>
      </c>
      <c r="BP31" s="29">
        <f t="shared" si="22"/>
        <v>0.999287832652208</v>
      </c>
      <c r="BQ31" s="29">
        <f t="shared" si="22"/>
        <v>0.999287832652208</v>
      </c>
      <c r="BR31" s="29">
        <f t="shared" si="22"/>
        <v>0.999287832652208</v>
      </c>
      <c r="BS31" s="29">
        <f t="shared" si="22"/>
        <v>1</v>
      </c>
      <c r="BT31" s="29">
        <f t="shared" si="22"/>
        <v>1</v>
      </c>
      <c r="BU31" s="29">
        <f t="shared" si="22"/>
        <v>1</v>
      </c>
      <c r="BV31" s="29">
        <f t="shared" si="22"/>
        <v>1</v>
      </c>
      <c r="BW31" s="29">
        <f t="shared" si="22"/>
        <v>1.07266580806865</v>
      </c>
      <c r="BX31" s="29">
        <f t="shared" si="22"/>
        <v>1.07266580806865</v>
      </c>
      <c r="BY31" s="29">
        <f t="shared" si="22"/>
        <v>1.07266580806865</v>
      </c>
      <c r="BZ31" s="29">
        <f t="shared" si="22"/>
        <v>1.07266580806865</v>
      </c>
      <c r="CA31" s="29">
        <f t="shared" si="22"/>
        <v>1.0932479399294399</v>
      </c>
      <c r="CB31" s="29">
        <f t="shared" si="22"/>
        <v>1.0932479399294399</v>
      </c>
      <c r="CC31" s="29">
        <f t="shared" si="22"/>
        <v>1.0932479399294399</v>
      </c>
      <c r="CD31" s="29">
        <f t="shared" si="22"/>
        <v>1.0932479399294399</v>
      </c>
      <c r="CE31" s="29">
        <f t="shared" si="22"/>
        <v>1.1485974963055801</v>
      </c>
      <c r="CF31" s="29">
        <f t="shared" si="22"/>
        <v>1.1485974963055801</v>
      </c>
      <c r="CG31" s="29">
        <f t="shared" si="22"/>
        <v>1.1485974963055801</v>
      </c>
      <c r="CH31" s="29">
        <f t="shared" si="22"/>
        <v>1.1485974963055801</v>
      </c>
    </row>
    <row r="32" spans="1:86" ht="14.45" x14ac:dyDescent="0.3">
      <c r="B32" s="19" t="s">
        <v>7</v>
      </c>
      <c r="C32" s="37">
        <f t="shared" ref="C32:AH32" si="23">HLOOKUP(C23,$C$4:$W$21,10)/100</f>
        <v>0.50163656856983208</v>
      </c>
      <c r="D32" s="37">
        <f t="shared" si="23"/>
        <v>0.50163656856983208</v>
      </c>
      <c r="E32" s="37">
        <f t="shared" si="23"/>
        <v>0.50163656856983208</v>
      </c>
      <c r="F32" s="37">
        <f t="shared" si="23"/>
        <v>0.50163656856983208</v>
      </c>
      <c r="G32" s="29">
        <f t="shared" si="23"/>
        <v>0.52733152224190594</v>
      </c>
      <c r="H32" s="29">
        <f t="shared" si="23"/>
        <v>0.52733152224190594</v>
      </c>
      <c r="I32" s="29">
        <f t="shared" si="23"/>
        <v>0.52733152224190594</v>
      </c>
      <c r="J32" s="29">
        <f t="shared" si="23"/>
        <v>0.52733152224190594</v>
      </c>
      <c r="K32" s="29">
        <f t="shared" si="23"/>
        <v>0.62090604869217403</v>
      </c>
      <c r="L32" s="29">
        <f t="shared" si="23"/>
        <v>0.62090604869217403</v>
      </c>
      <c r="M32" s="29">
        <f t="shared" si="23"/>
        <v>0.62090604869217403</v>
      </c>
      <c r="N32" s="29">
        <f t="shared" si="23"/>
        <v>0.62090604869217403</v>
      </c>
      <c r="O32" s="29">
        <f t="shared" si="23"/>
        <v>0.64378849524750803</v>
      </c>
      <c r="P32" s="29">
        <f t="shared" si="23"/>
        <v>0.64378849524750803</v>
      </c>
      <c r="Q32" s="29">
        <f t="shared" si="23"/>
        <v>0.64378849524750803</v>
      </c>
      <c r="R32" s="29">
        <f t="shared" si="23"/>
        <v>0.64378849524750803</v>
      </c>
      <c r="S32" s="29">
        <f t="shared" si="23"/>
        <v>0.70042983964937089</v>
      </c>
      <c r="T32" s="29">
        <f t="shared" si="23"/>
        <v>0.70042983964937089</v>
      </c>
      <c r="U32" s="29">
        <f t="shared" si="23"/>
        <v>0.70042983964937089</v>
      </c>
      <c r="V32" s="29">
        <f t="shared" si="23"/>
        <v>0.70042983964937089</v>
      </c>
      <c r="W32" s="29">
        <f t="shared" si="23"/>
        <v>0.75720831297402402</v>
      </c>
      <c r="X32" s="29">
        <f t="shared" si="23"/>
        <v>0.75720831297402402</v>
      </c>
      <c r="Y32" s="29">
        <f t="shared" si="23"/>
        <v>0.75720831297402402</v>
      </c>
      <c r="Z32" s="29">
        <f t="shared" si="23"/>
        <v>0.75720831297402402</v>
      </c>
      <c r="AA32" s="29">
        <f t="shared" si="23"/>
        <v>0.77662601697847999</v>
      </c>
      <c r="AB32" s="29">
        <f t="shared" si="23"/>
        <v>0.77662601697847999</v>
      </c>
      <c r="AC32" s="29">
        <f t="shared" si="23"/>
        <v>0.77662601697847999</v>
      </c>
      <c r="AD32" s="29">
        <f t="shared" si="23"/>
        <v>0.77662601697847999</v>
      </c>
      <c r="AE32" s="29">
        <f t="shared" si="23"/>
        <v>0.82562850133583698</v>
      </c>
      <c r="AF32" s="29">
        <f t="shared" si="23"/>
        <v>0.82562850133583698</v>
      </c>
      <c r="AG32" s="29">
        <f t="shared" si="23"/>
        <v>0.82562850133583698</v>
      </c>
      <c r="AH32" s="29">
        <f t="shared" si="23"/>
        <v>0.82562850133583698</v>
      </c>
      <c r="AI32" s="29">
        <f t="shared" ref="AI32:BN32" si="24">HLOOKUP(AI23,$C$4:$W$21,10)/100</f>
        <v>0.89788164104092205</v>
      </c>
      <c r="AJ32" s="29">
        <f t="shared" si="24"/>
        <v>0.89788164104092205</v>
      </c>
      <c r="AK32" s="29">
        <f t="shared" si="24"/>
        <v>0.89788164104092205</v>
      </c>
      <c r="AL32" s="29">
        <f t="shared" si="24"/>
        <v>0.89788164104092205</v>
      </c>
      <c r="AM32" s="29">
        <f t="shared" si="24"/>
        <v>0.88667003132799904</v>
      </c>
      <c r="AN32" s="29">
        <f t="shared" si="24"/>
        <v>0.88667003132799904</v>
      </c>
      <c r="AO32" s="29">
        <f t="shared" si="24"/>
        <v>0.88667003132799904</v>
      </c>
      <c r="AP32" s="29">
        <f t="shared" si="24"/>
        <v>0.88667003132799904</v>
      </c>
      <c r="AQ32" s="29">
        <f t="shared" si="24"/>
        <v>0.85294272509621505</v>
      </c>
      <c r="AR32" s="29">
        <f t="shared" si="24"/>
        <v>0.85294272509621505</v>
      </c>
      <c r="AS32" s="29">
        <f t="shared" si="24"/>
        <v>0.85294272509621505</v>
      </c>
      <c r="AT32" s="29">
        <f t="shared" si="24"/>
        <v>0.85294272509621505</v>
      </c>
      <c r="AU32" s="29">
        <f t="shared" si="24"/>
        <v>0.85031351183195791</v>
      </c>
      <c r="AV32" s="29">
        <f t="shared" si="24"/>
        <v>0.85031351183195791</v>
      </c>
      <c r="AW32" s="29">
        <f t="shared" si="24"/>
        <v>0.85031351183195791</v>
      </c>
      <c r="AX32" s="29">
        <f t="shared" si="24"/>
        <v>0.85031351183195791</v>
      </c>
      <c r="AY32" s="29">
        <f t="shared" si="24"/>
        <v>0.89675573085895199</v>
      </c>
      <c r="AZ32" s="29">
        <f t="shared" si="24"/>
        <v>0.89675573085895199</v>
      </c>
      <c r="BA32" s="29">
        <f t="shared" si="24"/>
        <v>0.89675573085895199</v>
      </c>
      <c r="BB32" s="29">
        <f t="shared" si="24"/>
        <v>0.89675573085895199</v>
      </c>
      <c r="BC32" s="29">
        <f t="shared" si="24"/>
        <v>0.94832292441800703</v>
      </c>
      <c r="BD32" s="29">
        <f t="shared" si="24"/>
        <v>0.94832292441800703</v>
      </c>
      <c r="BE32" s="29">
        <f t="shared" si="24"/>
        <v>0.94832292441800703</v>
      </c>
      <c r="BF32" s="29">
        <f t="shared" si="24"/>
        <v>0.94832292441800703</v>
      </c>
      <c r="BG32" s="29">
        <f t="shared" si="24"/>
        <v>1.01683496401479</v>
      </c>
      <c r="BH32" s="29">
        <f t="shared" si="24"/>
        <v>1.01683496401479</v>
      </c>
      <c r="BI32" s="29">
        <f t="shared" si="24"/>
        <v>1.01683496401479</v>
      </c>
      <c r="BJ32" s="29">
        <f t="shared" si="24"/>
        <v>1.01683496401479</v>
      </c>
      <c r="BK32" s="29">
        <f t="shared" si="24"/>
        <v>0.94054637492467508</v>
      </c>
      <c r="BL32" s="29">
        <f t="shared" si="24"/>
        <v>0.94054637492467508</v>
      </c>
      <c r="BM32" s="29">
        <f t="shared" si="24"/>
        <v>0.94054637492467508</v>
      </c>
      <c r="BN32" s="29">
        <f t="shared" si="24"/>
        <v>0.94054637492467508</v>
      </c>
      <c r="BO32" s="29">
        <f t="shared" ref="BO32:CH32" si="25">HLOOKUP(BO23,$C$4:$W$21,10)/100</f>
        <v>0.98085199529483702</v>
      </c>
      <c r="BP32" s="29">
        <f t="shared" si="25"/>
        <v>0.98085199529483702</v>
      </c>
      <c r="BQ32" s="29">
        <f t="shared" si="25"/>
        <v>0.98085199529483702</v>
      </c>
      <c r="BR32" s="29">
        <f t="shared" si="25"/>
        <v>0.98085199529483702</v>
      </c>
      <c r="BS32" s="29">
        <f t="shared" si="25"/>
        <v>1</v>
      </c>
      <c r="BT32" s="29">
        <f t="shared" si="25"/>
        <v>1</v>
      </c>
      <c r="BU32" s="29">
        <f t="shared" si="25"/>
        <v>1</v>
      </c>
      <c r="BV32" s="29">
        <f t="shared" si="25"/>
        <v>1</v>
      </c>
      <c r="BW32" s="29">
        <f t="shared" si="25"/>
        <v>1.04044086629798</v>
      </c>
      <c r="BX32" s="29">
        <f t="shared" si="25"/>
        <v>1.04044086629798</v>
      </c>
      <c r="BY32" s="29">
        <f t="shared" si="25"/>
        <v>1.04044086629798</v>
      </c>
      <c r="BZ32" s="29">
        <f t="shared" si="25"/>
        <v>1.04044086629798</v>
      </c>
      <c r="CA32" s="29">
        <f t="shared" si="25"/>
        <v>1.1651022029967602</v>
      </c>
      <c r="CB32" s="29">
        <f t="shared" si="25"/>
        <v>1.1651022029967602</v>
      </c>
      <c r="CC32" s="29">
        <f t="shared" si="25"/>
        <v>1.1651022029967602</v>
      </c>
      <c r="CD32" s="29">
        <f t="shared" si="25"/>
        <v>1.1651022029967602</v>
      </c>
      <c r="CE32" s="29">
        <f t="shared" si="25"/>
        <v>1.2225556601543901</v>
      </c>
      <c r="CF32" s="29">
        <f t="shared" si="25"/>
        <v>1.2225556601543901</v>
      </c>
      <c r="CG32" s="29">
        <f t="shared" si="25"/>
        <v>1.2225556601543901</v>
      </c>
      <c r="CH32" s="29">
        <f t="shared" si="25"/>
        <v>1.2225556601543901</v>
      </c>
    </row>
    <row r="33" spans="2:86" x14ac:dyDescent="0.25">
      <c r="B33" s="19" t="s">
        <v>15</v>
      </c>
      <c r="C33" s="37">
        <f t="shared" ref="C33:AH33" si="26">HLOOKUP(C23,$C$4:$W$21,11)/100</f>
        <v>0.932413778038226</v>
      </c>
      <c r="D33" s="37">
        <f t="shared" si="26"/>
        <v>0.932413778038226</v>
      </c>
      <c r="E33" s="37">
        <f t="shared" si="26"/>
        <v>0.932413778038226</v>
      </c>
      <c r="F33" s="37">
        <f t="shared" si="26"/>
        <v>0.932413778038226</v>
      </c>
      <c r="G33" s="29">
        <f t="shared" si="26"/>
        <v>0.90242947622638003</v>
      </c>
      <c r="H33" s="29">
        <f t="shared" si="26"/>
        <v>0.90242947622638003</v>
      </c>
      <c r="I33" s="29">
        <f t="shared" si="26"/>
        <v>0.90242947622638003</v>
      </c>
      <c r="J33" s="29">
        <f t="shared" si="26"/>
        <v>0.90242947622638003</v>
      </c>
      <c r="K33" s="29">
        <f t="shared" si="26"/>
        <v>0.98080151022085704</v>
      </c>
      <c r="L33" s="29">
        <f t="shared" si="26"/>
        <v>0.98080151022085704</v>
      </c>
      <c r="M33" s="29">
        <f t="shared" si="26"/>
        <v>0.98080151022085704</v>
      </c>
      <c r="N33" s="29">
        <f t="shared" si="26"/>
        <v>0.98080151022085704</v>
      </c>
      <c r="O33" s="29">
        <f t="shared" si="26"/>
        <v>0.98966998806065409</v>
      </c>
      <c r="P33" s="29">
        <f t="shared" si="26"/>
        <v>0.98966998806065409</v>
      </c>
      <c r="Q33" s="29">
        <f t="shared" si="26"/>
        <v>0.98966998806065409</v>
      </c>
      <c r="R33" s="29">
        <f t="shared" si="26"/>
        <v>0.98966998806065409</v>
      </c>
      <c r="S33" s="29">
        <f t="shared" si="26"/>
        <v>0.89123043110140898</v>
      </c>
      <c r="T33" s="29">
        <f t="shared" si="26"/>
        <v>0.89123043110140898</v>
      </c>
      <c r="U33" s="29">
        <f t="shared" si="26"/>
        <v>0.89123043110140898</v>
      </c>
      <c r="V33" s="29">
        <f t="shared" si="26"/>
        <v>0.89123043110140898</v>
      </c>
      <c r="W33" s="29">
        <f t="shared" si="26"/>
        <v>0.84274430357721697</v>
      </c>
      <c r="X33" s="29">
        <f t="shared" si="26"/>
        <v>0.84274430357721697</v>
      </c>
      <c r="Y33" s="29">
        <f t="shared" si="26"/>
        <v>0.84274430357721697</v>
      </c>
      <c r="Z33" s="29">
        <f t="shared" si="26"/>
        <v>0.84274430357721697</v>
      </c>
      <c r="AA33" s="29">
        <f t="shared" si="26"/>
        <v>0.87086126396411001</v>
      </c>
      <c r="AB33" s="29">
        <f t="shared" si="26"/>
        <v>0.87086126396411001</v>
      </c>
      <c r="AC33" s="29">
        <f t="shared" si="26"/>
        <v>0.87086126396411001</v>
      </c>
      <c r="AD33" s="29">
        <f t="shared" si="26"/>
        <v>0.87086126396411001</v>
      </c>
      <c r="AE33" s="29">
        <f t="shared" si="26"/>
        <v>0.85263982706938191</v>
      </c>
      <c r="AF33" s="29">
        <f t="shared" si="26"/>
        <v>0.85263982706938191</v>
      </c>
      <c r="AG33" s="29">
        <f t="shared" si="26"/>
        <v>0.85263982706938191</v>
      </c>
      <c r="AH33" s="29">
        <f t="shared" si="26"/>
        <v>0.85263982706938191</v>
      </c>
      <c r="AI33" s="29">
        <f t="shared" ref="AI33:BN33" si="27">HLOOKUP(AI23,$C$4:$W$21,11)/100</f>
        <v>0.834506348620625</v>
      </c>
      <c r="AJ33" s="29">
        <f t="shared" si="27"/>
        <v>0.834506348620625</v>
      </c>
      <c r="AK33" s="29">
        <f t="shared" si="27"/>
        <v>0.834506348620625</v>
      </c>
      <c r="AL33" s="29">
        <f t="shared" si="27"/>
        <v>0.834506348620625</v>
      </c>
      <c r="AM33" s="29">
        <f t="shared" si="27"/>
        <v>0.85235265080775802</v>
      </c>
      <c r="AN33" s="29">
        <f t="shared" si="27"/>
        <v>0.85235265080775802</v>
      </c>
      <c r="AO33" s="29">
        <f t="shared" si="27"/>
        <v>0.85235265080775802</v>
      </c>
      <c r="AP33" s="29">
        <f t="shared" si="27"/>
        <v>0.85235265080775802</v>
      </c>
      <c r="AQ33" s="29">
        <f t="shared" si="27"/>
        <v>0.91399579843335199</v>
      </c>
      <c r="AR33" s="29">
        <f t="shared" si="27"/>
        <v>0.91399579843335199</v>
      </c>
      <c r="AS33" s="29">
        <f t="shared" si="27"/>
        <v>0.91399579843335199</v>
      </c>
      <c r="AT33" s="29">
        <f t="shared" si="27"/>
        <v>0.91399579843335199</v>
      </c>
      <c r="AU33" s="29">
        <f t="shared" si="27"/>
        <v>0.914844092843761</v>
      </c>
      <c r="AV33" s="29">
        <f t="shared" si="27"/>
        <v>0.914844092843761</v>
      </c>
      <c r="AW33" s="29">
        <f t="shared" si="27"/>
        <v>0.914844092843761</v>
      </c>
      <c r="AX33" s="29">
        <f t="shared" si="27"/>
        <v>0.914844092843761</v>
      </c>
      <c r="AY33" s="29">
        <f t="shared" si="27"/>
        <v>0.92482358897338302</v>
      </c>
      <c r="AZ33" s="29">
        <f t="shared" si="27"/>
        <v>0.92482358897338302</v>
      </c>
      <c r="BA33" s="29">
        <f t="shared" si="27"/>
        <v>0.92482358897338302</v>
      </c>
      <c r="BB33" s="29">
        <f t="shared" si="27"/>
        <v>0.92482358897338302</v>
      </c>
      <c r="BC33" s="29">
        <f t="shared" si="27"/>
        <v>0.93623659914968593</v>
      </c>
      <c r="BD33" s="29">
        <f t="shared" si="27"/>
        <v>0.93623659914968593</v>
      </c>
      <c r="BE33" s="29">
        <f t="shared" si="27"/>
        <v>0.93623659914968593</v>
      </c>
      <c r="BF33" s="29">
        <f t="shared" si="27"/>
        <v>0.93623659914968593</v>
      </c>
      <c r="BG33" s="29">
        <f t="shared" si="27"/>
        <v>0.95541552138503905</v>
      </c>
      <c r="BH33" s="29">
        <f t="shared" si="27"/>
        <v>0.95541552138503905</v>
      </c>
      <c r="BI33" s="29">
        <f t="shared" si="27"/>
        <v>0.95541552138503905</v>
      </c>
      <c r="BJ33" s="29">
        <f t="shared" si="27"/>
        <v>0.95541552138503905</v>
      </c>
      <c r="BK33" s="29">
        <f t="shared" si="27"/>
        <v>0.98880109035819397</v>
      </c>
      <c r="BL33" s="29">
        <f t="shared" si="27"/>
        <v>0.98880109035819397</v>
      </c>
      <c r="BM33" s="29">
        <f t="shared" si="27"/>
        <v>0.98880109035819397</v>
      </c>
      <c r="BN33" s="29">
        <f t="shared" si="27"/>
        <v>0.98880109035819397</v>
      </c>
      <c r="BO33" s="29">
        <f t="shared" ref="BO33:CH33" si="28">HLOOKUP(BO23,$C$4:$W$21,11)/100</f>
        <v>0.99369080030527301</v>
      </c>
      <c r="BP33" s="29">
        <f t="shared" si="28"/>
        <v>0.99369080030527301</v>
      </c>
      <c r="BQ33" s="29">
        <f t="shared" si="28"/>
        <v>0.99369080030527301</v>
      </c>
      <c r="BR33" s="29">
        <f t="shared" si="28"/>
        <v>0.99369080030527301</v>
      </c>
      <c r="BS33" s="29">
        <f t="shared" si="28"/>
        <v>1</v>
      </c>
      <c r="BT33" s="29">
        <f t="shared" si="28"/>
        <v>1</v>
      </c>
      <c r="BU33" s="29">
        <f t="shared" si="28"/>
        <v>1</v>
      </c>
      <c r="BV33" s="29">
        <f t="shared" si="28"/>
        <v>1</v>
      </c>
      <c r="BW33" s="29">
        <f t="shared" si="28"/>
        <v>1.00128397059626</v>
      </c>
      <c r="BX33" s="29">
        <f t="shared" si="28"/>
        <v>1.00128397059626</v>
      </c>
      <c r="BY33" s="29">
        <f t="shared" si="28"/>
        <v>1.00128397059626</v>
      </c>
      <c r="BZ33" s="29">
        <f t="shared" si="28"/>
        <v>1.00128397059626</v>
      </c>
      <c r="CA33" s="29">
        <f t="shared" si="28"/>
        <v>1.00882502171795</v>
      </c>
      <c r="CB33" s="29">
        <f t="shared" si="28"/>
        <v>1.00882502171795</v>
      </c>
      <c r="CC33" s="29">
        <f t="shared" si="28"/>
        <v>1.00882502171795</v>
      </c>
      <c r="CD33" s="29">
        <f t="shared" si="28"/>
        <v>1.00882502171795</v>
      </c>
      <c r="CE33" s="29">
        <f t="shared" si="28"/>
        <v>1.01968594506114</v>
      </c>
      <c r="CF33" s="29">
        <f t="shared" si="28"/>
        <v>1.01968594506114</v>
      </c>
      <c r="CG33" s="29">
        <f t="shared" si="28"/>
        <v>1.01968594506114</v>
      </c>
      <c r="CH33" s="29">
        <f t="shared" si="28"/>
        <v>1.01968594506114</v>
      </c>
    </row>
    <row r="34" spans="2:86" ht="14.45" x14ac:dyDescent="0.3">
      <c r="B34" s="19" t="s">
        <v>9</v>
      </c>
      <c r="C34" s="37">
        <f t="shared" ref="C34:AH34" si="29">HLOOKUP(C23,$C$4:$W$21,12)/100</f>
        <v>0.55851352117283393</v>
      </c>
      <c r="D34" s="37">
        <f t="shared" si="29"/>
        <v>0.55851352117283393</v>
      </c>
      <c r="E34" s="37">
        <f t="shared" si="29"/>
        <v>0.55851352117283393</v>
      </c>
      <c r="F34" s="37">
        <f t="shared" si="29"/>
        <v>0.55851352117283393</v>
      </c>
      <c r="G34" s="29">
        <f t="shared" si="29"/>
        <v>0.59114109900617995</v>
      </c>
      <c r="H34" s="29">
        <f t="shared" si="29"/>
        <v>0.59114109900617995</v>
      </c>
      <c r="I34" s="29">
        <f t="shared" si="29"/>
        <v>0.59114109900617995</v>
      </c>
      <c r="J34" s="29">
        <f t="shared" si="29"/>
        <v>0.59114109900617995</v>
      </c>
      <c r="K34" s="29">
        <f t="shared" si="29"/>
        <v>0.58366618127400205</v>
      </c>
      <c r="L34" s="29">
        <f t="shared" si="29"/>
        <v>0.58366618127400205</v>
      </c>
      <c r="M34" s="29">
        <f t="shared" si="29"/>
        <v>0.58366618127400205</v>
      </c>
      <c r="N34" s="29">
        <f t="shared" si="29"/>
        <v>0.58366618127400205</v>
      </c>
      <c r="O34" s="29">
        <f t="shared" si="29"/>
        <v>0.58670207104627303</v>
      </c>
      <c r="P34" s="29">
        <f t="shared" si="29"/>
        <v>0.58670207104627303</v>
      </c>
      <c r="Q34" s="29">
        <f t="shared" si="29"/>
        <v>0.58670207104627303</v>
      </c>
      <c r="R34" s="29">
        <f t="shared" si="29"/>
        <v>0.58670207104627303</v>
      </c>
      <c r="S34" s="29">
        <f t="shared" si="29"/>
        <v>0.62373043550420204</v>
      </c>
      <c r="T34" s="29">
        <f t="shared" si="29"/>
        <v>0.62373043550420204</v>
      </c>
      <c r="U34" s="29">
        <f t="shared" si="29"/>
        <v>0.62373043550420204</v>
      </c>
      <c r="V34" s="29">
        <f t="shared" si="29"/>
        <v>0.62373043550420204</v>
      </c>
      <c r="W34" s="29">
        <f t="shared" si="29"/>
        <v>0.64070887418801303</v>
      </c>
      <c r="X34" s="29">
        <f t="shared" si="29"/>
        <v>0.64070887418801303</v>
      </c>
      <c r="Y34" s="29">
        <f t="shared" si="29"/>
        <v>0.64070887418801303</v>
      </c>
      <c r="Z34" s="29">
        <f t="shared" si="29"/>
        <v>0.64070887418801303</v>
      </c>
      <c r="AA34" s="29">
        <f t="shared" si="29"/>
        <v>0.65462036248701094</v>
      </c>
      <c r="AB34" s="29">
        <f t="shared" si="29"/>
        <v>0.65462036248701094</v>
      </c>
      <c r="AC34" s="29">
        <f t="shared" si="29"/>
        <v>0.65462036248701094</v>
      </c>
      <c r="AD34" s="29">
        <f t="shared" si="29"/>
        <v>0.65462036248701094</v>
      </c>
      <c r="AE34" s="29">
        <f t="shared" si="29"/>
        <v>0.64684102680809696</v>
      </c>
      <c r="AF34" s="29">
        <f t="shared" si="29"/>
        <v>0.64684102680809696</v>
      </c>
      <c r="AG34" s="29">
        <f t="shared" si="29"/>
        <v>0.64684102680809696</v>
      </c>
      <c r="AH34" s="29">
        <f t="shared" si="29"/>
        <v>0.64684102680809696</v>
      </c>
      <c r="AI34" s="29">
        <f t="shared" ref="AI34:BN34" si="30">HLOOKUP(AI23,$C$4:$W$21,12)/100</f>
        <v>0.65807671334393403</v>
      </c>
      <c r="AJ34" s="29">
        <f t="shared" si="30"/>
        <v>0.65807671334393403</v>
      </c>
      <c r="AK34" s="29">
        <f t="shared" si="30"/>
        <v>0.65807671334393403</v>
      </c>
      <c r="AL34" s="29">
        <f t="shared" si="30"/>
        <v>0.65807671334393403</v>
      </c>
      <c r="AM34" s="29">
        <f t="shared" si="30"/>
        <v>0.66938917306595602</v>
      </c>
      <c r="AN34" s="29">
        <f t="shared" si="30"/>
        <v>0.66938917306595602</v>
      </c>
      <c r="AO34" s="29">
        <f t="shared" si="30"/>
        <v>0.66938917306595602</v>
      </c>
      <c r="AP34" s="29">
        <f t="shared" si="30"/>
        <v>0.66938917306595602</v>
      </c>
      <c r="AQ34" s="29">
        <f t="shared" si="30"/>
        <v>0.69572227810616294</v>
      </c>
      <c r="AR34" s="29">
        <f t="shared" si="30"/>
        <v>0.69572227810616294</v>
      </c>
      <c r="AS34" s="29">
        <f t="shared" si="30"/>
        <v>0.69572227810616294</v>
      </c>
      <c r="AT34" s="29">
        <f t="shared" si="30"/>
        <v>0.69572227810616294</v>
      </c>
      <c r="AU34" s="29">
        <f t="shared" si="30"/>
        <v>0.74805097742255799</v>
      </c>
      <c r="AV34" s="29">
        <f t="shared" si="30"/>
        <v>0.74805097742255799</v>
      </c>
      <c r="AW34" s="29">
        <f t="shared" si="30"/>
        <v>0.74805097742255799</v>
      </c>
      <c r="AX34" s="29">
        <f t="shared" si="30"/>
        <v>0.74805097742255799</v>
      </c>
      <c r="AY34" s="29">
        <f t="shared" si="30"/>
        <v>0.80932833464694498</v>
      </c>
      <c r="AZ34" s="29">
        <f t="shared" si="30"/>
        <v>0.80932833464694498</v>
      </c>
      <c r="BA34" s="29">
        <f t="shared" si="30"/>
        <v>0.80932833464694498</v>
      </c>
      <c r="BB34" s="29">
        <f t="shared" si="30"/>
        <v>0.80932833464694498</v>
      </c>
      <c r="BC34" s="29">
        <f t="shared" si="30"/>
        <v>0.85492096041450594</v>
      </c>
      <c r="BD34" s="29">
        <f t="shared" si="30"/>
        <v>0.85492096041450594</v>
      </c>
      <c r="BE34" s="29">
        <f t="shared" si="30"/>
        <v>0.85492096041450594</v>
      </c>
      <c r="BF34" s="29">
        <f t="shared" si="30"/>
        <v>0.85492096041450594</v>
      </c>
      <c r="BG34" s="29">
        <f t="shared" si="30"/>
        <v>0.86735231809133095</v>
      </c>
      <c r="BH34" s="29">
        <f t="shared" si="30"/>
        <v>0.86735231809133095</v>
      </c>
      <c r="BI34" s="29">
        <f t="shared" si="30"/>
        <v>0.86735231809133095</v>
      </c>
      <c r="BJ34" s="29">
        <f t="shared" si="30"/>
        <v>0.86735231809133095</v>
      </c>
      <c r="BK34" s="29">
        <f t="shared" si="30"/>
        <v>0.91995413336633003</v>
      </c>
      <c r="BL34" s="29">
        <f t="shared" si="30"/>
        <v>0.91995413336633003</v>
      </c>
      <c r="BM34" s="29">
        <f t="shared" si="30"/>
        <v>0.91995413336633003</v>
      </c>
      <c r="BN34" s="29">
        <f t="shared" si="30"/>
        <v>0.91995413336633003</v>
      </c>
      <c r="BO34" s="29">
        <f t="shared" ref="BO34:CH34" si="31">HLOOKUP(BO23,$C$4:$W$21,12)/100</f>
        <v>0.94949842983271904</v>
      </c>
      <c r="BP34" s="29">
        <f t="shared" si="31"/>
        <v>0.94949842983271904</v>
      </c>
      <c r="BQ34" s="29">
        <f t="shared" si="31"/>
        <v>0.94949842983271904</v>
      </c>
      <c r="BR34" s="29">
        <f t="shared" si="31"/>
        <v>0.94949842983271904</v>
      </c>
      <c r="BS34" s="29">
        <f t="shared" si="31"/>
        <v>1</v>
      </c>
      <c r="BT34" s="29">
        <f t="shared" si="31"/>
        <v>1</v>
      </c>
      <c r="BU34" s="29">
        <f t="shared" si="31"/>
        <v>1</v>
      </c>
      <c r="BV34" s="29">
        <f t="shared" si="31"/>
        <v>1</v>
      </c>
      <c r="BW34" s="29">
        <f t="shared" si="31"/>
        <v>1.0251217863787199</v>
      </c>
      <c r="BX34" s="29">
        <f t="shared" si="31"/>
        <v>1.0251217863787199</v>
      </c>
      <c r="BY34" s="29">
        <f t="shared" si="31"/>
        <v>1.0251217863787199</v>
      </c>
      <c r="BZ34" s="29">
        <f t="shared" si="31"/>
        <v>1.0251217863787199</v>
      </c>
      <c r="CA34" s="29">
        <f t="shared" si="31"/>
        <v>1.0795862051299501</v>
      </c>
      <c r="CB34" s="29">
        <f t="shared" si="31"/>
        <v>1.0795862051299501</v>
      </c>
      <c r="CC34" s="29">
        <f t="shared" si="31"/>
        <v>1.0795862051299501</v>
      </c>
      <c r="CD34" s="29">
        <f t="shared" si="31"/>
        <v>1.0795862051299501</v>
      </c>
      <c r="CE34" s="29">
        <f t="shared" si="31"/>
        <v>1.13461840018848</v>
      </c>
      <c r="CF34" s="29">
        <f t="shared" si="31"/>
        <v>1.13461840018848</v>
      </c>
      <c r="CG34" s="29">
        <f t="shared" si="31"/>
        <v>1.13461840018848</v>
      </c>
      <c r="CH34" s="29">
        <f t="shared" si="31"/>
        <v>1.13461840018848</v>
      </c>
    </row>
    <row r="35" spans="2:86" ht="14.45" x14ac:dyDescent="0.3">
      <c r="B35" s="19" t="s">
        <v>16</v>
      </c>
      <c r="C35" s="37">
        <f t="shared" ref="C35:AH35" si="32">HLOOKUP(C23,$C$4:$W$21,13)/100</f>
        <v>0.54600964688120401</v>
      </c>
      <c r="D35" s="37">
        <f t="shared" si="32"/>
        <v>0.54600964688120401</v>
      </c>
      <c r="E35" s="37">
        <f t="shared" si="32"/>
        <v>0.54600964688120401</v>
      </c>
      <c r="F35" s="37">
        <f t="shared" si="32"/>
        <v>0.54600964688120401</v>
      </c>
      <c r="G35" s="29">
        <f t="shared" si="32"/>
        <v>0.57732190188861698</v>
      </c>
      <c r="H35" s="29">
        <f t="shared" si="32"/>
        <v>0.57732190188861698</v>
      </c>
      <c r="I35" s="29">
        <f t="shared" si="32"/>
        <v>0.57732190188861698</v>
      </c>
      <c r="J35" s="29">
        <f t="shared" si="32"/>
        <v>0.57732190188861698</v>
      </c>
      <c r="K35" s="29">
        <f t="shared" si="32"/>
        <v>0.54349662554502198</v>
      </c>
      <c r="L35" s="29">
        <f t="shared" si="32"/>
        <v>0.54349662554502198</v>
      </c>
      <c r="M35" s="29">
        <f t="shared" si="32"/>
        <v>0.54349662554502198</v>
      </c>
      <c r="N35" s="29">
        <f t="shared" si="32"/>
        <v>0.54349662554502198</v>
      </c>
      <c r="O35" s="29">
        <f t="shared" si="32"/>
        <v>0.51726711388968505</v>
      </c>
      <c r="P35" s="29">
        <f t="shared" si="32"/>
        <v>0.51726711388968505</v>
      </c>
      <c r="Q35" s="29">
        <f t="shared" si="32"/>
        <v>0.51726711388968505</v>
      </c>
      <c r="R35" s="29">
        <f t="shared" si="32"/>
        <v>0.51726711388968505</v>
      </c>
      <c r="S35" s="29">
        <f t="shared" si="32"/>
        <v>0.51686860692839498</v>
      </c>
      <c r="T35" s="29">
        <f t="shared" si="32"/>
        <v>0.51686860692839498</v>
      </c>
      <c r="U35" s="29">
        <f t="shared" si="32"/>
        <v>0.51686860692839498</v>
      </c>
      <c r="V35" s="29">
        <f t="shared" si="32"/>
        <v>0.51686860692839498</v>
      </c>
      <c r="W35" s="29">
        <f t="shared" si="32"/>
        <v>0.53519157174887499</v>
      </c>
      <c r="X35" s="29">
        <f t="shared" si="32"/>
        <v>0.53519157174887499</v>
      </c>
      <c r="Y35" s="29">
        <f t="shared" si="32"/>
        <v>0.53519157174887499</v>
      </c>
      <c r="Z35" s="29">
        <f t="shared" si="32"/>
        <v>0.53519157174887499</v>
      </c>
      <c r="AA35" s="29">
        <f t="shared" si="32"/>
        <v>0.54424392041099601</v>
      </c>
      <c r="AB35" s="29">
        <f t="shared" si="32"/>
        <v>0.54424392041099601</v>
      </c>
      <c r="AC35" s="29">
        <f t="shared" si="32"/>
        <v>0.54424392041099601</v>
      </c>
      <c r="AD35" s="29">
        <f t="shared" si="32"/>
        <v>0.54424392041099601</v>
      </c>
      <c r="AE35" s="29">
        <f t="shared" si="32"/>
        <v>0.54499856027716298</v>
      </c>
      <c r="AF35" s="29">
        <f t="shared" si="32"/>
        <v>0.54499856027716298</v>
      </c>
      <c r="AG35" s="29">
        <f t="shared" si="32"/>
        <v>0.54499856027716298</v>
      </c>
      <c r="AH35" s="29">
        <f t="shared" si="32"/>
        <v>0.54499856027716298</v>
      </c>
      <c r="AI35" s="29">
        <f t="shared" ref="AI35:BN35" si="33">HLOOKUP(AI23,$C$4:$W$21,13)/100</f>
        <v>0.55879752189007692</v>
      </c>
      <c r="AJ35" s="29">
        <f t="shared" si="33"/>
        <v>0.55879752189007692</v>
      </c>
      <c r="AK35" s="29">
        <f t="shared" si="33"/>
        <v>0.55879752189007692</v>
      </c>
      <c r="AL35" s="29">
        <f t="shared" si="33"/>
        <v>0.55879752189007692</v>
      </c>
      <c r="AM35" s="29">
        <f t="shared" si="33"/>
        <v>0.59172210630043298</v>
      </c>
      <c r="AN35" s="29">
        <f t="shared" si="33"/>
        <v>0.59172210630043298</v>
      </c>
      <c r="AO35" s="29">
        <f t="shared" si="33"/>
        <v>0.59172210630043298</v>
      </c>
      <c r="AP35" s="29">
        <f t="shared" si="33"/>
        <v>0.59172210630043298</v>
      </c>
      <c r="AQ35" s="29">
        <f t="shared" si="33"/>
        <v>0.62286111257610099</v>
      </c>
      <c r="AR35" s="29">
        <f t="shared" si="33"/>
        <v>0.62286111257610099</v>
      </c>
      <c r="AS35" s="29">
        <f t="shared" si="33"/>
        <v>0.62286111257610099</v>
      </c>
      <c r="AT35" s="29">
        <f t="shared" si="33"/>
        <v>0.62286111257610099</v>
      </c>
      <c r="AU35" s="29">
        <f t="shared" si="33"/>
        <v>0.66061260534249899</v>
      </c>
      <c r="AV35" s="29">
        <f t="shared" si="33"/>
        <v>0.66061260534249899</v>
      </c>
      <c r="AW35" s="29">
        <f t="shared" si="33"/>
        <v>0.66061260534249899</v>
      </c>
      <c r="AX35" s="29">
        <f t="shared" si="33"/>
        <v>0.66061260534249899</v>
      </c>
      <c r="AY35" s="29">
        <f t="shared" si="33"/>
        <v>0.72162782718386198</v>
      </c>
      <c r="AZ35" s="29">
        <f t="shared" si="33"/>
        <v>0.72162782718386198</v>
      </c>
      <c r="BA35" s="29">
        <f t="shared" si="33"/>
        <v>0.72162782718386198</v>
      </c>
      <c r="BB35" s="29">
        <f t="shared" si="33"/>
        <v>0.72162782718386198</v>
      </c>
      <c r="BC35" s="29">
        <f t="shared" si="33"/>
        <v>0.73467109555172305</v>
      </c>
      <c r="BD35" s="29">
        <f t="shared" si="33"/>
        <v>0.73467109555172305</v>
      </c>
      <c r="BE35" s="29">
        <f t="shared" si="33"/>
        <v>0.73467109555172305</v>
      </c>
      <c r="BF35" s="29">
        <f t="shared" si="33"/>
        <v>0.73467109555172305</v>
      </c>
      <c r="BG35" s="29">
        <f t="shared" si="33"/>
        <v>0.808755557160593</v>
      </c>
      <c r="BH35" s="29">
        <f t="shared" si="33"/>
        <v>0.808755557160593</v>
      </c>
      <c r="BI35" s="29">
        <f t="shared" si="33"/>
        <v>0.808755557160593</v>
      </c>
      <c r="BJ35" s="29">
        <f t="shared" si="33"/>
        <v>0.808755557160593</v>
      </c>
      <c r="BK35" s="29">
        <f t="shared" si="33"/>
        <v>0.8731676918358301</v>
      </c>
      <c r="BL35" s="29">
        <f t="shared" si="33"/>
        <v>0.8731676918358301</v>
      </c>
      <c r="BM35" s="29">
        <f t="shared" si="33"/>
        <v>0.8731676918358301</v>
      </c>
      <c r="BN35" s="29">
        <f t="shared" si="33"/>
        <v>0.8731676918358301</v>
      </c>
      <c r="BO35" s="29">
        <f t="shared" ref="BO35:CH35" si="34">HLOOKUP(BO23,$C$4:$W$21,13)/100</f>
        <v>0.93676999523195092</v>
      </c>
      <c r="BP35" s="29">
        <f t="shared" si="34"/>
        <v>0.93676999523195092</v>
      </c>
      <c r="BQ35" s="29">
        <f t="shared" si="34"/>
        <v>0.93676999523195092</v>
      </c>
      <c r="BR35" s="29">
        <f t="shared" si="34"/>
        <v>0.93676999523195092</v>
      </c>
      <c r="BS35" s="29">
        <f t="shared" si="34"/>
        <v>1</v>
      </c>
      <c r="BT35" s="29">
        <f t="shared" si="34"/>
        <v>1</v>
      </c>
      <c r="BU35" s="29">
        <f t="shared" si="34"/>
        <v>1</v>
      </c>
      <c r="BV35" s="29">
        <f t="shared" si="34"/>
        <v>1</v>
      </c>
      <c r="BW35" s="29">
        <f t="shared" si="34"/>
        <v>1.0481945658609599</v>
      </c>
      <c r="BX35" s="29">
        <f t="shared" si="34"/>
        <v>1.0481945658609599</v>
      </c>
      <c r="BY35" s="29">
        <f t="shared" si="34"/>
        <v>1.0481945658609599</v>
      </c>
      <c r="BZ35" s="29">
        <f t="shared" si="34"/>
        <v>1.0481945658609599</v>
      </c>
      <c r="CA35" s="29">
        <f t="shared" si="34"/>
        <v>1.14478639120307</v>
      </c>
      <c r="CB35" s="29">
        <f t="shared" si="34"/>
        <v>1.14478639120307</v>
      </c>
      <c r="CC35" s="29">
        <f t="shared" si="34"/>
        <v>1.14478639120307</v>
      </c>
      <c r="CD35" s="29">
        <f t="shared" si="34"/>
        <v>1.14478639120307</v>
      </c>
      <c r="CE35" s="29">
        <f t="shared" si="34"/>
        <v>1.20737051829449</v>
      </c>
      <c r="CF35" s="29">
        <f t="shared" si="34"/>
        <v>1.20737051829449</v>
      </c>
      <c r="CG35" s="29">
        <f t="shared" si="34"/>
        <v>1.20737051829449</v>
      </c>
      <c r="CH35" s="29">
        <f t="shared" si="34"/>
        <v>1.20737051829449</v>
      </c>
    </row>
    <row r="36" spans="2:86" ht="14.45" x14ac:dyDescent="0.3">
      <c r="B36" s="19" t="s">
        <v>11</v>
      </c>
      <c r="C36" s="37">
        <f t="shared" ref="C36:AH36" si="35">HLOOKUP(C23,$C$4:$W$21,14)/100</f>
        <v>0.38991117772522699</v>
      </c>
      <c r="D36" s="37">
        <f t="shared" si="35"/>
        <v>0.38991117772522699</v>
      </c>
      <c r="E36" s="37">
        <f t="shared" si="35"/>
        <v>0.38991117772522699</v>
      </c>
      <c r="F36" s="37">
        <f t="shared" si="35"/>
        <v>0.38991117772522699</v>
      </c>
      <c r="G36" s="29">
        <f t="shared" si="35"/>
        <v>0.41704932080232099</v>
      </c>
      <c r="H36" s="29">
        <f t="shared" si="35"/>
        <v>0.41704932080232099</v>
      </c>
      <c r="I36" s="29">
        <f t="shared" si="35"/>
        <v>0.41704932080232099</v>
      </c>
      <c r="J36" s="29">
        <f t="shared" si="35"/>
        <v>0.41704932080232099</v>
      </c>
      <c r="K36" s="29">
        <f t="shared" si="35"/>
        <v>0.45001367141450899</v>
      </c>
      <c r="L36" s="29">
        <f t="shared" si="35"/>
        <v>0.45001367141450899</v>
      </c>
      <c r="M36" s="29">
        <f t="shared" si="35"/>
        <v>0.45001367141450899</v>
      </c>
      <c r="N36" s="29">
        <f t="shared" si="35"/>
        <v>0.45001367141450899</v>
      </c>
      <c r="O36" s="29">
        <f t="shared" si="35"/>
        <v>0.48113827089700001</v>
      </c>
      <c r="P36" s="29">
        <f t="shared" si="35"/>
        <v>0.48113827089700001</v>
      </c>
      <c r="Q36" s="29">
        <f t="shared" si="35"/>
        <v>0.48113827089700001</v>
      </c>
      <c r="R36" s="29">
        <f t="shared" si="35"/>
        <v>0.48113827089700001</v>
      </c>
      <c r="S36" s="29">
        <f t="shared" si="35"/>
        <v>0.50456275507942994</v>
      </c>
      <c r="T36" s="29">
        <f t="shared" si="35"/>
        <v>0.50456275507942994</v>
      </c>
      <c r="U36" s="29">
        <f t="shared" si="35"/>
        <v>0.50456275507942994</v>
      </c>
      <c r="V36" s="29">
        <f t="shared" si="35"/>
        <v>0.50456275507942994</v>
      </c>
      <c r="W36" s="29">
        <f t="shared" si="35"/>
        <v>0.53188632875364494</v>
      </c>
      <c r="X36" s="29">
        <f t="shared" si="35"/>
        <v>0.53188632875364494</v>
      </c>
      <c r="Y36" s="29">
        <f t="shared" si="35"/>
        <v>0.53188632875364494</v>
      </c>
      <c r="Z36" s="29">
        <f t="shared" si="35"/>
        <v>0.53188632875364494</v>
      </c>
      <c r="AA36" s="29">
        <f t="shared" si="35"/>
        <v>0.56182069574319304</v>
      </c>
      <c r="AB36" s="29">
        <f t="shared" si="35"/>
        <v>0.56182069574319304</v>
      </c>
      <c r="AC36" s="29">
        <f t="shared" si="35"/>
        <v>0.56182069574319304</v>
      </c>
      <c r="AD36" s="29">
        <f t="shared" si="35"/>
        <v>0.56182069574319304</v>
      </c>
      <c r="AE36" s="29">
        <f t="shared" si="35"/>
        <v>0.58322866558631392</v>
      </c>
      <c r="AF36" s="29">
        <f t="shared" si="35"/>
        <v>0.58322866558631392</v>
      </c>
      <c r="AG36" s="29">
        <f t="shared" si="35"/>
        <v>0.58322866558631392</v>
      </c>
      <c r="AH36" s="29">
        <f t="shared" si="35"/>
        <v>0.58322866558631392</v>
      </c>
      <c r="AI36" s="29">
        <f t="shared" ref="AI36:BN36" si="36">HLOOKUP(AI23,$C$4:$W$21,14)/100</f>
        <v>0.60102553442735096</v>
      </c>
      <c r="AJ36" s="29">
        <f t="shared" si="36"/>
        <v>0.60102553442735096</v>
      </c>
      <c r="AK36" s="29">
        <f t="shared" si="36"/>
        <v>0.60102553442735096</v>
      </c>
      <c r="AL36" s="29">
        <f t="shared" si="36"/>
        <v>0.60102553442735096</v>
      </c>
      <c r="AM36" s="29">
        <f t="shared" si="36"/>
        <v>0.622427847852981</v>
      </c>
      <c r="AN36" s="29">
        <f t="shared" si="36"/>
        <v>0.622427847852981</v>
      </c>
      <c r="AO36" s="29">
        <f t="shared" si="36"/>
        <v>0.622427847852981</v>
      </c>
      <c r="AP36" s="29">
        <f t="shared" si="36"/>
        <v>0.622427847852981</v>
      </c>
      <c r="AQ36" s="29">
        <f t="shared" si="36"/>
        <v>0.65441245434601991</v>
      </c>
      <c r="AR36" s="29">
        <f t="shared" si="36"/>
        <v>0.65441245434601991</v>
      </c>
      <c r="AS36" s="29">
        <f t="shared" si="36"/>
        <v>0.65441245434601991</v>
      </c>
      <c r="AT36" s="29">
        <f t="shared" si="36"/>
        <v>0.65441245434601991</v>
      </c>
      <c r="AU36" s="29">
        <f t="shared" si="36"/>
        <v>0.69225692727848198</v>
      </c>
      <c r="AV36" s="29">
        <f t="shared" si="36"/>
        <v>0.69225692727848198</v>
      </c>
      <c r="AW36" s="29">
        <f t="shared" si="36"/>
        <v>0.69225692727848198</v>
      </c>
      <c r="AX36" s="29">
        <f t="shared" si="36"/>
        <v>0.69225692727848198</v>
      </c>
      <c r="AY36" s="29">
        <f t="shared" si="36"/>
        <v>0.74631992971283401</v>
      </c>
      <c r="AZ36" s="29">
        <f t="shared" si="36"/>
        <v>0.74631992971283401</v>
      </c>
      <c r="BA36" s="29">
        <f t="shared" si="36"/>
        <v>0.74631992971283401</v>
      </c>
      <c r="BB36" s="29">
        <f t="shared" si="36"/>
        <v>0.74631992971283401</v>
      </c>
      <c r="BC36" s="29">
        <f t="shared" si="36"/>
        <v>0.8104690509524789</v>
      </c>
      <c r="BD36" s="29">
        <f t="shared" si="36"/>
        <v>0.8104690509524789</v>
      </c>
      <c r="BE36" s="29">
        <f t="shared" si="36"/>
        <v>0.8104690509524789</v>
      </c>
      <c r="BF36" s="29">
        <f t="shared" si="36"/>
        <v>0.8104690509524789</v>
      </c>
      <c r="BG36" s="29">
        <f t="shared" si="36"/>
        <v>0.87382231804378097</v>
      </c>
      <c r="BH36" s="29">
        <f t="shared" si="36"/>
        <v>0.87382231804378097</v>
      </c>
      <c r="BI36" s="29">
        <f t="shared" si="36"/>
        <v>0.87382231804378097</v>
      </c>
      <c r="BJ36" s="29">
        <f t="shared" si="36"/>
        <v>0.87382231804378097</v>
      </c>
      <c r="BK36" s="29">
        <f t="shared" si="36"/>
        <v>0.89535450928959193</v>
      </c>
      <c r="BL36" s="29">
        <f t="shared" si="36"/>
        <v>0.89535450928959193</v>
      </c>
      <c r="BM36" s="29">
        <f t="shared" si="36"/>
        <v>0.89535450928959193</v>
      </c>
      <c r="BN36" s="29">
        <f t="shared" si="36"/>
        <v>0.89535450928959193</v>
      </c>
      <c r="BO36" s="29">
        <f t="shared" ref="BO36:CH36" si="37">HLOOKUP(BO23,$C$4:$W$21,14)/100</f>
        <v>0.92465317620280896</v>
      </c>
      <c r="BP36" s="29">
        <f t="shared" si="37"/>
        <v>0.92465317620280896</v>
      </c>
      <c r="BQ36" s="29">
        <f t="shared" si="37"/>
        <v>0.92465317620280896</v>
      </c>
      <c r="BR36" s="29">
        <f t="shared" si="37"/>
        <v>0.92465317620280896</v>
      </c>
      <c r="BS36" s="29">
        <f t="shared" si="37"/>
        <v>1</v>
      </c>
      <c r="BT36" s="29">
        <f t="shared" si="37"/>
        <v>1</v>
      </c>
      <c r="BU36" s="29">
        <f t="shared" si="37"/>
        <v>1</v>
      </c>
      <c r="BV36" s="29">
        <f t="shared" si="37"/>
        <v>1</v>
      </c>
      <c r="BW36" s="29">
        <f t="shared" si="37"/>
        <v>1.05462783571727</v>
      </c>
      <c r="BX36" s="29">
        <f t="shared" si="37"/>
        <v>1.05462783571727</v>
      </c>
      <c r="BY36" s="29">
        <f t="shared" si="37"/>
        <v>1.05462783571727</v>
      </c>
      <c r="BZ36" s="29">
        <f t="shared" si="37"/>
        <v>1.05462783571727</v>
      </c>
      <c r="CA36" s="29">
        <f t="shared" si="37"/>
        <v>1.1224490237895699</v>
      </c>
      <c r="CB36" s="29">
        <f t="shared" si="37"/>
        <v>1.1224490237895699</v>
      </c>
      <c r="CC36" s="29">
        <f t="shared" si="37"/>
        <v>1.1224490237895699</v>
      </c>
      <c r="CD36" s="29">
        <f t="shared" si="37"/>
        <v>1.1224490237895699</v>
      </c>
      <c r="CE36" s="29">
        <f t="shared" si="37"/>
        <v>1.18225131883843</v>
      </c>
      <c r="CF36" s="29">
        <f t="shared" si="37"/>
        <v>1.18225131883843</v>
      </c>
      <c r="CG36" s="29">
        <f t="shared" si="37"/>
        <v>1.18225131883843</v>
      </c>
      <c r="CH36" s="29">
        <f t="shared" si="37"/>
        <v>1.18225131883843</v>
      </c>
    </row>
    <row r="37" spans="2:86" x14ac:dyDescent="0.25">
      <c r="B37" s="19" t="s">
        <v>12</v>
      </c>
      <c r="C37" s="37">
        <f t="shared" ref="C37:AH37" si="38">HLOOKUP(C23,$C$4:$W$21,15)/100</f>
        <v>0.339792626429263</v>
      </c>
      <c r="D37" s="37">
        <f t="shared" si="38"/>
        <v>0.339792626429263</v>
      </c>
      <c r="E37" s="37">
        <f t="shared" si="38"/>
        <v>0.339792626429263</v>
      </c>
      <c r="F37" s="37">
        <f t="shared" si="38"/>
        <v>0.339792626429263</v>
      </c>
      <c r="G37" s="29">
        <f t="shared" si="38"/>
        <v>0.38405510786915398</v>
      </c>
      <c r="H37" s="29">
        <f t="shared" si="38"/>
        <v>0.38405510786915398</v>
      </c>
      <c r="I37" s="29">
        <f t="shared" si="38"/>
        <v>0.38405510786915398</v>
      </c>
      <c r="J37" s="29">
        <f t="shared" si="38"/>
        <v>0.38405510786915398</v>
      </c>
      <c r="K37" s="29">
        <f t="shared" si="38"/>
        <v>0.41579398627613601</v>
      </c>
      <c r="L37" s="29">
        <f t="shared" si="38"/>
        <v>0.41579398627613601</v>
      </c>
      <c r="M37" s="29">
        <f t="shared" si="38"/>
        <v>0.41579398627613601</v>
      </c>
      <c r="N37" s="29">
        <f t="shared" si="38"/>
        <v>0.41579398627613601</v>
      </c>
      <c r="O37" s="29">
        <f t="shared" si="38"/>
        <v>0.455869299497975</v>
      </c>
      <c r="P37" s="29">
        <f t="shared" si="38"/>
        <v>0.455869299497975</v>
      </c>
      <c r="Q37" s="29">
        <f t="shared" si="38"/>
        <v>0.455869299497975</v>
      </c>
      <c r="R37" s="29">
        <f t="shared" si="38"/>
        <v>0.455869299497975</v>
      </c>
      <c r="S37" s="29">
        <f t="shared" si="38"/>
        <v>0.47816153813218198</v>
      </c>
      <c r="T37" s="29">
        <f t="shared" si="38"/>
        <v>0.47816153813218198</v>
      </c>
      <c r="U37" s="29">
        <f t="shared" si="38"/>
        <v>0.47816153813218198</v>
      </c>
      <c r="V37" s="29">
        <f t="shared" si="38"/>
        <v>0.47816153813218198</v>
      </c>
      <c r="W37" s="29">
        <f t="shared" si="38"/>
        <v>0.49286898006268404</v>
      </c>
      <c r="X37" s="29">
        <f t="shared" si="38"/>
        <v>0.49286898006268404</v>
      </c>
      <c r="Y37" s="29">
        <f t="shared" si="38"/>
        <v>0.49286898006268404</v>
      </c>
      <c r="Z37" s="29">
        <f t="shared" si="38"/>
        <v>0.49286898006268404</v>
      </c>
      <c r="AA37" s="29">
        <f t="shared" si="38"/>
        <v>0.49834060603340197</v>
      </c>
      <c r="AB37" s="29">
        <f t="shared" si="38"/>
        <v>0.49834060603340197</v>
      </c>
      <c r="AC37" s="29">
        <f t="shared" si="38"/>
        <v>0.49834060603340197</v>
      </c>
      <c r="AD37" s="29">
        <f t="shared" si="38"/>
        <v>0.49834060603340197</v>
      </c>
      <c r="AE37" s="29">
        <f t="shared" si="38"/>
        <v>0.50379814855431904</v>
      </c>
      <c r="AF37" s="29">
        <f t="shared" si="38"/>
        <v>0.50379814855431904</v>
      </c>
      <c r="AG37" s="29">
        <f t="shared" si="38"/>
        <v>0.50379814855431904</v>
      </c>
      <c r="AH37" s="29">
        <f t="shared" si="38"/>
        <v>0.50379814855431904</v>
      </c>
      <c r="AI37" s="29">
        <f t="shared" ref="AI37:BN37" si="39">HLOOKUP(AI23,$C$4:$W$21,15)/100</f>
        <v>0.52990658388855605</v>
      </c>
      <c r="AJ37" s="29">
        <f t="shared" si="39"/>
        <v>0.52990658388855605</v>
      </c>
      <c r="AK37" s="29">
        <f t="shared" si="39"/>
        <v>0.52990658388855605</v>
      </c>
      <c r="AL37" s="29">
        <f t="shared" si="39"/>
        <v>0.52990658388855605</v>
      </c>
      <c r="AM37" s="29">
        <f t="shared" si="39"/>
        <v>0.57560189450531396</v>
      </c>
      <c r="AN37" s="29">
        <f t="shared" si="39"/>
        <v>0.57560189450531396</v>
      </c>
      <c r="AO37" s="29">
        <f t="shared" si="39"/>
        <v>0.57560189450531396</v>
      </c>
      <c r="AP37" s="29">
        <f t="shared" si="39"/>
        <v>0.57560189450531396</v>
      </c>
      <c r="AQ37" s="29">
        <f t="shared" si="39"/>
        <v>0.61453360607406504</v>
      </c>
      <c r="AR37" s="29">
        <f t="shared" si="39"/>
        <v>0.61453360607406504</v>
      </c>
      <c r="AS37" s="29">
        <f t="shared" si="39"/>
        <v>0.61453360607406504</v>
      </c>
      <c r="AT37" s="29">
        <f t="shared" si="39"/>
        <v>0.61453360607406504</v>
      </c>
      <c r="AU37" s="29">
        <f t="shared" si="39"/>
        <v>0.65469128991954095</v>
      </c>
      <c r="AV37" s="29">
        <f t="shared" si="39"/>
        <v>0.65469128991954095</v>
      </c>
      <c r="AW37" s="29">
        <f t="shared" si="39"/>
        <v>0.65469128991954095</v>
      </c>
      <c r="AX37" s="29">
        <f t="shared" si="39"/>
        <v>0.65469128991954095</v>
      </c>
      <c r="AY37" s="29">
        <f t="shared" si="39"/>
        <v>0.73252102946294206</v>
      </c>
      <c r="AZ37" s="29">
        <f t="shared" si="39"/>
        <v>0.73252102946294206</v>
      </c>
      <c r="BA37" s="29">
        <f t="shared" si="39"/>
        <v>0.73252102946294206</v>
      </c>
      <c r="BB37" s="29">
        <f t="shared" si="39"/>
        <v>0.73252102946294206</v>
      </c>
      <c r="BC37" s="29">
        <f t="shared" si="39"/>
        <v>0.80110740362635502</v>
      </c>
      <c r="BD37" s="29">
        <f t="shared" si="39"/>
        <v>0.80110740362635502</v>
      </c>
      <c r="BE37" s="29">
        <f t="shared" si="39"/>
        <v>0.80110740362635502</v>
      </c>
      <c r="BF37" s="29">
        <f t="shared" si="39"/>
        <v>0.80110740362635502</v>
      </c>
      <c r="BG37" s="29">
        <f t="shared" si="39"/>
        <v>0.85664659169701296</v>
      </c>
      <c r="BH37" s="29">
        <f t="shared" si="39"/>
        <v>0.85664659169701296</v>
      </c>
      <c r="BI37" s="29">
        <f t="shared" si="39"/>
        <v>0.85664659169701296</v>
      </c>
      <c r="BJ37" s="29">
        <f t="shared" si="39"/>
        <v>0.85664659169701296</v>
      </c>
      <c r="BK37" s="29">
        <f t="shared" si="39"/>
        <v>0.89693255098042601</v>
      </c>
      <c r="BL37" s="29">
        <f t="shared" si="39"/>
        <v>0.89693255098042601</v>
      </c>
      <c r="BM37" s="29">
        <f t="shared" si="39"/>
        <v>0.89693255098042601</v>
      </c>
      <c r="BN37" s="29">
        <f t="shared" si="39"/>
        <v>0.89693255098042601</v>
      </c>
      <c r="BO37" s="29">
        <f t="shared" ref="BO37:CH37" si="40">HLOOKUP(BO23,$C$4:$W$21,15)/100</f>
        <v>0.94454253579325798</v>
      </c>
      <c r="BP37" s="29">
        <f t="shared" si="40"/>
        <v>0.94454253579325798</v>
      </c>
      <c r="BQ37" s="29">
        <f t="shared" si="40"/>
        <v>0.94454253579325798</v>
      </c>
      <c r="BR37" s="29">
        <f t="shared" si="40"/>
        <v>0.94454253579325798</v>
      </c>
      <c r="BS37" s="29">
        <f t="shared" si="40"/>
        <v>1</v>
      </c>
      <c r="BT37" s="29">
        <f t="shared" si="40"/>
        <v>1</v>
      </c>
      <c r="BU37" s="29">
        <f t="shared" si="40"/>
        <v>1</v>
      </c>
      <c r="BV37" s="29">
        <f t="shared" si="40"/>
        <v>1</v>
      </c>
      <c r="BW37" s="29">
        <f t="shared" si="40"/>
        <v>1.0757377740652301</v>
      </c>
      <c r="BX37" s="29">
        <f t="shared" si="40"/>
        <v>1.0757377740652301</v>
      </c>
      <c r="BY37" s="29">
        <f t="shared" si="40"/>
        <v>1.0757377740652301</v>
      </c>
      <c r="BZ37" s="29">
        <f t="shared" si="40"/>
        <v>1.0757377740652301</v>
      </c>
      <c r="CA37" s="29">
        <f t="shared" si="40"/>
        <v>1.1335143823577198</v>
      </c>
      <c r="CB37" s="29">
        <f t="shared" si="40"/>
        <v>1.1335143823577198</v>
      </c>
      <c r="CC37" s="29">
        <f t="shared" si="40"/>
        <v>1.1335143823577198</v>
      </c>
      <c r="CD37" s="29">
        <f t="shared" si="40"/>
        <v>1.1335143823577198</v>
      </c>
      <c r="CE37" s="29">
        <f t="shared" si="40"/>
        <v>1.1692419168587</v>
      </c>
      <c r="CF37" s="29">
        <f t="shared" si="40"/>
        <v>1.1692419168587</v>
      </c>
      <c r="CG37" s="29">
        <f t="shared" si="40"/>
        <v>1.1692419168587</v>
      </c>
      <c r="CH37" s="29">
        <f t="shared" si="40"/>
        <v>1.1692419168587</v>
      </c>
    </row>
    <row r="38" spans="2:86" ht="14.45" x14ac:dyDescent="0.3">
      <c r="B38" s="19" t="s">
        <v>13</v>
      </c>
      <c r="C38" s="37">
        <f t="shared" ref="C38:AH38" si="41">HLOOKUP(C23,$C$4:$W$21,16)/100</f>
        <v>0.53244533352904799</v>
      </c>
      <c r="D38" s="37">
        <f t="shared" si="41"/>
        <v>0.53244533352904799</v>
      </c>
      <c r="E38" s="37">
        <f t="shared" si="41"/>
        <v>0.53244533352904799</v>
      </c>
      <c r="F38" s="37">
        <f t="shared" si="41"/>
        <v>0.53244533352904799</v>
      </c>
      <c r="G38" s="29">
        <f t="shared" si="41"/>
        <v>0.52055575378838592</v>
      </c>
      <c r="H38" s="29">
        <f t="shared" si="41"/>
        <v>0.52055575378838592</v>
      </c>
      <c r="I38" s="29">
        <f t="shared" si="41"/>
        <v>0.52055575378838592</v>
      </c>
      <c r="J38" s="29">
        <f t="shared" si="41"/>
        <v>0.52055575378838592</v>
      </c>
      <c r="K38" s="29">
        <f t="shared" si="41"/>
        <v>0.55323788102667892</v>
      </c>
      <c r="L38" s="29">
        <f t="shared" si="41"/>
        <v>0.55323788102667892</v>
      </c>
      <c r="M38" s="29">
        <f t="shared" si="41"/>
        <v>0.55323788102667892</v>
      </c>
      <c r="N38" s="29">
        <f t="shared" si="41"/>
        <v>0.55323788102667892</v>
      </c>
      <c r="O38" s="29">
        <f t="shared" si="41"/>
        <v>0.58715068073810106</v>
      </c>
      <c r="P38" s="29">
        <f t="shared" si="41"/>
        <v>0.58715068073810106</v>
      </c>
      <c r="Q38" s="29">
        <f t="shared" si="41"/>
        <v>0.58715068073810106</v>
      </c>
      <c r="R38" s="29">
        <f t="shared" si="41"/>
        <v>0.58715068073810106</v>
      </c>
      <c r="S38" s="29">
        <f t="shared" si="41"/>
        <v>0.60995254387508602</v>
      </c>
      <c r="T38" s="29">
        <f t="shared" si="41"/>
        <v>0.60995254387508602</v>
      </c>
      <c r="U38" s="29">
        <f t="shared" si="41"/>
        <v>0.60995254387508602</v>
      </c>
      <c r="V38" s="29">
        <f t="shared" si="41"/>
        <v>0.60995254387508602</v>
      </c>
      <c r="W38" s="29">
        <f t="shared" si="41"/>
        <v>0.636976874424104</v>
      </c>
      <c r="X38" s="29">
        <f t="shared" si="41"/>
        <v>0.636976874424104</v>
      </c>
      <c r="Y38" s="29">
        <f t="shared" si="41"/>
        <v>0.636976874424104</v>
      </c>
      <c r="Z38" s="29">
        <f t="shared" si="41"/>
        <v>0.636976874424104</v>
      </c>
      <c r="AA38" s="29">
        <f t="shared" si="41"/>
        <v>0.6875162788166701</v>
      </c>
      <c r="AB38" s="29">
        <f t="shared" si="41"/>
        <v>0.6875162788166701</v>
      </c>
      <c r="AC38" s="29">
        <f t="shared" si="41"/>
        <v>0.6875162788166701</v>
      </c>
      <c r="AD38" s="29">
        <f t="shared" si="41"/>
        <v>0.6875162788166701</v>
      </c>
      <c r="AE38" s="29">
        <f t="shared" si="41"/>
        <v>0.68741352904125197</v>
      </c>
      <c r="AF38" s="29">
        <f t="shared" si="41"/>
        <v>0.68741352904125197</v>
      </c>
      <c r="AG38" s="29">
        <f t="shared" si="41"/>
        <v>0.68741352904125197</v>
      </c>
      <c r="AH38" s="29">
        <f t="shared" si="41"/>
        <v>0.68741352904125197</v>
      </c>
      <c r="AI38" s="29">
        <f t="shared" ref="AI38:BN38" si="42">HLOOKUP(AI23,$C$4:$W$21,16)/100</f>
        <v>0.72730954973427098</v>
      </c>
      <c r="AJ38" s="29">
        <f t="shared" si="42"/>
        <v>0.72730954973427098</v>
      </c>
      <c r="AK38" s="29">
        <f t="shared" si="42"/>
        <v>0.72730954973427098</v>
      </c>
      <c r="AL38" s="29">
        <f t="shared" si="42"/>
        <v>0.72730954973427098</v>
      </c>
      <c r="AM38" s="29">
        <f t="shared" si="42"/>
        <v>0.78430847029579298</v>
      </c>
      <c r="AN38" s="29">
        <f t="shared" si="42"/>
        <v>0.78430847029579298</v>
      </c>
      <c r="AO38" s="29">
        <f t="shared" si="42"/>
        <v>0.78430847029579298</v>
      </c>
      <c r="AP38" s="29">
        <f t="shared" si="42"/>
        <v>0.78430847029579298</v>
      </c>
      <c r="AQ38" s="29">
        <f t="shared" si="42"/>
        <v>0.80008874827311904</v>
      </c>
      <c r="AR38" s="29">
        <f t="shared" si="42"/>
        <v>0.80008874827311904</v>
      </c>
      <c r="AS38" s="29">
        <f t="shared" si="42"/>
        <v>0.80008874827311904</v>
      </c>
      <c r="AT38" s="29">
        <f t="shared" si="42"/>
        <v>0.80008874827311904</v>
      </c>
      <c r="AU38" s="29">
        <f t="shared" si="42"/>
        <v>0.81621065824681904</v>
      </c>
      <c r="AV38" s="29">
        <f t="shared" si="42"/>
        <v>0.81621065824681904</v>
      </c>
      <c r="AW38" s="29">
        <f t="shared" si="42"/>
        <v>0.81621065824681904</v>
      </c>
      <c r="AX38" s="29">
        <f t="shared" si="42"/>
        <v>0.81621065824681904</v>
      </c>
      <c r="AY38" s="29">
        <f t="shared" si="42"/>
        <v>0.89140068875168799</v>
      </c>
      <c r="AZ38" s="29">
        <f t="shared" si="42"/>
        <v>0.89140068875168799</v>
      </c>
      <c r="BA38" s="29">
        <f t="shared" si="42"/>
        <v>0.89140068875168799</v>
      </c>
      <c r="BB38" s="29">
        <f t="shared" si="42"/>
        <v>0.89140068875168799</v>
      </c>
      <c r="BC38" s="29">
        <f t="shared" si="42"/>
        <v>0.89052045031648996</v>
      </c>
      <c r="BD38" s="29">
        <f t="shared" si="42"/>
        <v>0.89052045031648996</v>
      </c>
      <c r="BE38" s="29">
        <f t="shared" si="42"/>
        <v>0.89052045031648996</v>
      </c>
      <c r="BF38" s="29">
        <f t="shared" si="42"/>
        <v>0.89052045031648996</v>
      </c>
      <c r="BG38" s="29">
        <f t="shared" si="42"/>
        <v>0.90776816321890397</v>
      </c>
      <c r="BH38" s="29">
        <f t="shared" si="42"/>
        <v>0.90776816321890397</v>
      </c>
      <c r="BI38" s="29">
        <f t="shared" si="42"/>
        <v>0.90776816321890397</v>
      </c>
      <c r="BJ38" s="29">
        <f t="shared" si="42"/>
        <v>0.90776816321890397</v>
      </c>
      <c r="BK38" s="29">
        <f t="shared" si="42"/>
        <v>0.95105631445336802</v>
      </c>
      <c r="BL38" s="29">
        <f t="shared" si="42"/>
        <v>0.95105631445336802</v>
      </c>
      <c r="BM38" s="29">
        <f t="shared" si="42"/>
        <v>0.95105631445336802</v>
      </c>
      <c r="BN38" s="29">
        <f t="shared" si="42"/>
        <v>0.95105631445336802</v>
      </c>
      <c r="BO38" s="29">
        <f t="shared" ref="BO38:CH38" si="43">HLOOKUP(BO23,$C$4:$W$21,16)/100</f>
        <v>0.98188971139157999</v>
      </c>
      <c r="BP38" s="29">
        <f t="shared" si="43"/>
        <v>0.98188971139157999</v>
      </c>
      <c r="BQ38" s="29">
        <f t="shared" si="43"/>
        <v>0.98188971139157999</v>
      </c>
      <c r="BR38" s="29">
        <f t="shared" si="43"/>
        <v>0.98188971139157999</v>
      </c>
      <c r="BS38" s="29">
        <f t="shared" si="43"/>
        <v>1</v>
      </c>
      <c r="BT38" s="29">
        <f t="shared" si="43"/>
        <v>1</v>
      </c>
      <c r="BU38" s="29">
        <f t="shared" si="43"/>
        <v>1</v>
      </c>
      <c r="BV38" s="29">
        <f t="shared" si="43"/>
        <v>1</v>
      </c>
      <c r="BW38" s="29">
        <f t="shared" si="43"/>
        <v>1.05937492110571</v>
      </c>
      <c r="BX38" s="29">
        <f t="shared" si="43"/>
        <v>1.05937492110571</v>
      </c>
      <c r="BY38" s="29">
        <f t="shared" si="43"/>
        <v>1.05937492110571</v>
      </c>
      <c r="BZ38" s="29">
        <f t="shared" si="43"/>
        <v>1.05937492110571</v>
      </c>
      <c r="CA38" s="29">
        <f t="shared" si="43"/>
        <v>1.13878832686755</v>
      </c>
      <c r="CB38" s="29">
        <f t="shared" si="43"/>
        <v>1.13878832686755</v>
      </c>
      <c r="CC38" s="29">
        <f t="shared" si="43"/>
        <v>1.13878832686755</v>
      </c>
      <c r="CD38" s="29">
        <f t="shared" si="43"/>
        <v>1.13878832686755</v>
      </c>
      <c r="CE38" s="29">
        <f t="shared" si="43"/>
        <v>1.1697221879580801</v>
      </c>
      <c r="CF38" s="29">
        <f t="shared" si="43"/>
        <v>1.1697221879580801</v>
      </c>
      <c r="CG38" s="29">
        <f t="shared" si="43"/>
        <v>1.1697221879580801</v>
      </c>
      <c r="CH38" s="29">
        <f t="shared" si="43"/>
        <v>1.1697221879580801</v>
      </c>
    </row>
    <row r="39" spans="2:86" x14ac:dyDescent="0.25">
      <c r="B39" s="19" t="s">
        <v>14</v>
      </c>
      <c r="C39" s="38">
        <f t="shared" ref="C39:AH39" si="44">HLOOKUP(C23,$C$4:$W$21,17)/100</f>
        <v>4.7877263839599804</v>
      </c>
      <c r="D39" s="38">
        <f t="shared" si="44"/>
        <v>4.7877263839599804</v>
      </c>
      <c r="E39" s="38">
        <f t="shared" si="44"/>
        <v>4.7877263839599804</v>
      </c>
      <c r="F39" s="38">
        <f t="shared" si="44"/>
        <v>4.7877263839599804</v>
      </c>
      <c r="G39" s="30">
        <f t="shared" si="44"/>
        <v>4.7232809123741797</v>
      </c>
      <c r="H39" s="30">
        <f t="shared" si="44"/>
        <v>4.7232809123741797</v>
      </c>
      <c r="I39" s="30">
        <f t="shared" si="44"/>
        <v>4.7232809123741797</v>
      </c>
      <c r="J39" s="30">
        <f t="shared" si="44"/>
        <v>4.7232809123741797</v>
      </c>
      <c r="K39" s="30">
        <f t="shared" si="44"/>
        <v>4.9594050044216598</v>
      </c>
      <c r="L39" s="30">
        <f t="shared" si="44"/>
        <v>4.9594050044216598</v>
      </c>
      <c r="M39" s="30">
        <f t="shared" si="44"/>
        <v>4.9594050044216598</v>
      </c>
      <c r="N39" s="30">
        <f t="shared" si="44"/>
        <v>4.9594050044216598</v>
      </c>
      <c r="O39" s="30">
        <f t="shared" si="44"/>
        <v>4.3372890467670802</v>
      </c>
      <c r="P39" s="30">
        <f t="shared" si="44"/>
        <v>4.3372890467670802</v>
      </c>
      <c r="Q39" s="30">
        <f t="shared" si="44"/>
        <v>4.3372890467670802</v>
      </c>
      <c r="R39" s="30">
        <f t="shared" si="44"/>
        <v>4.3372890467670802</v>
      </c>
      <c r="S39" s="30">
        <f t="shared" si="44"/>
        <v>4.2093696176117996</v>
      </c>
      <c r="T39" s="30">
        <f t="shared" si="44"/>
        <v>4.2093696176117996</v>
      </c>
      <c r="U39" s="30">
        <f t="shared" si="44"/>
        <v>4.2093696176117996</v>
      </c>
      <c r="V39" s="30">
        <f t="shared" si="44"/>
        <v>4.2093696176117996</v>
      </c>
      <c r="W39" s="30">
        <f t="shared" si="44"/>
        <v>3.8446723393713302</v>
      </c>
      <c r="X39" s="30">
        <f t="shared" si="44"/>
        <v>3.8446723393713302</v>
      </c>
      <c r="Y39" s="30">
        <f t="shared" si="44"/>
        <v>3.8446723393713302</v>
      </c>
      <c r="Z39" s="30">
        <f t="shared" si="44"/>
        <v>3.8446723393713302</v>
      </c>
      <c r="AA39" s="30">
        <f t="shared" si="44"/>
        <v>3.6644917816138598</v>
      </c>
      <c r="AB39" s="30">
        <f t="shared" si="44"/>
        <v>3.6644917816138598</v>
      </c>
      <c r="AC39" s="30">
        <f t="shared" si="44"/>
        <v>3.6644917816138598</v>
      </c>
      <c r="AD39" s="30">
        <f t="shared" si="44"/>
        <v>3.6644917816138598</v>
      </c>
      <c r="AE39" s="30">
        <f t="shared" si="44"/>
        <v>2.6059725034866603</v>
      </c>
      <c r="AF39" s="30">
        <f t="shared" si="44"/>
        <v>2.6059725034866603</v>
      </c>
      <c r="AG39" s="30">
        <f t="shared" si="44"/>
        <v>2.6059725034866603</v>
      </c>
      <c r="AH39" s="30">
        <f t="shared" si="44"/>
        <v>2.6059725034866603</v>
      </c>
      <c r="AI39" s="30">
        <f t="shared" ref="AI39:BN39" si="45">HLOOKUP(AI23,$C$4:$W$21,17)/100</f>
        <v>1.8939843376794301</v>
      </c>
      <c r="AJ39" s="30">
        <f t="shared" si="45"/>
        <v>1.8939843376794301</v>
      </c>
      <c r="AK39" s="30">
        <f t="shared" si="45"/>
        <v>1.8939843376794301</v>
      </c>
      <c r="AL39" s="30">
        <f t="shared" si="45"/>
        <v>1.8939843376794301</v>
      </c>
      <c r="AM39" s="30">
        <f t="shared" si="45"/>
        <v>1.7741460017449899</v>
      </c>
      <c r="AN39" s="30">
        <f t="shared" si="45"/>
        <v>1.7741460017449899</v>
      </c>
      <c r="AO39" s="30">
        <f t="shared" si="45"/>
        <v>1.7741460017449899</v>
      </c>
      <c r="AP39" s="30">
        <f t="shared" si="45"/>
        <v>1.7741460017449899</v>
      </c>
      <c r="AQ39" s="30">
        <f t="shared" si="45"/>
        <v>1.68375934500567</v>
      </c>
      <c r="AR39" s="30">
        <f t="shared" si="45"/>
        <v>1.68375934500567</v>
      </c>
      <c r="AS39" s="30">
        <f t="shared" si="45"/>
        <v>1.68375934500567</v>
      </c>
      <c r="AT39" s="30">
        <f t="shared" si="45"/>
        <v>1.68375934500567</v>
      </c>
      <c r="AU39" s="30">
        <f t="shared" si="45"/>
        <v>1.66312020470252</v>
      </c>
      <c r="AV39" s="30">
        <f t="shared" si="45"/>
        <v>1.66312020470252</v>
      </c>
      <c r="AW39" s="30">
        <f t="shared" si="45"/>
        <v>1.66312020470252</v>
      </c>
      <c r="AX39" s="30">
        <f t="shared" si="45"/>
        <v>1.66312020470252</v>
      </c>
      <c r="AY39" s="30">
        <f t="shared" si="45"/>
        <v>1.2004610250469401</v>
      </c>
      <c r="AZ39" s="30">
        <f t="shared" si="45"/>
        <v>1.2004610250469401</v>
      </c>
      <c r="BA39" s="30">
        <f t="shared" si="45"/>
        <v>1.2004610250469401</v>
      </c>
      <c r="BB39" s="30">
        <f t="shared" si="45"/>
        <v>1.2004610250469401</v>
      </c>
      <c r="BC39" s="30">
        <f t="shared" si="45"/>
        <v>1.0881775270948502</v>
      </c>
      <c r="BD39" s="30">
        <f t="shared" si="45"/>
        <v>1.0881775270948502</v>
      </c>
      <c r="BE39" s="30">
        <f t="shared" si="45"/>
        <v>1.0881775270948502</v>
      </c>
      <c r="BF39" s="30">
        <f t="shared" si="45"/>
        <v>1.0881775270948502</v>
      </c>
      <c r="BG39" s="30">
        <f t="shared" si="45"/>
        <v>1.1820718572772</v>
      </c>
      <c r="BH39" s="30">
        <f t="shared" si="45"/>
        <v>1.1820718572772</v>
      </c>
      <c r="BI39" s="30">
        <f t="shared" si="45"/>
        <v>1.1820718572772</v>
      </c>
      <c r="BJ39" s="30">
        <f t="shared" si="45"/>
        <v>1.1820718572772</v>
      </c>
      <c r="BK39" s="30">
        <f t="shared" si="45"/>
        <v>0.97149910441055698</v>
      </c>
      <c r="BL39" s="30">
        <f t="shared" si="45"/>
        <v>0.97149910441055698</v>
      </c>
      <c r="BM39" s="30">
        <f t="shared" si="45"/>
        <v>0.97149910441055698</v>
      </c>
      <c r="BN39" s="30">
        <f t="shared" si="45"/>
        <v>0.97149910441055698</v>
      </c>
      <c r="BO39" s="30">
        <f t="shared" ref="BO39:CH39" si="46">HLOOKUP(BO23,$C$4:$W$21,17)/100</f>
        <v>1.1095658771321799</v>
      </c>
      <c r="BP39" s="30">
        <f t="shared" si="46"/>
        <v>1.1095658771321799</v>
      </c>
      <c r="BQ39" s="30">
        <f t="shared" si="46"/>
        <v>1.1095658771321799</v>
      </c>
      <c r="BR39" s="30">
        <f t="shared" si="46"/>
        <v>1.1095658771321799</v>
      </c>
      <c r="BS39" s="30">
        <f t="shared" si="46"/>
        <v>1</v>
      </c>
      <c r="BT39" s="30">
        <f t="shared" si="46"/>
        <v>1</v>
      </c>
      <c r="BU39" s="30">
        <f t="shared" si="46"/>
        <v>1</v>
      </c>
      <c r="BV39" s="30">
        <f t="shared" si="46"/>
        <v>1</v>
      </c>
      <c r="BW39" s="30">
        <f t="shared" si="46"/>
        <v>1.1651701173311999</v>
      </c>
      <c r="BX39" s="30">
        <f t="shared" si="46"/>
        <v>1.1651701173311999</v>
      </c>
      <c r="BY39" s="30">
        <f t="shared" si="46"/>
        <v>1.1651701173311999</v>
      </c>
      <c r="BZ39" s="30">
        <f t="shared" si="46"/>
        <v>1.1651701173311999</v>
      </c>
      <c r="CA39" s="30">
        <f t="shared" si="46"/>
        <v>1.1738699959946899</v>
      </c>
      <c r="CB39" s="30">
        <f t="shared" si="46"/>
        <v>1.1738699959946899</v>
      </c>
      <c r="CC39" s="30">
        <f t="shared" si="46"/>
        <v>1.1738699959946899</v>
      </c>
      <c r="CD39" s="30">
        <f t="shared" si="46"/>
        <v>1.1738699959946899</v>
      </c>
      <c r="CE39" s="30">
        <f t="shared" si="46"/>
        <v>1.0549347579828399</v>
      </c>
      <c r="CF39" s="30">
        <f t="shared" si="46"/>
        <v>1.0549347579828399</v>
      </c>
      <c r="CG39" s="30">
        <f t="shared" si="46"/>
        <v>1.0549347579828399</v>
      </c>
      <c r="CH39" s="30">
        <f t="shared" si="46"/>
        <v>1.0549347579828399</v>
      </c>
    </row>
    <row r="40" spans="2:86" s="111" customFormat="1" ht="14.45" x14ac:dyDescent="0.3">
      <c r="B40" s="103" t="s">
        <v>33</v>
      </c>
      <c r="C40" s="112">
        <f>HLOOKUP(C23,$C$4:$W$21,18)/100</f>
        <v>0.48231135146810339</v>
      </c>
      <c r="D40" s="113">
        <f t="shared" ref="D40:BO40" si="47">HLOOKUP(D23,$C$4:$W$21,18)/100</f>
        <v>0.48231135146810339</v>
      </c>
      <c r="E40" s="113">
        <f t="shared" si="47"/>
        <v>0.48231135146810339</v>
      </c>
      <c r="F40" s="113">
        <f t="shared" si="47"/>
        <v>0.48231135146810339</v>
      </c>
      <c r="G40" s="109">
        <f t="shared" si="47"/>
        <v>0.49707794907131964</v>
      </c>
      <c r="H40" s="109">
        <f t="shared" si="47"/>
        <v>0.49707794907131964</v>
      </c>
      <c r="I40" s="109">
        <f t="shared" si="47"/>
        <v>0.49707794907131964</v>
      </c>
      <c r="J40" s="109">
        <f t="shared" si="47"/>
        <v>0.49707794907131964</v>
      </c>
      <c r="K40" s="109">
        <f t="shared" si="47"/>
        <v>0.50226017323852845</v>
      </c>
      <c r="L40" s="109">
        <f t="shared" si="47"/>
        <v>0.50226017323852845</v>
      </c>
      <c r="M40" s="109">
        <f t="shared" si="47"/>
        <v>0.50226017323852845</v>
      </c>
      <c r="N40" s="109">
        <f t="shared" si="47"/>
        <v>0.50226017323852845</v>
      </c>
      <c r="O40" s="109">
        <f t="shared" si="47"/>
        <v>0.51370890507848865</v>
      </c>
      <c r="P40" s="109">
        <f t="shared" si="47"/>
        <v>0.51370890507848865</v>
      </c>
      <c r="Q40" s="109">
        <f t="shared" si="47"/>
        <v>0.51370890507848865</v>
      </c>
      <c r="R40" s="109">
        <f t="shared" si="47"/>
        <v>0.51370890507848865</v>
      </c>
      <c r="S40" s="109">
        <f t="shared" si="47"/>
        <v>0.53565372339771655</v>
      </c>
      <c r="T40" s="109">
        <f t="shared" si="47"/>
        <v>0.53565372339771655</v>
      </c>
      <c r="U40" s="109">
        <f t="shared" si="47"/>
        <v>0.53565372339771655</v>
      </c>
      <c r="V40" s="109">
        <f t="shared" si="47"/>
        <v>0.53565372339771655</v>
      </c>
      <c r="W40" s="109">
        <f t="shared" si="47"/>
        <v>0.55633478458185903</v>
      </c>
      <c r="X40" s="109">
        <f t="shared" si="47"/>
        <v>0.55633478458185903</v>
      </c>
      <c r="Y40" s="109">
        <f t="shared" si="47"/>
        <v>0.55633478458185903</v>
      </c>
      <c r="Z40" s="109">
        <f t="shared" si="47"/>
        <v>0.55633478458185903</v>
      </c>
      <c r="AA40" s="109">
        <f t="shared" si="47"/>
        <v>0.57520606653618434</v>
      </c>
      <c r="AB40" s="109">
        <f t="shared" si="47"/>
        <v>0.57520606653618434</v>
      </c>
      <c r="AC40" s="109">
        <f t="shared" si="47"/>
        <v>0.57520606653618434</v>
      </c>
      <c r="AD40" s="109">
        <f t="shared" si="47"/>
        <v>0.57520606653618434</v>
      </c>
      <c r="AE40" s="109">
        <f t="shared" si="47"/>
        <v>0.60154393290947006</v>
      </c>
      <c r="AF40" s="109">
        <f t="shared" si="47"/>
        <v>0.60154393290947006</v>
      </c>
      <c r="AG40" s="109">
        <f t="shared" si="47"/>
        <v>0.60154393290947006</v>
      </c>
      <c r="AH40" s="109">
        <f t="shared" si="47"/>
        <v>0.60154393290947006</v>
      </c>
      <c r="AI40" s="109">
        <f t="shared" si="47"/>
        <v>0.64876201590969762</v>
      </c>
      <c r="AJ40" s="109">
        <f t="shared" si="47"/>
        <v>0.64876201590969762</v>
      </c>
      <c r="AK40" s="109">
        <f t="shared" si="47"/>
        <v>0.64876201590969762</v>
      </c>
      <c r="AL40" s="109">
        <f t="shared" si="47"/>
        <v>0.64876201590969762</v>
      </c>
      <c r="AM40" s="109">
        <f t="shared" si="47"/>
        <v>0.69834617438581414</v>
      </c>
      <c r="AN40" s="109">
        <f t="shared" si="47"/>
        <v>0.69834617438581414</v>
      </c>
      <c r="AO40" s="109">
        <f t="shared" si="47"/>
        <v>0.69834617438581414</v>
      </c>
      <c r="AP40" s="109">
        <f t="shared" si="47"/>
        <v>0.69834617438581414</v>
      </c>
      <c r="AQ40" s="109">
        <f t="shared" si="47"/>
        <v>0.78328048337465939</v>
      </c>
      <c r="AR40" s="109">
        <f t="shared" si="47"/>
        <v>0.78328048337465939</v>
      </c>
      <c r="AS40" s="109">
        <f t="shared" si="47"/>
        <v>0.78328048337465939</v>
      </c>
      <c r="AT40" s="109">
        <f t="shared" si="47"/>
        <v>0.78328048337465939</v>
      </c>
      <c r="AU40" s="109">
        <f t="shared" si="47"/>
        <v>0.82509214292914346</v>
      </c>
      <c r="AV40" s="109">
        <f t="shared" si="47"/>
        <v>0.82509214292914346</v>
      </c>
      <c r="AW40" s="109">
        <f t="shared" si="47"/>
        <v>0.82509214292914346</v>
      </c>
      <c r="AX40" s="109">
        <f t="shared" si="47"/>
        <v>0.82509214292914346</v>
      </c>
      <c r="AY40" s="109">
        <f t="shared" si="47"/>
        <v>0.82465122153230042</v>
      </c>
      <c r="AZ40" s="109">
        <f t="shared" si="47"/>
        <v>0.82465122153230042</v>
      </c>
      <c r="BA40" s="109">
        <f t="shared" si="47"/>
        <v>0.82465122153230042</v>
      </c>
      <c r="BB40" s="109">
        <f t="shared" si="47"/>
        <v>0.82465122153230042</v>
      </c>
      <c r="BC40" s="109">
        <f t="shared" si="47"/>
        <v>0.8630367978916097</v>
      </c>
      <c r="BD40" s="109">
        <f t="shared" si="47"/>
        <v>0.8630367978916097</v>
      </c>
      <c r="BE40" s="109">
        <f t="shared" si="47"/>
        <v>0.8630367978916097</v>
      </c>
      <c r="BF40" s="109">
        <f t="shared" si="47"/>
        <v>0.8630367978916097</v>
      </c>
      <c r="BG40" s="109">
        <f t="shared" si="47"/>
        <v>0.94038469086698162</v>
      </c>
      <c r="BH40" s="109">
        <f t="shared" si="47"/>
        <v>0.94038469086698162</v>
      </c>
      <c r="BI40" s="109">
        <f t="shared" si="47"/>
        <v>0.94038469086698162</v>
      </c>
      <c r="BJ40" s="109">
        <f t="shared" si="47"/>
        <v>0.94038469086698162</v>
      </c>
      <c r="BK40" s="109">
        <f t="shared" si="47"/>
        <v>0.96965799102969452</v>
      </c>
      <c r="BL40" s="109">
        <f t="shared" si="47"/>
        <v>0.96965799102969452</v>
      </c>
      <c r="BM40" s="109">
        <f t="shared" si="47"/>
        <v>0.96965799102969452</v>
      </c>
      <c r="BN40" s="109">
        <f t="shared" si="47"/>
        <v>0.96965799102969452</v>
      </c>
      <c r="BO40" s="109">
        <f t="shared" si="47"/>
        <v>0.98061668667860924</v>
      </c>
      <c r="BP40" s="109">
        <f t="shared" ref="BP40:CH40" si="48">HLOOKUP(BP23,$C$4:$W$21,18)/100</f>
        <v>0.98061668667860924</v>
      </c>
      <c r="BQ40" s="109">
        <f t="shared" si="48"/>
        <v>0.98061668667860924</v>
      </c>
      <c r="BR40" s="109">
        <f t="shared" si="48"/>
        <v>0.98061668667860924</v>
      </c>
      <c r="BS40" s="109">
        <f t="shared" si="48"/>
        <v>1</v>
      </c>
      <c r="BT40" s="109">
        <f t="shared" si="48"/>
        <v>1</v>
      </c>
      <c r="BU40" s="109">
        <f t="shared" si="48"/>
        <v>1</v>
      </c>
      <c r="BV40" s="109">
        <f t="shared" si="48"/>
        <v>1</v>
      </c>
      <c r="BW40" s="109">
        <f t="shared" si="48"/>
        <v>1.059399077589652</v>
      </c>
      <c r="BX40" s="109">
        <f t="shared" si="48"/>
        <v>1.059399077589652</v>
      </c>
      <c r="BY40" s="109">
        <f t="shared" si="48"/>
        <v>1.059399077589652</v>
      </c>
      <c r="BZ40" s="109">
        <f t="shared" si="48"/>
        <v>1.059399077589652</v>
      </c>
      <c r="CA40" s="109">
        <f t="shared" si="48"/>
        <v>1.1041422220870838</v>
      </c>
      <c r="CB40" s="109">
        <f t="shared" si="48"/>
        <v>1.1041422220870838</v>
      </c>
      <c r="CC40" s="109">
        <f t="shared" si="48"/>
        <v>1.1041422220870838</v>
      </c>
      <c r="CD40" s="109">
        <f t="shared" si="48"/>
        <v>1.1041422220870838</v>
      </c>
      <c r="CE40" s="109">
        <f t="shared" si="48"/>
        <v>1.145728821790114</v>
      </c>
      <c r="CF40" s="109">
        <f t="shared" si="48"/>
        <v>1.145728821790114</v>
      </c>
      <c r="CG40" s="109">
        <f t="shared" si="48"/>
        <v>1.145728821790114</v>
      </c>
      <c r="CH40" s="109">
        <f t="shared" si="48"/>
        <v>1.145728821790114</v>
      </c>
    </row>
    <row r="44" spans="2:86" ht="14.45" x14ac:dyDescent="0.3">
      <c r="C44" s="4"/>
    </row>
    <row r="45" spans="2:86" ht="14.45" x14ac:dyDescent="0.3">
      <c r="C45" s="4"/>
    </row>
    <row r="46" spans="2:86" ht="14.45" x14ac:dyDescent="0.3">
      <c r="C46" s="4"/>
    </row>
    <row r="47" spans="2:86" ht="14.45" x14ac:dyDescent="0.3">
      <c r="C47" s="4"/>
    </row>
    <row r="48" spans="2:86" ht="14.45" x14ac:dyDescent="0.3">
      <c r="C48" s="4"/>
    </row>
    <row r="49" spans="3:86" ht="14.45" x14ac:dyDescent="0.3">
      <c r="C49" s="4"/>
    </row>
    <row r="50" spans="3:86" ht="14.45" x14ac:dyDescent="0.3">
      <c r="C50" s="4"/>
    </row>
    <row r="51" spans="3:86" ht="14.45" x14ac:dyDescent="0.3">
      <c r="C51" s="4"/>
    </row>
    <row r="52" spans="3:86" ht="14.45" x14ac:dyDescent="0.3">
      <c r="C52" s="4"/>
    </row>
    <row r="53" spans="3:86" ht="14.45" x14ac:dyDescent="0.3">
      <c r="C53" s="4"/>
    </row>
    <row r="54" spans="3:86" ht="14.45" x14ac:dyDescent="0.3">
      <c r="C54" s="4"/>
    </row>
    <row r="55" spans="3:86" ht="14.45" x14ac:dyDescent="0.3">
      <c r="C55" s="4"/>
    </row>
    <row r="56" spans="3:86" ht="14.45" x14ac:dyDescent="0.3">
      <c r="C56" s="4"/>
    </row>
    <row r="57" spans="3:86" ht="14.45" x14ac:dyDescent="0.3">
      <c r="C57" s="4"/>
    </row>
    <row r="58" spans="3:86" ht="14.45" x14ac:dyDescent="0.3">
      <c r="C58" s="4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</row>
    <row r="59" spans="3:86" ht="14.45" x14ac:dyDescent="0.3">
      <c r="C59" s="4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</row>
    <row r="60" spans="3:86" x14ac:dyDescent="0.25">
      <c r="C60" s="4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</row>
    <row r="61" spans="3:86" x14ac:dyDescent="0.25"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</row>
    <row r="62" spans="3:86" x14ac:dyDescent="0.25"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</row>
    <row r="63" spans="3:86" x14ac:dyDescent="0.25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</row>
    <row r="64" spans="3:86" x14ac:dyDescent="0.25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</row>
    <row r="65" spans="3:86" x14ac:dyDescent="0.25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</row>
    <row r="66" spans="3:86" x14ac:dyDescent="0.25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</row>
    <row r="67" spans="3:86" x14ac:dyDescent="0.25"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</row>
    <row r="68" spans="3:86" x14ac:dyDescent="0.25"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</row>
    <row r="69" spans="3:86" x14ac:dyDescent="0.25"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</row>
    <row r="70" spans="3:86" x14ac:dyDescent="0.25"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</row>
    <row r="71" spans="3:86" x14ac:dyDescent="0.25"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</row>
    <row r="72" spans="3:86" x14ac:dyDescent="0.25"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</row>
  </sheetData>
  <pageMargins left="0.75" right="0.75" top="1" bottom="1" header="0.5" footer="0.5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29"/>
  <sheetViews>
    <sheetView showGridLines="0" zoomScale="80" zoomScaleNormal="80" workbookViewId="0">
      <pane xSplit="2" ySplit="6" topLeftCell="C85" activePane="bottomRight" state="frozenSplit"/>
      <selection pane="topRight" activeCell="B1" sqref="B1"/>
      <selection pane="bottomLeft" activeCell="A4" sqref="A4"/>
      <selection pane="bottomRight" activeCell="B89" sqref="B89"/>
    </sheetView>
  </sheetViews>
  <sheetFormatPr baseColWidth="10" defaultRowHeight="15" x14ac:dyDescent="0.25"/>
  <cols>
    <col min="1" max="1" width="12.7109375" customWidth="1"/>
    <col min="2" max="2" width="43.28515625" style="14" bestFit="1" customWidth="1"/>
    <col min="3" max="23" width="12.7109375" customWidth="1"/>
  </cols>
  <sheetData>
    <row r="1" spans="1:24" ht="18.75" x14ac:dyDescent="0.3">
      <c r="A1" s="40" t="s">
        <v>30</v>
      </c>
    </row>
    <row r="2" spans="1:24" ht="18" x14ac:dyDescent="0.35">
      <c r="A2" s="41" t="s">
        <v>29</v>
      </c>
    </row>
    <row r="3" spans="1:24" ht="18" x14ac:dyDescent="0.35">
      <c r="A3" s="41"/>
    </row>
    <row r="4" spans="1:24" ht="14.45" x14ac:dyDescent="0.3">
      <c r="B4" s="50"/>
      <c r="C4" s="42">
        <v>35065</v>
      </c>
      <c r="D4" s="42">
        <v>35431</v>
      </c>
      <c r="E4" s="42">
        <v>35796</v>
      </c>
      <c r="F4" s="42">
        <v>36161</v>
      </c>
      <c r="G4" s="42">
        <v>36526</v>
      </c>
      <c r="H4" s="42">
        <v>36892</v>
      </c>
      <c r="I4" s="42">
        <v>37257</v>
      </c>
      <c r="J4" s="42">
        <v>37622</v>
      </c>
      <c r="K4" s="42">
        <v>37987</v>
      </c>
      <c r="L4" s="42">
        <v>38353</v>
      </c>
      <c r="M4" s="42">
        <v>38718</v>
      </c>
      <c r="N4" s="42">
        <v>39083</v>
      </c>
      <c r="O4" s="42">
        <v>39448</v>
      </c>
      <c r="P4" s="42">
        <v>39814</v>
      </c>
      <c r="Q4" s="42">
        <v>40179</v>
      </c>
      <c r="R4" s="42">
        <v>40544</v>
      </c>
      <c r="S4" s="42">
        <v>40909</v>
      </c>
      <c r="T4" s="42">
        <v>41275</v>
      </c>
      <c r="U4" s="42">
        <v>41640</v>
      </c>
      <c r="V4" s="42">
        <v>42005</v>
      </c>
      <c r="W4" s="42">
        <v>42370</v>
      </c>
    </row>
    <row r="5" spans="1:24" s="122" customFormat="1" ht="14.45" x14ac:dyDescent="0.3">
      <c r="B5" s="123" t="s">
        <v>37</v>
      </c>
      <c r="C5" s="124">
        <f t="shared" ref="C5:W5" si="0">C25/C89*100</f>
        <v>48.231135146810338</v>
      </c>
      <c r="D5" s="124">
        <f t="shared" si="0"/>
        <v>49.707794907131962</v>
      </c>
      <c r="E5" s="124">
        <f t="shared" si="0"/>
        <v>50.226017323852844</v>
      </c>
      <c r="F5" s="124">
        <f t="shared" si="0"/>
        <v>51.370890507848863</v>
      </c>
      <c r="G5" s="124">
        <f t="shared" si="0"/>
        <v>53.565372339771656</v>
      </c>
      <c r="H5" s="124">
        <f t="shared" si="0"/>
        <v>55.633478458185905</v>
      </c>
      <c r="I5" s="124">
        <f t="shared" si="0"/>
        <v>57.520606653618437</v>
      </c>
      <c r="J5" s="124">
        <f t="shared" si="0"/>
        <v>60.154393290947006</v>
      </c>
      <c r="K5" s="124">
        <f t="shared" si="0"/>
        <v>64.876201590969757</v>
      </c>
      <c r="L5" s="124">
        <f t="shared" si="0"/>
        <v>69.834617438581418</v>
      </c>
      <c r="M5" s="124">
        <f t="shared" si="0"/>
        <v>78.328048337465944</v>
      </c>
      <c r="N5" s="124">
        <f t="shared" si="0"/>
        <v>82.509214292914351</v>
      </c>
      <c r="O5" s="124">
        <f t="shared" si="0"/>
        <v>82.465122153230041</v>
      </c>
      <c r="P5" s="124">
        <f t="shared" si="0"/>
        <v>86.303679789160967</v>
      </c>
      <c r="Q5" s="124">
        <f t="shared" si="0"/>
        <v>94.038469086698157</v>
      </c>
      <c r="R5" s="124">
        <f t="shared" si="0"/>
        <v>96.965799102969456</v>
      </c>
      <c r="S5" s="124">
        <f t="shared" si="0"/>
        <v>98.061668667860928</v>
      </c>
      <c r="T5" s="124">
        <f t="shared" si="0"/>
        <v>100</v>
      </c>
      <c r="U5" s="124">
        <f t="shared" si="0"/>
        <v>105.93990775896521</v>
      </c>
      <c r="V5" s="124">
        <f t="shared" si="0"/>
        <v>110.41422220870838</v>
      </c>
      <c r="W5" s="124">
        <f t="shared" si="0"/>
        <v>114.5728821790114</v>
      </c>
    </row>
    <row r="6" spans="1:24" s="43" customFormat="1" ht="14.45" x14ac:dyDescent="0.3">
      <c r="B6" s="51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</row>
    <row r="8" spans="1:24" ht="15.75" x14ac:dyDescent="0.25">
      <c r="B8" s="79" t="s">
        <v>53</v>
      </c>
    </row>
    <row r="9" spans="1:24" s="126" customFormat="1" ht="25.5" x14ac:dyDescent="0.25">
      <c r="A9" s="15" t="s">
        <v>20</v>
      </c>
      <c r="B9" s="16" t="s">
        <v>18</v>
      </c>
      <c r="C9" s="125">
        <v>35065</v>
      </c>
      <c r="D9" s="125">
        <v>35431</v>
      </c>
      <c r="E9" s="125">
        <v>35796</v>
      </c>
      <c r="F9" s="125">
        <v>36161</v>
      </c>
      <c r="G9" s="125">
        <v>36526</v>
      </c>
      <c r="H9" s="125">
        <v>36892</v>
      </c>
      <c r="I9" s="125">
        <v>37257</v>
      </c>
      <c r="J9" s="125">
        <v>37622</v>
      </c>
      <c r="K9" s="125">
        <v>37987</v>
      </c>
      <c r="L9" s="125">
        <v>38353</v>
      </c>
      <c r="M9" s="125">
        <v>38718</v>
      </c>
      <c r="N9" s="125">
        <v>39083</v>
      </c>
      <c r="O9" s="125">
        <v>39448</v>
      </c>
      <c r="P9" s="125">
        <v>39814</v>
      </c>
      <c r="Q9" s="125">
        <v>40179</v>
      </c>
      <c r="R9" s="125">
        <v>40544</v>
      </c>
      <c r="S9" s="125">
        <v>40909</v>
      </c>
      <c r="T9" s="125">
        <v>41275</v>
      </c>
      <c r="U9" s="125">
        <v>41640</v>
      </c>
      <c r="V9" s="125">
        <v>42005</v>
      </c>
      <c r="W9" s="125">
        <v>42370</v>
      </c>
    </row>
    <row r="10" spans="1:24" s="55" customFormat="1" ht="12.75" x14ac:dyDescent="0.2">
      <c r="A10" s="136">
        <f>Original_real!A11</f>
        <v>1</v>
      </c>
      <c r="B10" s="18" t="s">
        <v>0</v>
      </c>
      <c r="C10" s="87">
        <v>1453.2884977128199</v>
      </c>
      <c r="D10" s="87">
        <v>1555.0037313243099</v>
      </c>
      <c r="E10" s="87">
        <v>1729.19235734004</v>
      </c>
      <c r="F10" s="87">
        <v>1652.51097588779</v>
      </c>
      <c r="G10" s="87">
        <v>1850.9029356446399</v>
      </c>
      <c r="H10" s="87">
        <v>1650.1631896664001</v>
      </c>
      <c r="I10" s="87">
        <v>1759.4192065091199</v>
      </c>
      <c r="J10" s="87">
        <v>1897.12221188792</v>
      </c>
      <c r="K10" s="87">
        <v>2021.2098331941299</v>
      </c>
      <c r="L10" s="87">
        <v>2346.2727475238798</v>
      </c>
      <c r="M10" s="87">
        <v>2517.5332859832001</v>
      </c>
      <c r="N10" s="87">
        <v>2751.42007814507</v>
      </c>
      <c r="O10" s="87">
        <v>3024.6532078220098</v>
      </c>
      <c r="P10" s="87">
        <v>3127.2620385100499</v>
      </c>
      <c r="Q10" s="87">
        <v>3465.36806231533</v>
      </c>
      <c r="R10" s="87">
        <v>3762.9846426141398</v>
      </c>
      <c r="S10" s="87">
        <v>3752.25172148604</v>
      </c>
      <c r="T10" s="87">
        <v>4031.3890938814002</v>
      </c>
      <c r="U10" s="87">
        <v>4529.7969875470899</v>
      </c>
      <c r="V10" s="87">
        <v>5230.5578223939901</v>
      </c>
      <c r="W10" s="87">
        <v>5382.5948556199901</v>
      </c>
      <c r="X10" s="58"/>
    </row>
    <row r="11" spans="1:24" s="55" customFormat="1" ht="13.9" x14ac:dyDescent="0.3">
      <c r="A11" s="137">
        <f>Original_real!A12</f>
        <v>1</v>
      </c>
      <c r="B11" s="19" t="s">
        <v>1</v>
      </c>
      <c r="C11" s="88">
        <v>298.75299142077603</v>
      </c>
      <c r="D11" s="88">
        <v>381.80207274625701</v>
      </c>
      <c r="E11" s="88">
        <v>412.72751763075001</v>
      </c>
      <c r="F11" s="88">
        <v>503.44290079500303</v>
      </c>
      <c r="G11" s="88">
        <v>408.10227283254898</v>
      </c>
      <c r="H11" s="88">
        <v>336.85207559814501</v>
      </c>
      <c r="I11" s="88">
        <v>371.476085564301</v>
      </c>
      <c r="J11" s="88">
        <v>432.87320160238198</v>
      </c>
      <c r="K11" s="88">
        <v>436.24639405967702</v>
      </c>
      <c r="L11" s="88">
        <v>499.14760468432399</v>
      </c>
      <c r="M11" s="88">
        <v>664.80724076744798</v>
      </c>
      <c r="N11" s="88">
        <v>614.11214593915304</v>
      </c>
      <c r="O11" s="88">
        <v>458.01366603772101</v>
      </c>
      <c r="P11" s="88">
        <v>489.95014711783102</v>
      </c>
      <c r="Q11" s="88">
        <v>566.66024421735301</v>
      </c>
      <c r="R11" s="88">
        <v>716.11099153304804</v>
      </c>
      <c r="S11" s="88">
        <v>542.22332574546203</v>
      </c>
      <c r="T11" s="88">
        <v>631.40259659281799</v>
      </c>
      <c r="U11" s="88">
        <v>1301.6497908091901</v>
      </c>
      <c r="V11" s="88">
        <v>1016.7610820451901</v>
      </c>
      <c r="W11" s="88">
        <v>1193.61671892767</v>
      </c>
      <c r="X11" s="58"/>
    </row>
    <row r="12" spans="1:24" s="55" customFormat="1" ht="12.75" x14ac:dyDescent="0.2">
      <c r="A12" s="137">
        <f>Original_real!A13</f>
        <v>1</v>
      </c>
      <c r="B12" s="19" t="s">
        <v>2</v>
      </c>
      <c r="C12" s="88">
        <v>2216.3513377315899</v>
      </c>
      <c r="D12" s="88">
        <v>2257.7029649965202</v>
      </c>
      <c r="E12" s="88">
        <v>1740.5330674053901</v>
      </c>
      <c r="F12" s="88">
        <v>2208.99542436202</v>
      </c>
      <c r="G12" s="88">
        <v>2867.41339506539</v>
      </c>
      <c r="H12" s="88">
        <v>2917.4395289096701</v>
      </c>
      <c r="I12" s="88">
        <v>3217.6491600465702</v>
      </c>
      <c r="J12" s="88">
        <v>4290.0163277478296</v>
      </c>
      <c r="K12" s="88">
        <v>7563.5211145289004</v>
      </c>
      <c r="L12" s="88">
        <v>10033.958125949701</v>
      </c>
      <c r="M12" s="88">
        <v>16989.0768084427</v>
      </c>
      <c r="N12" s="88">
        <v>18619.294606351301</v>
      </c>
      <c r="O12" s="88">
        <v>13117.758735593399</v>
      </c>
      <c r="P12" s="88">
        <v>12596.418230167201</v>
      </c>
      <c r="Q12" s="88">
        <v>17741.840937553199</v>
      </c>
      <c r="R12" s="88">
        <v>18113.885538893399</v>
      </c>
      <c r="S12" s="88">
        <v>16251.0311343498</v>
      </c>
      <c r="T12" s="88">
        <v>15143.728034604999</v>
      </c>
      <c r="U12" s="88">
        <v>16213.8911672337</v>
      </c>
      <c r="V12" s="88">
        <v>13959.932707125099</v>
      </c>
      <c r="W12" s="88">
        <v>13536.1926484491</v>
      </c>
      <c r="X12" s="58"/>
    </row>
    <row r="13" spans="1:24" s="55" customFormat="1" ht="13.9" x14ac:dyDescent="0.3">
      <c r="A13" s="137">
        <f>Original_real!A14</f>
        <v>1</v>
      </c>
      <c r="B13" s="19" t="s">
        <v>3</v>
      </c>
      <c r="C13" s="88">
        <v>5418.3054463318404</v>
      </c>
      <c r="D13" s="88">
        <v>5889.4467136580897</v>
      </c>
      <c r="E13" s="88">
        <v>6064.2353095649796</v>
      </c>
      <c r="F13" s="88">
        <v>6236.7783512574297</v>
      </c>
      <c r="G13" s="88">
        <v>7090.4074383903198</v>
      </c>
      <c r="H13" s="88">
        <v>7901.1643627192998</v>
      </c>
      <c r="I13" s="88">
        <v>8447.60467257044</v>
      </c>
      <c r="J13" s="88">
        <v>8907.5233440038792</v>
      </c>
      <c r="K13" s="88">
        <v>9646.6026535270903</v>
      </c>
      <c r="L13" s="88">
        <v>9836.8709117707695</v>
      </c>
      <c r="M13" s="88">
        <v>10578.214197581099</v>
      </c>
      <c r="N13" s="88">
        <v>10844.161579387999</v>
      </c>
      <c r="O13" s="88">
        <v>10459.924232080801</v>
      </c>
      <c r="P13" s="88">
        <v>10863.340961521501</v>
      </c>
      <c r="Q13" s="88">
        <v>12012.289298354201</v>
      </c>
      <c r="R13" s="88">
        <v>13434.738136529701</v>
      </c>
      <c r="S13" s="88">
        <v>14041.413831706301</v>
      </c>
      <c r="T13" s="88">
        <v>15325.6810673698</v>
      </c>
      <c r="U13" s="88">
        <v>16610.700292444701</v>
      </c>
      <c r="V13" s="88">
        <v>18103.1878144519</v>
      </c>
      <c r="W13" s="88">
        <v>18357.835485534499</v>
      </c>
      <c r="X13" s="58"/>
    </row>
    <row r="14" spans="1:24" s="55" customFormat="1" ht="12.75" x14ac:dyDescent="0.2">
      <c r="A14" s="137">
        <f>Original_real!A15</f>
        <v>1</v>
      </c>
      <c r="B14" s="19" t="s">
        <v>4</v>
      </c>
      <c r="C14" s="88">
        <v>899.10332747410496</v>
      </c>
      <c r="D14" s="88">
        <v>975.84693760545599</v>
      </c>
      <c r="E14" s="88">
        <v>1009.36895453522</v>
      </c>
      <c r="F14" s="88">
        <v>998.54690477463998</v>
      </c>
      <c r="G14" s="88">
        <v>1209.6809174535999</v>
      </c>
      <c r="H14" s="88">
        <v>1281.98190867874</v>
      </c>
      <c r="I14" s="88">
        <v>1370.23010460363</v>
      </c>
      <c r="J14" s="88">
        <v>1470.7971737269099</v>
      </c>
      <c r="K14" s="88">
        <v>1528.19792003201</v>
      </c>
      <c r="L14" s="88">
        <v>1909.5656282929999</v>
      </c>
      <c r="M14" s="88">
        <v>2095.7108879229199</v>
      </c>
      <c r="N14" s="88">
        <v>1939.07561008534</v>
      </c>
      <c r="O14" s="88">
        <v>2631.1653867722898</v>
      </c>
      <c r="P14" s="88">
        <v>3214.2659944603602</v>
      </c>
      <c r="Q14" s="88">
        <v>3374.9573086708301</v>
      </c>
      <c r="R14" s="88">
        <v>3621.0928758631899</v>
      </c>
      <c r="S14" s="88">
        <v>3552.9477097410199</v>
      </c>
      <c r="T14" s="88">
        <v>3544.0540917960798</v>
      </c>
      <c r="U14" s="88">
        <v>3673.1736311291602</v>
      </c>
      <c r="V14" s="88">
        <v>4476.6290220733399</v>
      </c>
      <c r="W14" s="88">
        <v>4950.7393175176003</v>
      </c>
      <c r="X14" s="58"/>
    </row>
    <row r="15" spans="1:24" s="55" customFormat="1" ht="12.75" x14ac:dyDescent="0.2">
      <c r="A15" s="137">
        <f>Original_real!A16</f>
        <v>1</v>
      </c>
      <c r="B15" s="19" t="s">
        <v>5</v>
      </c>
      <c r="C15" s="88">
        <v>2494.9437104818799</v>
      </c>
      <c r="D15" s="88">
        <v>2914.4204030258602</v>
      </c>
      <c r="E15" s="88">
        <v>2790.8880845999502</v>
      </c>
      <c r="F15" s="88">
        <v>2240.4580584186601</v>
      </c>
      <c r="G15" s="88">
        <v>2031.4949802660699</v>
      </c>
      <c r="H15" s="88">
        <v>2241.2128492985598</v>
      </c>
      <c r="I15" s="88">
        <v>2322.4154409236698</v>
      </c>
      <c r="J15" s="88">
        <v>2806.4785147512898</v>
      </c>
      <c r="K15" s="88">
        <v>3031.8367091537398</v>
      </c>
      <c r="L15" s="88">
        <v>3590.4113137935001</v>
      </c>
      <c r="M15" s="88">
        <v>4077.7041572394301</v>
      </c>
      <c r="N15" s="88">
        <v>4827.63778565756</v>
      </c>
      <c r="O15" s="88">
        <v>5926.1353957240099</v>
      </c>
      <c r="P15" s="88">
        <v>6624.9260551269599</v>
      </c>
      <c r="Q15" s="88">
        <v>6674.01643316434</v>
      </c>
      <c r="R15" s="88">
        <v>7168.0097247331496</v>
      </c>
      <c r="S15" s="88">
        <v>8438.3263982663502</v>
      </c>
      <c r="T15" s="88">
        <v>8995.3089293115299</v>
      </c>
      <c r="U15" s="88">
        <v>9413.0939923108599</v>
      </c>
      <c r="V15" s="88">
        <v>10404.696679922999</v>
      </c>
      <c r="W15" s="88">
        <v>11009.6601730396</v>
      </c>
      <c r="X15" s="58"/>
    </row>
    <row r="16" spans="1:24" s="55" customFormat="1" ht="13.9" x14ac:dyDescent="0.3">
      <c r="A16" s="137">
        <f>Original_real!A17</f>
        <v>1</v>
      </c>
      <c r="B16" s="19" t="s">
        <v>6</v>
      </c>
      <c r="C16" s="88">
        <v>3531.18821177784</v>
      </c>
      <c r="D16" s="88">
        <v>3736.23521602343</v>
      </c>
      <c r="E16" s="88">
        <v>4108.83376504647</v>
      </c>
      <c r="F16" s="88">
        <v>3969.4808946428998</v>
      </c>
      <c r="G16" s="88">
        <v>4132.3784354973895</v>
      </c>
      <c r="H16" s="88">
        <v>4407.30381762671</v>
      </c>
      <c r="I16" s="88">
        <v>4356.47643837741</v>
      </c>
      <c r="J16" s="88">
        <v>4669.6871257531102</v>
      </c>
      <c r="K16" s="88">
        <v>5388.11786593131</v>
      </c>
      <c r="L16" s="88">
        <v>6334.6873761053503</v>
      </c>
      <c r="M16" s="88">
        <v>7205.9198448153002</v>
      </c>
      <c r="N16" s="88">
        <v>8145.8837357049297</v>
      </c>
      <c r="O16" s="88">
        <v>9678.2651700527604</v>
      </c>
      <c r="P16" s="88">
        <v>8875.9748888867307</v>
      </c>
      <c r="Q16" s="88">
        <v>10852.6681163056</v>
      </c>
      <c r="R16" s="88">
        <v>12131.1607289317</v>
      </c>
      <c r="S16" s="88">
        <v>13975.740074348299</v>
      </c>
      <c r="T16" s="88">
        <v>15067.505936166301</v>
      </c>
      <c r="U16" s="88">
        <v>16613.185206588601</v>
      </c>
      <c r="V16" s="88">
        <v>17333.914890082</v>
      </c>
      <c r="W16" s="88">
        <v>18714.511771791302</v>
      </c>
      <c r="X16" s="58"/>
    </row>
    <row r="17" spans="1:24" s="55" customFormat="1" ht="13.9" x14ac:dyDescent="0.3">
      <c r="A17" s="137">
        <f>Original_real!A18</f>
        <v>1</v>
      </c>
      <c r="B17" s="19" t="s">
        <v>7</v>
      </c>
      <c r="C17" s="88">
        <v>1316.9958830227099</v>
      </c>
      <c r="D17" s="88">
        <v>1596.31333839537</v>
      </c>
      <c r="E17" s="88">
        <v>2028.7317929784101</v>
      </c>
      <c r="F17" s="88">
        <v>2142.9301890560901</v>
      </c>
      <c r="G17" s="88">
        <v>2562.93639156773</v>
      </c>
      <c r="H17" s="88">
        <v>2914.6924275596798</v>
      </c>
      <c r="I17" s="88">
        <v>3273.5672969223001</v>
      </c>
      <c r="J17" s="88">
        <v>3855.3289420709498</v>
      </c>
      <c r="K17" s="88">
        <v>4340.6529831342796</v>
      </c>
      <c r="L17" s="88">
        <v>4483.87767912036</v>
      </c>
      <c r="M17" s="88">
        <v>4585.6316413860905</v>
      </c>
      <c r="N17" s="88">
        <v>4778.97314719935</v>
      </c>
      <c r="O17" s="88">
        <v>5140.2708931913903</v>
      </c>
      <c r="P17" s="88">
        <v>4820.8709503916398</v>
      </c>
      <c r="Q17" s="88">
        <v>5591.4601496989299</v>
      </c>
      <c r="R17" s="88">
        <v>5620.11248716911</v>
      </c>
      <c r="S17" s="88">
        <v>6187.9906998097204</v>
      </c>
      <c r="T17" s="88">
        <v>6499.5406396451799</v>
      </c>
      <c r="U17" s="88">
        <v>6967.0979998844095</v>
      </c>
      <c r="V17" s="88">
        <v>8090.0880954301101</v>
      </c>
      <c r="W17" s="88">
        <v>8767.6258158004002</v>
      </c>
      <c r="X17" s="58"/>
    </row>
    <row r="18" spans="1:24" s="55" customFormat="1" ht="12.75" x14ac:dyDescent="0.2">
      <c r="A18" s="137">
        <f>Original_real!A19</f>
        <v>1</v>
      </c>
      <c r="B18" s="19" t="s">
        <v>15</v>
      </c>
      <c r="C18" s="88">
        <v>792.20107326894799</v>
      </c>
      <c r="D18" s="88">
        <v>921.21657613198897</v>
      </c>
      <c r="E18" s="88">
        <v>1126.28740761328</v>
      </c>
      <c r="F18" s="88">
        <v>1277.97271806966</v>
      </c>
      <c r="G18" s="88">
        <v>1300.5333397283</v>
      </c>
      <c r="H18" s="88">
        <v>1402.9308646541299</v>
      </c>
      <c r="I18" s="88">
        <v>1607.9386676669401</v>
      </c>
      <c r="J18" s="88">
        <v>1728.1495328644701</v>
      </c>
      <c r="K18" s="88">
        <v>1868.201398621</v>
      </c>
      <c r="L18" s="88">
        <v>2042.2782800508601</v>
      </c>
      <c r="M18" s="88">
        <v>2303.9481278580602</v>
      </c>
      <c r="N18" s="88">
        <v>2626.69241755555</v>
      </c>
      <c r="O18" s="88">
        <v>3073.8313048160699</v>
      </c>
      <c r="P18" s="88">
        <v>3142.8743427887598</v>
      </c>
      <c r="Q18" s="88">
        <v>3663.30044104937</v>
      </c>
      <c r="R18" s="88">
        <v>3960.1641687195702</v>
      </c>
      <c r="S18" s="88">
        <v>4192.0583522154202</v>
      </c>
      <c r="T18" s="88">
        <v>4309.0224320627603</v>
      </c>
      <c r="U18" s="88">
        <v>4421.1179529275396</v>
      </c>
      <c r="V18" s="88">
        <v>4725.4438663692099</v>
      </c>
      <c r="W18" s="88">
        <v>4922.3279358684604</v>
      </c>
      <c r="X18" s="58"/>
    </row>
    <row r="19" spans="1:24" s="55" customFormat="1" ht="13.9" x14ac:dyDescent="0.3">
      <c r="A19" s="137">
        <f>Original_real!A20</f>
        <v>1</v>
      </c>
      <c r="B19" s="19" t="s">
        <v>9</v>
      </c>
      <c r="C19" s="88">
        <v>2927.019778288</v>
      </c>
      <c r="D19" s="88">
        <v>3357.9962399475098</v>
      </c>
      <c r="E19" s="88">
        <v>3687.3541796767699</v>
      </c>
      <c r="F19" s="88">
        <v>3862.1581331529701</v>
      </c>
      <c r="G19" s="88">
        <v>4574.8859530768696</v>
      </c>
      <c r="H19" s="88">
        <v>5120.7298437461104</v>
      </c>
      <c r="I19" s="88">
        <v>5579.0470572050899</v>
      </c>
      <c r="J19" s="88">
        <v>5877.8668941694004</v>
      </c>
      <c r="K19" s="88">
        <v>6883.9603551833497</v>
      </c>
      <c r="L19" s="88">
        <v>7901.8176790232201</v>
      </c>
      <c r="M19" s="88">
        <v>9360.2805135660092</v>
      </c>
      <c r="N19" s="88">
        <v>11386.3864699775</v>
      </c>
      <c r="O19" s="88">
        <v>13268.597063039801</v>
      </c>
      <c r="P19" s="88">
        <v>14580.025443781</v>
      </c>
      <c r="Q19" s="88">
        <v>15515.2698313582</v>
      </c>
      <c r="R19" s="88">
        <v>17965.186053631202</v>
      </c>
      <c r="S19" s="88">
        <v>19824.811206795701</v>
      </c>
      <c r="T19" s="88">
        <v>21625.0395817022</v>
      </c>
      <c r="U19" s="88">
        <v>22488.480691196699</v>
      </c>
      <c r="V19" s="88">
        <v>24278.086338008899</v>
      </c>
      <c r="W19" s="88">
        <v>25496.795884284598</v>
      </c>
      <c r="X19" s="58"/>
    </row>
    <row r="20" spans="1:24" s="55" customFormat="1" ht="13.9" x14ac:dyDescent="0.3">
      <c r="A20" s="137">
        <f>Original_real!A21</f>
        <v>1</v>
      </c>
      <c r="B20" s="19" t="s">
        <v>16</v>
      </c>
      <c r="C20" s="88">
        <v>3108.6339387377002</v>
      </c>
      <c r="D20" s="88">
        <v>3471.3935432757398</v>
      </c>
      <c r="E20" s="88">
        <v>3372.9227429583002</v>
      </c>
      <c r="F20" s="88">
        <v>3285.1272479388099</v>
      </c>
      <c r="G20" s="88">
        <v>3323.6472958291802</v>
      </c>
      <c r="H20" s="88">
        <v>3611.8743268273302</v>
      </c>
      <c r="I20" s="88">
        <v>3754.7551279322402</v>
      </c>
      <c r="J20" s="88">
        <v>3984.3153510387601</v>
      </c>
      <c r="K20" s="88">
        <v>4215.5567659542003</v>
      </c>
      <c r="L20" s="88">
        <v>4656.2951661573197</v>
      </c>
      <c r="M20" s="88">
        <v>5017.94203526211</v>
      </c>
      <c r="N20" s="88">
        <v>5704.10075793544</v>
      </c>
      <c r="O20" s="88">
        <v>6340.7428747664098</v>
      </c>
      <c r="P20" s="88">
        <v>6274.06323001497</v>
      </c>
      <c r="Q20" s="88">
        <v>7084.4563720811702</v>
      </c>
      <c r="R20" s="88">
        <v>8002.1647339299097</v>
      </c>
      <c r="S20" s="88">
        <v>8853.5635798344993</v>
      </c>
      <c r="T20" s="88">
        <v>9805.1968765586607</v>
      </c>
      <c r="U20" s="88">
        <v>10709.726238634799</v>
      </c>
      <c r="V20" s="88">
        <v>11958.278258402501</v>
      </c>
      <c r="W20" s="88">
        <v>12947.9974037107</v>
      </c>
      <c r="X20" s="58"/>
    </row>
    <row r="21" spans="1:24" s="55" customFormat="1" ht="13.9" x14ac:dyDescent="0.3">
      <c r="A21" s="137">
        <f>Original_real!A22</f>
        <v>1</v>
      </c>
      <c r="B21" s="19" t="s">
        <v>11</v>
      </c>
      <c r="C21" s="88">
        <v>3373.6919463975</v>
      </c>
      <c r="D21" s="88">
        <v>3799.19374136445</v>
      </c>
      <c r="E21" s="88">
        <v>4176.8848053158899</v>
      </c>
      <c r="F21" s="88">
        <v>4486.8964770822404</v>
      </c>
      <c r="G21" s="88">
        <v>4806.1186215388698</v>
      </c>
      <c r="H21" s="88">
        <v>5149.3024599598602</v>
      </c>
      <c r="I21" s="88">
        <v>5440.4412747298102</v>
      </c>
      <c r="J21" s="88">
        <v>5729.0569499011599</v>
      </c>
      <c r="K21" s="88">
        <v>6157.8764181721999</v>
      </c>
      <c r="L21" s="88">
        <v>6624.4817246496305</v>
      </c>
      <c r="M21" s="88">
        <v>7264.6894141166704</v>
      </c>
      <c r="N21" s="88">
        <v>8019.2907305427698</v>
      </c>
      <c r="O21" s="88">
        <v>8964.4174158165006</v>
      </c>
      <c r="P21" s="88">
        <v>10073.29402904</v>
      </c>
      <c r="Q21" s="88">
        <v>11301.1648894067</v>
      </c>
      <c r="R21" s="88">
        <v>12442.596837204001</v>
      </c>
      <c r="S21" s="88">
        <v>13645.991155793899</v>
      </c>
      <c r="T21" s="88">
        <v>15021.8512648257</v>
      </c>
      <c r="U21" s="88">
        <v>16390.720216842401</v>
      </c>
      <c r="V21" s="88">
        <v>17767.405612474198</v>
      </c>
      <c r="W21" s="88">
        <v>19681.543204103298</v>
      </c>
      <c r="X21" s="58"/>
    </row>
    <row r="22" spans="1:24" s="55" customFormat="1" ht="12.75" x14ac:dyDescent="0.2">
      <c r="A22" s="137">
        <f>Original_real!A23</f>
        <v>1</v>
      </c>
      <c r="B22" s="19" t="s">
        <v>12</v>
      </c>
      <c r="C22" s="88">
        <v>1355.17009694117</v>
      </c>
      <c r="D22" s="88">
        <v>1553.23046691631</v>
      </c>
      <c r="E22" s="88">
        <v>1707.9059314152901</v>
      </c>
      <c r="F22" s="88">
        <v>1900.51953068797</v>
      </c>
      <c r="G22" s="88">
        <v>2022.4661990873101</v>
      </c>
      <c r="H22" s="88">
        <v>2119.7538691650698</v>
      </c>
      <c r="I22" s="88">
        <v>2185.8505143664502</v>
      </c>
      <c r="J22" s="88">
        <v>2253.75215921266</v>
      </c>
      <c r="K22" s="88">
        <v>2423.5968629488202</v>
      </c>
      <c r="L22" s="88">
        <v>2730.5020374896999</v>
      </c>
      <c r="M22" s="88">
        <v>3011.41706860967</v>
      </c>
      <c r="N22" s="88">
        <v>3320.15838179198</v>
      </c>
      <c r="O22" s="88">
        <v>3810.5926338028398</v>
      </c>
      <c r="P22" s="88">
        <v>4398.3974082770101</v>
      </c>
      <c r="Q22" s="88">
        <v>4844.0860899552499</v>
      </c>
      <c r="R22" s="88">
        <v>5136.4349701854699</v>
      </c>
      <c r="S22" s="88">
        <v>5615.0091318759096</v>
      </c>
      <c r="T22" s="88">
        <v>6187.5127096013202</v>
      </c>
      <c r="U22" s="88">
        <v>6837.1895655871804</v>
      </c>
      <c r="V22" s="88">
        <v>7485.6604371082503</v>
      </c>
      <c r="W22" s="88">
        <v>7954.1202836504799</v>
      </c>
      <c r="X22" s="58"/>
    </row>
    <row r="23" spans="1:24" s="55" customFormat="1" ht="13.9" x14ac:dyDescent="0.3">
      <c r="A23" s="137">
        <f>Original_real!A24</f>
        <v>1</v>
      </c>
      <c r="B23" s="19" t="s">
        <v>13</v>
      </c>
      <c r="C23" s="88">
        <v>2309.49099999997</v>
      </c>
      <c r="D23" s="88">
        <v>2456.8879999999799</v>
      </c>
      <c r="E23" s="88">
        <v>2750.5119999999802</v>
      </c>
      <c r="F23" s="88">
        <v>2849.9969999999698</v>
      </c>
      <c r="G23" s="88">
        <v>3128.2919999999699</v>
      </c>
      <c r="H23" s="88">
        <v>3353.5279998999699</v>
      </c>
      <c r="I23" s="88">
        <v>3716.6160003999698</v>
      </c>
      <c r="J23" s="88">
        <v>3889.2999998999599</v>
      </c>
      <c r="K23" s="88">
        <v>4513.1670009999598</v>
      </c>
      <c r="L23" s="88">
        <v>5317.6422599999496</v>
      </c>
      <c r="M23" s="88">
        <v>5834.8429999999398</v>
      </c>
      <c r="N23" s="88">
        <v>6439.9339999999302</v>
      </c>
      <c r="O23" s="88">
        <v>7386.9768828300503</v>
      </c>
      <c r="P23" s="88">
        <v>7173.5117789429896</v>
      </c>
      <c r="Q23" s="88">
        <v>8194.3601302567895</v>
      </c>
      <c r="R23" s="88">
        <v>9347.6310039899108</v>
      </c>
      <c r="S23" s="88">
        <v>10360.6436371818</v>
      </c>
      <c r="T23" s="88">
        <v>11041.277787138901</v>
      </c>
      <c r="U23" s="88">
        <v>11967.223194198799</v>
      </c>
      <c r="V23" s="88">
        <v>13085.537119233</v>
      </c>
      <c r="W23" s="88">
        <v>13675.864094105</v>
      </c>
      <c r="X23" s="58"/>
    </row>
    <row r="24" spans="1:24" s="55" customFormat="1" ht="12.75" x14ac:dyDescent="0.2">
      <c r="A24" s="138">
        <f>Original_real!A25</f>
        <v>1</v>
      </c>
      <c r="B24" s="20" t="s">
        <v>14</v>
      </c>
      <c r="C24" s="89">
        <v>678.23720021471399</v>
      </c>
      <c r="D24" s="89">
        <v>754.68451300046399</v>
      </c>
      <c r="E24" s="89">
        <v>842.89742214375701</v>
      </c>
      <c r="F24" s="89">
        <v>631.10835808269405</v>
      </c>
      <c r="G24" s="89">
        <v>695.93411066677197</v>
      </c>
      <c r="H24" s="89">
        <v>659.06339507033204</v>
      </c>
      <c r="I24" s="89">
        <v>640.99182230194594</v>
      </c>
      <c r="J24" s="89">
        <v>507.62040444144998</v>
      </c>
      <c r="K24" s="89">
        <v>452.966483069888</v>
      </c>
      <c r="L24" s="89">
        <v>523.89689242617806</v>
      </c>
      <c r="M24" s="89">
        <v>572.50163037984203</v>
      </c>
      <c r="N24" s="89">
        <v>685.78183373272498</v>
      </c>
      <c r="O24" s="89">
        <v>572.76354181436898</v>
      </c>
      <c r="P24" s="89">
        <v>431.181359706568</v>
      </c>
      <c r="Q24" s="89">
        <v>626.71237564003695</v>
      </c>
      <c r="R24" s="89">
        <v>583.81746100956695</v>
      </c>
      <c r="S24" s="89">
        <v>713.34033788424404</v>
      </c>
      <c r="T24" s="89">
        <v>647.704726819597</v>
      </c>
      <c r="U24" s="89">
        <v>718.300353930504</v>
      </c>
      <c r="V24" s="89">
        <v>720.62670263811401</v>
      </c>
      <c r="W24" s="89">
        <v>636.02193972979103</v>
      </c>
      <c r="X24" s="58"/>
    </row>
    <row r="25" spans="1:24" s="98" customFormat="1" ht="13.9" x14ac:dyDescent="0.3">
      <c r="A25" s="114"/>
      <c r="B25" s="103" t="s">
        <v>33</v>
      </c>
      <c r="C25" s="103">
        <f t="shared" ref="C25:W25" si="1">SUMPRODUCT($A$10:$A$24,C10:C24)</f>
        <v>32173.374439801562</v>
      </c>
      <c r="D25" s="103">
        <f t="shared" si="1"/>
        <v>35621.374458411738</v>
      </c>
      <c r="E25" s="103">
        <f t="shared" si="1"/>
        <v>37549.275338224485</v>
      </c>
      <c r="F25" s="103">
        <f t="shared" si="1"/>
        <v>38246.923164208842</v>
      </c>
      <c r="G25" s="103">
        <f t="shared" si="1"/>
        <v>42005.194286644968</v>
      </c>
      <c r="H25" s="103">
        <f t="shared" si="1"/>
        <v>45067.992919379998</v>
      </c>
      <c r="I25" s="103">
        <f t="shared" si="1"/>
        <v>48044.4788701199</v>
      </c>
      <c r="J25" s="103">
        <f t="shared" si="1"/>
        <v>52299.88813307212</v>
      </c>
      <c r="K25" s="103">
        <f t="shared" si="1"/>
        <v>60471.710758510548</v>
      </c>
      <c r="L25" s="103">
        <f t="shared" si="1"/>
        <v>68831.705427037727</v>
      </c>
      <c r="M25" s="103">
        <f t="shared" si="1"/>
        <v>82080.219853930495</v>
      </c>
      <c r="N25" s="103">
        <f t="shared" si="1"/>
        <v>90702.903280006576</v>
      </c>
      <c r="O25" s="103">
        <f t="shared" si="1"/>
        <v>93854.10840416039</v>
      </c>
      <c r="P25" s="103">
        <f t="shared" si="1"/>
        <v>96686.35685873359</v>
      </c>
      <c r="Q25" s="103">
        <f t="shared" si="1"/>
        <v>111508.6106800273</v>
      </c>
      <c r="R25" s="103">
        <f t="shared" si="1"/>
        <v>122006.09035493707</v>
      </c>
      <c r="S25" s="103">
        <f t="shared" si="1"/>
        <v>129947.34229703447</v>
      </c>
      <c r="T25" s="103">
        <f t="shared" si="1"/>
        <v>137876.21576807724</v>
      </c>
      <c r="U25" s="103">
        <f t="shared" si="1"/>
        <v>148855.34728126565</v>
      </c>
      <c r="V25" s="103">
        <f t="shared" si="1"/>
        <v>158636.80644775878</v>
      </c>
      <c r="W25" s="103">
        <f t="shared" si="1"/>
        <v>167227.44753213247</v>
      </c>
      <c r="X25" s="115"/>
    </row>
    <row r="26" spans="1:24" ht="14.45" x14ac:dyDescent="0.3">
      <c r="A26" s="5"/>
      <c r="B26" s="5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1"/>
    </row>
    <row r="27" spans="1:24" ht="14.45" x14ac:dyDescent="0.3">
      <c r="A27" s="5"/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1"/>
    </row>
    <row r="28" spans="1:24" ht="15.75" x14ac:dyDescent="0.25">
      <c r="A28" s="5"/>
      <c r="B28" s="127" t="s">
        <v>38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1"/>
    </row>
    <row r="29" spans="1:24" s="55" customFormat="1" ht="12.75" x14ac:dyDescent="0.2">
      <c r="A29" s="5"/>
      <c r="B29" s="45" t="s">
        <v>18</v>
      </c>
      <c r="C29" s="46">
        <v>35065</v>
      </c>
      <c r="D29" s="46">
        <v>35431</v>
      </c>
      <c r="E29" s="46">
        <v>35796</v>
      </c>
      <c r="F29" s="46">
        <v>36161</v>
      </c>
      <c r="G29" s="46">
        <v>36526</v>
      </c>
      <c r="H29" s="46">
        <v>36892</v>
      </c>
      <c r="I29" s="46">
        <v>37257</v>
      </c>
      <c r="J29" s="46">
        <v>37622</v>
      </c>
      <c r="K29" s="46">
        <v>37987</v>
      </c>
      <c r="L29" s="46">
        <v>38353</v>
      </c>
      <c r="M29" s="46">
        <v>38718</v>
      </c>
      <c r="N29" s="46">
        <v>39083</v>
      </c>
      <c r="O29" s="46">
        <v>39448</v>
      </c>
      <c r="P29" s="46">
        <v>39814</v>
      </c>
      <c r="Q29" s="46">
        <v>40179</v>
      </c>
      <c r="R29" s="46">
        <v>40544</v>
      </c>
      <c r="S29" s="46">
        <v>40909</v>
      </c>
      <c r="T29" s="46">
        <v>41275</v>
      </c>
      <c r="U29" s="46">
        <v>41640</v>
      </c>
      <c r="V29" s="46">
        <v>42005</v>
      </c>
      <c r="W29" s="46">
        <v>42370</v>
      </c>
      <c r="X29" s="58"/>
    </row>
    <row r="30" spans="1:24" s="55" customFormat="1" ht="12.75" x14ac:dyDescent="0.2">
      <c r="A30" s="5"/>
      <c r="B30" s="47" t="s">
        <v>0</v>
      </c>
      <c r="C30" s="70">
        <f t="shared" ref="C30:W30" si="2">(C10*$A10)/C$25</f>
        <v>4.5170533803720693E-2</v>
      </c>
      <c r="D30" s="70">
        <f t="shared" si="2"/>
        <v>4.3653670161991932E-2</v>
      </c>
      <c r="E30" s="70">
        <f t="shared" si="2"/>
        <v>4.6051284392691148E-2</v>
      </c>
      <c r="F30" s="70">
        <f t="shared" si="2"/>
        <v>4.3206376857895752E-2</v>
      </c>
      <c r="G30" s="70">
        <f t="shared" si="2"/>
        <v>4.4063668007675701E-2</v>
      </c>
      <c r="H30" s="70">
        <f t="shared" si="2"/>
        <v>3.6614969577595767E-2</v>
      </c>
      <c r="I30" s="70">
        <f t="shared" si="2"/>
        <v>3.6620632544801066E-2</v>
      </c>
      <c r="J30" s="70">
        <f t="shared" si="2"/>
        <v>3.6273924851633943E-2</v>
      </c>
      <c r="K30" s="70">
        <f t="shared" si="2"/>
        <v>3.3424055774867803E-2</v>
      </c>
      <c r="L30" s="70">
        <f t="shared" si="2"/>
        <v>3.4087093047708246E-2</v>
      </c>
      <c r="M30" s="70">
        <f t="shared" si="2"/>
        <v>3.0671619672356976E-2</v>
      </c>
      <c r="N30" s="70">
        <f t="shared" si="2"/>
        <v>3.0334421266001072E-2</v>
      </c>
      <c r="O30" s="70">
        <f t="shared" si="2"/>
        <v>3.2227179600887161E-2</v>
      </c>
      <c r="P30" s="70">
        <f t="shared" si="2"/>
        <v>3.2344398321670416E-2</v>
      </c>
      <c r="Q30" s="70">
        <f t="shared" si="2"/>
        <v>3.1077134233688596E-2</v>
      </c>
      <c r="R30" s="70">
        <f t="shared" si="2"/>
        <v>3.0842596723384536E-2</v>
      </c>
      <c r="S30" s="70">
        <f t="shared" si="2"/>
        <v>2.8875170935848144E-2</v>
      </c>
      <c r="T30" s="70">
        <f t="shared" si="2"/>
        <v>2.9239191628689855E-2</v>
      </c>
      <c r="U30" s="70">
        <f t="shared" si="2"/>
        <v>3.0430865066526182E-2</v>
      </c>
      <c r="V30" s="70">
        <f t="shared" si="2"/>
        <v>3.2971905697789516E-2</v>
      </c>
      <c r="W30" s="71">
        <f t="shared" si="2"/>
        <v>3.2187269105962604E-2</v>
      </c>
    </row>
    <row r="31" spans="1:24" s="55" customFormat="1" ht="13.9" x14ac:dyDescent="0.3">
      <c r="A31" s="5"/>
      <c r="B31" s="48" t="s">
        <v>1</v>
      </c>
      <c r="C31" s="72">
        <f t="shared" ref="C31:W31" si="3">(C11*$A11)/C$25</f>
        <v>9.2857213961116177E-3</v>
      </c>
      <c r="D31" s="72">
        <f t="shared" si="3"/>
        <v>1.0718341966057886E-2</v>
      </c>
      <c r="E31" s="72">
        <f t="shared" si="3"/>
        <v>1.0991624043689622E-2</v>
      </c>
      <c r="F31" s="72">
        <f t="shared" si="3"/>
        <v>1.3162964734013448E-2</v>
      </c>
      <c r="G31" s="72">
        <f t="shared" si="3"/>
        <v>9.7155192295420491E-3</v>
      </c>
      <c r="H31" s="72">
        <f t="shared" si="3"/>
        <v>7.4743083456306507E-3</v>
      </c>
      <c r="I31" s="72">
        <f t="shared" si="3"/>
        <v>7.7319203850357834E-3</v>
      </c>
      <c r="J31" s="72">
        <f t="shared" si="3"/>
        <v>8.2767519597934328E-3</v>
      </c>
      <c r="K31" s="72">
        <f t="shared" si="3"/>
        <v>7.2140574259887532E-3</v>
      </c>
      <c r="L31" s="72">
        <f t="shared" si="3"/>
        <v>7.251710553843901E-3</v>
      </c>
      <c r="M31" s="72">
        <f t="shared" si="3"/>
        <v>8.0994817259326946E-3</v>
      </c>
      <c r="N31" s="72">
        <f t="shared" si="3"/>
        <v>6.7705897356266911E-3</v>
      </c>
      <c r="O31" s="72">
        <f t="shared" si="3"/>
        <v>4.8800598484766821E-3</v>
      </c>
      <c r="P31" s="72">
        <f t="shared" si="3"/>
        <v>5.0674176071572015E-3</v>
      </c>
      <c r="Q31" s="72">
        <f t="shared" si="3"/>
        <v>5.0817622133538928E-3</v>
      </c>
      <c r="R31" s="72">
        <f t="shared" si="3"/>
        <v>5.8694692162477779E-3</v>
      </c>
      <c r="S31" s="72">
        <f t="shared" si="3"/>
        <v>4.1726388255486167E-3</v>
      </c>
      <c r="T31" s="72">
        <f t="shared" si="3"/>
        <v>4.5794888775806388E-3</v>
      </c>
      <c r="U31" s="72">
        <f t="shared" si="3"/>
        <v>8.7443939004064955E-3</v>
      </c>
      <c r="V31" s="72">
        <f t="shared" si="3"/>
        <v>6.4093642882304437E-3</v>
      </c>
      <c r="W31" s="73">
        <f t="shared" si="3"/>
        <v>7.1376842530489412E-3</v>
      </c>
    </row>
    <row r="32" spans="1:24" s="55" customFormat="1" ht="12.75" x14ac:dyDescent="0.2">
      <c r="A32" s="5"/>
      <c r="B32" s="48" t="s">
        <v>2</v>
      </c>
      <c r="C32" s="72">
        <f t="shared" ref="C32:W32" si="4">(C12*$A12)/C$25</f>
        <v>6.8887748839604149E-2</v>
      </c>
      <c r="D32" s="72">
        <f t="shared" si="4"/>
        <v>6.338056853006635E-2</v>
      </c>
      <c r="E32" s="72">
        <f t="shared" si="4"/>
        <v>4.6353306468036114E-2</v>
      </c>
      <c r="F32" s="72">
        <f t="shared" si="4"/>
        <v>5.7756160276682851E-2</v>
      </c>
      <c r="G32" s="72">
        <f t="shared" si="4"/>
        <v>6.8263305140265684E-2</v>
      </c>
      <c r="H32" s="72">
        <f t="shared" si="4"/>
        <v>6.4734179179635087E-2</v>
      </c>
      <c r="I32" s="72">
        <f t="shared" si="4"/>
        <v>6.6972298081220502E-2</v>
      </c>
      <c r="J32" s="72">
        <f t="shared" si="4"/>
        <v>8.2027256288431993E-2</v>
      </c>
      <c r="K32" s="72">
        <f t="shared" si="4"/>
        <v>0.12507536201073063</v>
      </c>
      <c r="L32" s="72">
        <f t="shared" si="4"/>
        <v>0.14577523633474102</v>
      </c>
      <c r="M32" s="72">
        <f t="shared" si="4"/>
        <v>0.20698137552112272</v>
      </c>
      <c r="N32" s="72">
        <f t="shared" si="4"/>
        <v>0.20527782389580365</v>
      </c>
      <c r="O32" s="72">
        <f t="shared" si="4"/>
        <v>0.13976754943006747</v>
      </c>
      <c r="P32" s="72">
        <f t="shared" si="4"/>
        <v>0.13028123759561613</v>
      </c>
      <c r="Q32" s="72">
        <f t="shared" si="4"/>
        <v>0.15910736246605398</v>
      </c>
      <c r="R32" s="72">
        <f t="shared" si="4"/>
        <v>0.14846706001476595</v>
      </c>
      <c r="S32" s="72">
        <f t="shared" si="4"/>
        <v>0.12505858794097605</v>
      </c>
      <c r="T32" s="72">
        <f t="shared" si="4"/>
        <v>0.10983568086955907</v>
      </c>
      <c r="U32" s="72">
        <f t="shared" si="4"/>
        <v>0.10892380732952223</v>
      </c>
      <c r="V32" s="72">
        <f t="shared" si="4"/>
        <v>8.7999330166308481E-2</v>
      </c>
      <c r="W32" s="73">
        <f t="shared" si="4"/>
        <v>8.0944802113589301E-2</v>
      </c>
    </row>
    <row r="33" spans="1:23" s="55" customFormat="1" ht="13.9" x14ac:dyDescent="0.3">
      <c r="A33" s="5"/>
      <c r="B33" s="48" t="s">
        <v>3</v>
      </c>
      <c r="C33" s="72">
        <f t="shared" ref="C33:W33" si="5">(C13*$A13)/C$25</f>
        <v>0.16840961014113814</v>
      </c>
      <c r="D33" s="72">
        <f t="shared" si="5"/>
        <v>0.16533462852574848</v>
      </c>
      <c r="E33" s="72">
        <f t="shared" si="5"/>
        <v>0.1615007281749509</v>
      </c>
      <c r="F33" s="72">
        <f t="shared" si="5"/>
        <v>0.16306614585650528</v>
      </c>
      <c r="G33" s="72">
        <f t="shared" si="5"/>
        <v>0.16879834884241035</v>
      </c>
      <c r="H33" s="72">
        <f t="shared" si="5"/>
        <v>0.17531653510404421</v>
      </c>
      <c r="I33" s="72">
        <f t="shared" si="5"/>
        <v>0.17582883343176864</v>
      </c>
      <c r="J33" s="72">
        <f t="shared" si="5"/>
        <v>0.17031629821730265</v>
      </c>
      <c r="K33" s="72">
        <f t="shared" si="5"/>
        <v>0.15952256902488021</v>
      </c>
      <c r="L33" s="72">
        <f t="shared" si="5"/>
        <v>0.14291191611107104</v>
      </c>
      <c r="M33" s="72">
        <f t="shared" si="5"/>
        <v>0.12887653342554431</v>
      </c>
      <c r="N33" s="72">
        <f t="shared" si="5"/>
        <v>0.11955694015561188</v>
      </c>
      <c r="O33" s="72">
        <f t="shared" si="5"/>
        <v>0.11144876244562066</v>
      </c>
      <c r="P33" s="72">
        <f t="shared" si="5"/>
        <v>0.11235650317648953</v>
      </c>
      <c r="Q33" s="72">
        <f t="shared" si="5"/>
        <v>0.10772521713882105</v>
      </c>
      <c r="R33" s="72">
        <f t="shared" si="5"/>
        <v>0.1101153073379017</v>
      </c>
      <c r="S33" s="72">
        <f t="shared" si="5"/>
        <v>0.10805464416202024</v>
      </c>
      <c r="T33" s="72">
        <f t="shared" si="5"/>
        <v>0.11115536484660457</v>
      </c>
      <c r="U33" s="72">
        <f t="shared" si="5"/>
        <v>0.11158954378077124</v>
      </c>
      <c r="V33" s="72">
        <f t="shared" si="5"/>
        <v>0.1141171977665443</v>
      </c>
      <c r="W33" s="73">
        <f t="shared" si="5"/>
        <v>0.1097776456942397</v>
      </c>
    </row>
    <row r="34" spans="1:23" s="55" customFormat="1" ht="12.75" x14ac:dyDescent="0.2">
      <c r="A34" s="5"/>
      <c r="B34" s="48" t="s">
        <v>4</v>
      </c>
      <c r="C34" s="72">
        <f t="shared" ref="C34:W34" si="6">(C14*$A14)/C$25</f>
        <v>2.7945571241101384E-2</v>
      </c>
      <c r="D34" s="72">
        <f t="shared" si="6"/>
        <v>2.7394982715918659E-2</v>
      </c>
      <c r="E34" s="72">
        <f t="shared" si="6"/>
        <v>2.688118333691784E-2</v>
      </c>
      <c r="F34" s="72">
        <f t="shared" si="6"/>
        <v>2.6107901555570672E-2</v>
      </c>
      <c r="G34" s="72">
        <f t="shared" si="6"/>
        <v>2.8798365011686259E-2</v>
      </c>
      <c r="H34" s="72">
        <f t="shared" si="6"/>
        <v>2.8445507013636413E-2</v>
      </c>
      <c r="I34" s="72">
        <f t="shared" si="6"/>
        <v>2.8520032620351961E-2</v>
      </c>
      <c r="J34" s="72">
        <f t="shared" si="6"/>
        <v>2.8122377049537958E-2</v>
      </c>
      <c r="K34" s="72">
        <f t="shared" si="6"/>
        <v>2.5271286372809246E-2</v>
      </c>
      <c r="L34" s="72">
        <f t="shared" si="6"/>
        <v>2.7742529644527811E-2</v>
      </c>
      <c r="M34" s="72">
        <f t="shared" si="6"/>
        <v>2.5532471667990601E-2</v>
      </c>
      <c r="N34" s="72">
        <f t="shared" si="6"/>
        <v>2.1378319105169876E-2</v>
      </c>
      <c r="O34" s="72">
        <f t="shared" si="6"/>
        <v>2.80346319570988E-2</v>
      </c>
      <c r="P34" s="72">
        <f t="shared" si="6"/>
        <v>3.3244255951816001E-2</v>
      </c>
      <c r="Q34" s="72">
        <f t="shared" si="6"/>
        <v>3.0266338071014372E-2</v>
      </c>
      <c r="R34" s="72">
        <f t="shared" si="6"/>
        <v>2.9679607512451196E-2</v>
      </c>
      <c r="S34" s="72">
        <f t="shared" si="6"/>
        <v>2.7341441902056521E-2</v>
      </c>
      <c r="T34" s="72">
        <f t="shared" si="6"/>
        <v>2.5704608093955549E-2</v>
      </c>
      <c r="U34" s="72">
        <f t="shared" si="6"/>
        <v>2.4676128188990166E-2</v>
      </c>
      <c r="V34" s="72">
        <f t="shared" si="6"/>
        <v>2.821935919106865E-2</v>
      </c>
      <c r="W34" s="73">
        <f t="shared" si="6"/>
        <v>2.9604824988830401E-2</v>
      </c>
    </row>
    <row r="35" spans="1:23" s="55" customFormat="1" ht="12.75" x14ac:dyDescent="0.2">
      <c r="A35" s="5"/>
      <c r="B35" s="48" t="s">
        <v>5</v>
      </c>
      <c r="C35" s="72">
        <f t="shared" ref="C35:W35" si="7">(C15*$A15)/C$25</f>
        <v>7.7546845922241661E-2</v>
      </c>
      <c r="D35" s="72">
        <f t="shared" si="7"/>
        <v>8.1816618458349241E-2</v>
      </c>
      <c r="E35" s="72">
        <f t="shared" si="7"/>
        <v>7.4326017199029037E-2</v>
      </c>
      <c r="F35" s="72">
        <f t="shared" si="7"/>
        <v>5.8578778972611906E-2</v>
      </c>
      <c r="G35" s="72">
        <f t="shared" si="7"/>
        <v>4.8362946887070074E-2</v>
      </c>
      <c r="H35" s="72">
        <f t="shared" si="7"/>
        <v>4.972959087190236E-2</v>
      </c>
      <c r="I35" s="72">
        <f t="shared" si="7"/>
        <v>4.8338862144845535E-2</v>
      </c>
      <c r="J35" s="72">
        <f t="shared" si="7"/>
        <v>5.3661271848430545E-2</v>
      </c>
      <c r="K35" s="72">
        <f t="shared" si="7"/>
        <v>5.0136446796770193E-2</v>
      </c>
      <c r="L35" s="72">
        <f t="shared" si="7"/>
        <v>5.2162172817283609E-2</v>
      </c>
      <c r="M35" s="72">
        <f t="shared" si="7"/>
        <v>4.9679498477173789E-2</v>
      </c>
      <c r="N35" s="72">
        <f t="shared" si="7"/>
        <v>5.3224732738204474E-2</v>
      </c>
      <c r="O35" s="72">
        <f t="shared" si="7"/>
        <v>6.3141992359082647E-2</v>
      </c>
      <c r="P35" s="72">
        <f t="shared" si="7"/>
        <v>6.8519760909044283E-2</v>
      </c>
      <c r="Q35" s="72">
        <f t="shared" si="7"/>
        <v>5.9852027502300745E-2</v>
      </c>
      <c r="R35" s="72">
        <f t="shared" si="7"/>
        <v>5.8751245154075135E-2</v>
      </c>
      <c r="S35" s="72">
        <f t="shared" si="7"/>
        <v>6.4936506196317342E-2</v>
      </c>
      <c r="T35" s="72">
        <f t="shared" si="7"/>
        <v>6.5241919204125934E-2</v>
      </c>
      <c r="U35" s="72">
        <f t="shared" si="7"/>
        <v>6.3236518971163322E-2</v>
      </c>
      <c r="V35" s="72">
        <f t="shared" si="7"/>
        <v>6.5588162753070833E-2</v>
      </c>
      <c r="W35" s="73">
        <f t="shared" si="7"/>
        <v>6.5836442136235518E-2</v>
      </c>
    </row>
    <row r="36" spans="1:23" s="55" customFormat="1" ht="13.9" x14ac:dyDescent="0.3">
      <c r="A36" s="5"/>
      <c r="B36" s="48" t="s">
        <v>6</v>
      </c>
      <c r="C36" s="72">
        <f t="shared" ref="C36:W36" si="8">(C16*$A16)/C$25</f>
        <v>0.10975498446347053</v>
      </c>
      <c r="D36" s="72">
        <f t="shared" si="8"/>
        <v>0.10488745234649823</v>
      </c>
      <c r="E36" s="72">
        <f t="shared" si="8"/>
        <v>0.10942511481343427</v>
      </c>
      <c r="F36" s="72">
        <f t="shared" si="8"/>
        <v>0.10378562682285271</v>
      </c>
      <c r="G36" s="72">
        <f t="shared" si="8"/>
        <v>9.8377796024412822E-2</v>
      </c>
      <c r="H36" s="72">
        <f t="shared" si="8"/>
        <v>9.779232515436681E-2</v>
      </c>
      <c r="I36" s="72">
        <f t="shared" si="8"/>
        <v>9.067590159848346E-2</v>
      </c>
      <c r="J36" s="72">
        <f t="shared" si="8"/>
        <v>8.9286751701486103E-2</v>
      </c>
      <c r="K36" s="72">
        <f t="shared" si="8"/>
        <v>8.910146245817939E-2</v>
      </c>
      <c r="L36" s="72">
        <f t="shared" si="8"/>
        <v>9.2031533096621876E-2</v>
      </c>
      <c r="M36" s="72">
        <f t="shared" si="8"/>
        <v>8.7791185959771006E-2</v>
      </c>
      <c r="N36" s="72">
        <f t="shared" si="8"/>
        <v>8.9808412312426034E-2</v>
      </c>
      <c r="O36" s="72">
        <f t="shared" si="8"/>
        <v>0.10312031443925304</v>
      </c>
      <c r="P36" s="72">
        <f t="shared" si="8"/>
        <v>9.1801730639776119E-2</v>
      </c>
      <c r="Q36" s="72">
        <f t="shared" si="8"/>
        <v>9.7325830266572044E-2</v>
      </c>
      <c r="R36" s="72">
        <f t="shared" si="8"/>
        <v>9.9430780001555905E-2</v>
      </c>
      <c r="S36" s="72">
        <f t="shared" si="8"/>
        <v>0.10754925670124491</v>
      </c>
      <c r="T36" s="72">
        <f t="shared" si="8"/>
        <v>0.10928285094153935</v>
      </c>
      <c r="U36" s="72">
        <f t="shared" si="8"/>
        <v>0.11160623726333189</v>
      </c>
      <c r="V36" s="72">
        <f t="shared" si="8"/>
        <v>0.10926792639254428</v>
      </c>
      <c r="W36" s="73">
        <f t="shared" si="8"/>
        <v>0.11191052693784219</v>
      </c>
    </row>
    <row r="37" spans="1:23" s="55" customFormat="1" ht="13.9" x14ac:dyDescent="0.3">
      <c r="A37" s="5"/>
      <c r="B37" s="48" t="s">
        <v>7</v>
      </c>
      <c r="C37" s="72">
        <f t="shared" ref="C37:W37" si="9">(C17*$A17)/C$25</f>
        <v>4.0934341080289642E-2</v>
      </c>
      <c r="D37" s="72">
        <f t="shared" si="9"/>
        <v>4.4813356100536758E-2</v>
      </c>
      <c r="E37" s="72">
        <f t="shared" si="9"/>
        <v>5.4028520516165537E-2</v>
      </c>
      <c r="F37" s="72">
        <f t="shared" si="9"/>
        <v>5.6028825635350103E-2</v>
      </c>
      <c r="G37" s="72">
        <f t="shared" si="9"/>
        <v>6.101474913026611E-2</v>
      </c>
      <c r="H37" s="72">
        <f t="shared" si="9"/>
        <v>6.467322458254654E-2</v>
      </c>
      <c r="I37" s="72">
        <f t="shared" si="9"/>
        <v>6.8136180762243967E-2</v>
      </c>
      <c r="J37" s="72">
        <f t="shared" si="9"/>
        <v>7.3715816222425373E-2</v>
      </c>
      <c r="K37" s="72">
        <f t="shared" si="9"/>
        <v>7.1779893915493262E-2</v>
      </c>
      <c r="L37" s="72">
        <f t="shared" si="9"/>
        <v>6.5142620705124235E-2</v>
      </c>
      <c r="M37" s="72">
        <f t="shared" si="9"/>
        <v>5.5867682244841149E-2</v>
      </c>
      <c r="N37" s="72">
        <f t="shared" si="9"/>
        <v>5.26882048355862E-2</v>
      </c>
      <c r="O37" s="72">
        <f t="shared" si="9"/>
        <v>5.476873607978925E-2</v>
      </c>
      <c r="P37" s="72">
        <f t="shared" si="9"/>
        <v>4.9860922543966707E-2</v>
      </c>
      <c r="Q37" s="72">
        <f t="shared" si="9"/>
        <v>5.014375226809669E-2</v>
      </c>
      <c r="R37" s="72">
        <f t="shared" si="9"/>
        <v>4.6064196228394985E-2</v>
      </c>
      <c r="S37" s="72">
        <f t="shared" si="9"/>
        <v>4.7619217064595071E-2</v>
      </c>
      <c r="T37" s="72">
        <f t="shared" si="9"/>
        <v>4.7140404916378852E-2</v>
      </c>
      <c r="U37" s="72">
        <f t="shared" si="9"/>
        <v>4.6804485879300764E-2</v>
      </c>
      <c r="V37" s="72">
        <f t="shared" si="9"/>
        <v>5.0997547647268632E-2</v>
      </c>
      <c r="W37" s="73">
        <f t="shared" si="9"/>
        <v>5.24293466484664E-2</v>
      </c>
    </row>
    <row r="38" spans="1:23" s="55" customFormat="1" ht="12.75" x14ac:dyDescent="0.2">
      <c r="A38" s="5"/>
      <c r="B38" s="48" t="s">
        <v>15</v>
      </c>
      <c r="C38" s="72">
        <f t="shared" ref="C38:W38" si="10">(C18*$A18)/C$25</f>
        <v>2.4622877987237762E-2</v>
      </c>
      <c r="D38" s="72">
        <f t="shared" si="10"/>
        <v>2.5861342807182167E-2</v>
      </c>
      <c r="E38" s="72">
        <f t="shared" si="10"/>
        <v>2.9994917277850627E-2</v>
      </c>
      <c r="F38" s="72">
        <f t="shared" si="10"/>
        <v>3.3413739259046504E-2</v>
      </c>
      <c r="G38" s="72">
        <f t="shared" si="10"/>
        <v>3.0961250431396969E-2</v>
      </c>
      <c r="H38" s="72">
        <f t="shared" si="10"/>
        <v>3.1129206644808137E-2</v>
      </c>
      <c r="I38" s="72">
        <f t="shared" si="10"/>
        <v>3.3467709619948834E-2</v>
      </c>
      <c r="J38" s="72">
        <f t="shared" si="10"/>
        <v>3.3043082778061721E-2</v>
      </c>
      <c r="K38" s="72">
        <f t="shared" si="10"/>
        <v>3.0893807619922126E-2</v>
      </c>
      <c r="L38" s="72">
        <f t="shared" si="10"/>
        <v>2.9670604082528432E-2</v>
      </c>
      <c r="M38" s="72">
        <f t="shared" si="10"/>
        <v>2.8069468283079085E-2</v>
      </c>
      <c r="N38" s="72">
        <f t="shared" si="10"/>
        <v>2.8959298132351464E-2</v>
      </c>
      <c r="O38" s="72">
        <f t="shared" si="10"/>
        <v>3.2751164089475406E-2</v>
      </c>
      <c r="P38" s="72">
        <f t="shared" si="10"/>
        <v>3.2505872026812918E-2</v>
      </c>
      <c r="Q38" s="72">
        <f t="shared" si="10"/>
        <v>3.2852175439268716E-2</v>
      </c>
      <c r="R38" s="72">
        <f t="shared" si="10"/>
        <v>3.2458741667721336E-2</v>
      </c>
      <c r="S38" s="72">
        <f t="shared" si="10"/>
        <v>3.2259669787114122E-2</v>
      </c>
      <c r="T38" s="72">
        <f t="shared" si="10"/>
        <v>3.1252833623683175E-2</v>
      </c>
      <c r="U38" s="72">
        <f t="shared" si="10"/>
        <v>2.9700766775772817E-2</v>
      </c>
      <c r="V38" s="72">
        <f t="shared" si="10"/>
        <v>2.9787815149477065E-2</v>
      </c>
      <c r="W38" s="73">
        <f t="shared" si="10"/>
        <v>2.9434928347648454E-2</v>
      </c>
    </row>
    <row r="39" spans="1:23" s="55" customFormat="1" ht="13.9" x14ac:dyDescent="0.3">
      <c r="A39" s="5"/>
      <c r="B39" s="48" t="s">
        <v>9</v>
      </c>
      <c r="C39" s="72">
        <f t="shared" ref="C39:W39" si="11">(C19*$A19)/C$25</f>
        <v>9.0976462035856409E-2</v>
      </c>
      <c r="D39" s="72">
        <f t="shared" si="11"/>
        <v>9.4269137308780698E-2</v>
      </c>
      <c r="E39" s="72">
        <f t="shared" si="11"/>
        <v>9.820040856882023E-2</v>
      </c>
      <c r="F39" s="72">
        <f t="shared" si="11"/>
        <v>0.10097957727400007</v>
      </c>
      <c r="G39" s="72">
        <f t="shared" si="11"/>
        <v>0.10891238645053471</v>
      </c>
      <c r="H39" s="72">
        <f t="shared" si="11"/>
        <v>0.11362231845794291</v>
      </c>
      <c r="I39" s="72">
        <f t="shared" si="11"/>
        <v>0.11612254286880908</v>
      </c>
      <c r="J39" s="72">
        <f t="shared" si="11"/>
        <v>0.11238775270826055</v>
      </c>
      <c r="K39" s="72">
        <f t="shared" si="11"/>
        <v>0.11383769813746386</v>
      </c>
      <c r="L39" s="72">
        <f t="shared" si="11"/>
        <v>0.11479909774136314</v>
      </c>
      <c r="M39" s="72">
        <f t="shared" si="11"/>
        <v>0.11403819982723624</v>
      </c>
      <c r="N39" s="72">
        <f t="shared" si="11"/>
        <v>0.12553497251159518</v>
      </c>
      <c r="O39" s="72">
        <f t="shared" si="11"/>
        <v>0.14137470685781536</v>
      </c>
      <c r="P39" s="72">
        <f t="shared" si="11"/>
        <v>0.15079713330272201</v>
      </c>
      <c r="Q39" s="72">
        <f t="shared" si="11"/>
        <v>0.13913965689949356</v>
      </c>
      <c r="R39" s="72">
        <f t="shared" si="11"/>
        <v>0.14724827261792695</v>
      </c>
      <c r="S39" s="72">
        <f t="shared" si="11"/>
        <v>0.15256034372353702</v>
      </c>
      <c r="T39" s="72">
        <f t="shared" si="11"/>
        <v>0.1568438723186156</v>
      </c>
      <c r="U39" s="72">
        <f t="shared" si="11"/>
        <v>0.15107606882743815</v>
      </c>
      <c r="V39" s="72">
        <f t="shared" si="11"/>
        <v>0.15304195086657899</v>
      </c>
      <c r="W39" s="73">
        <f t="shared" si="11"/>
        <v>0.15246776926009967</v>
      </c>
    </row>
    <row r="40" spans="1:23" s="55" customFormat="1" ht="13.9" x14ac:dyDescent="0.3">
      <c r="A40" s="5"/>
      <c r="B40" s="48" t="s">
        <v>16</v>
      </c>
      <c r="C40" s="72">
        <f t="shared" ref="C40:W40" si="12">(C20*$A20)/C$25</f>
        <v>9.6621320979375439E-2</v>
      </c>
      <c r="D40" s="72">
        <f t="shared" si="12"/>
        <v>9.7452543481403892E-2</v>
      </c>
      <c r="E40" s="72">
        <f t="shared" si="12"/>
        <v>8.9826573551067324E-2</v>
      </c>
      <c r="F40" s="72">
        <f t="shared" si="12"/>
        <v>8.589258889753007E-2</v>
      </c>
      <c r="G40" s="72">
        <f t="shared" si="12"/>
        <v>7.912467379982796E-2</v>
      </c>
      <c r="H40" s="72">
        <f t="shared" si="12"/>
        <v>8.0142781891539783E-2</v>
      </c>
      <c r="I40" s="72">
        <f t="shared" si="12"/>
        <v>7.8151646479142453E-2</v>
      </c>
      <c r="J40" s="72">
        <f t="shared" si="12"/>
        <v>7.6182100827845878E-2</v>
      </c>
      <c r="K40" s="72">
        <f t="shared" si="12"/>
        <v>6.9711220553834247E-2</v>
      </c>
      <c r="L40" s="72">
        <f t="shared" si="12"/>
        <v>6.7647534479485447E-2</v>
      </c>
      <c r="M40" s="72">
        <f t="shared" si="12"/>
        <v>6.1134607633751614E-2</v>
      </c>
      <c r="N40" s="72">
        <f t="shared" si="12"/>
        <v>6.2887741755370929E-2</v>
      </c>
      <c r="O40" s="72">
        <f t="shared" si="12"/>
        <v>6.7559566465236753E-2</v>
      </c>
      <c r="P40" s="72">
        <f t="shared" si="12"/>
        <v>6.4890884648615657E-2</v>
      </c>
      <c r="Q40" s="72">
        <f t="shared" si="12"/>
        <v>6.3532818935480573E-2</v>
      </c>
      <c r="R40" s="72">
        <f t="shared" si="12"/>
        <v>6.5588239985808997E-2</v>
      </c>
      <c r="S40" s="72">
        <f t="shared" si="12"/>
        <v>6.813193269930036E-2</v>
      </c>
      <c r="T40" s="72">
        <f t="shared" si="12"/>
        <v>7.1115941367668994E-2</v>
      </c>
      <c r="U40" s="72">
        <f t="shared" si="12"/>
        <v>7.1947205352311069E-2</v>
      </c>
      <c r="V40" s="72">
        <f t="shared" si="12"/>
        <v>7.5381486340879669E-2</v>
      </c>
      <c r="W40" s="73">
        <f t="shared" si="12"/>
        <v>7.7427465375997942E-2</v>
      </c>
    </row>
    <row r="41" spans="1:23" s="55" customFormat="1" ht="13.9" x14ac:dyDescent="0.3">
      <c r="A41" s="5"/>
      <c r="B41" s="48" t="s">
        <v>11</v>
      </c>
      <c r="C41" s="72">
        <f t="shared" ref="C41:W41" si="13">(C21*$A21)/C$25</f>
        <v>0.10485974832108125</v>
      </c>
      <c r="D41" s="72">
        <f t="shared" si="13"/>
        <v>0.10665488906948387</v>
      </c>
      <c r="E41" s="72">
        <f t="shared" si="13"/>
        <v>0.1112374278249758</v>
      </c>
      <c r="F41" s="72">
        <f t="shared" si="13"/>
        <v>0.11731391981044481</v>
      </c>
      <c r="G41" s="72">
        <f t="shared" si="13"/>
        <v>0.11441724537069731</v>
      </c>
      <c r="H41" s="72">
        <f t="shared" si="13"/>
        <v>0.11425630755670003</v>
      </c>
      <c r="I41" s="72">
        <f t="shared" si="13"/>
        <v>0.11323759571702548</v>
      </c>
      <c r="J41" s="72">
        <f t="shared" si="13"/>
        <v>0.10954243220031593</v>
      </c>
      <c r="K41" s="72">
        <f t="shared" si="13"/>
        <v>0.10183069638567427</v>
      </c>
      <c r="L41" s="72">
        <f t="shared" si="13"/>
        <v>9.6241720055471311E-2</v>
      </c>
      <c r="M41" s="72">
        <f t="shared" si="13"/>
        <v>8.8507187566564408E-2</v>
      </c>
      <c r="N41" s="72">
        <f t="shared" si="13"/>
        <v>8.841272374475849E-2</v>
      </c>
      <c r="O41" s="72">
        <f t="shared" si="13"/>
        <v>9.5514384700277261E-2</v>
      </c>
      <c r="P41" s="72">
        <f t="shared" si="13"/>
        <v>0.10418526828720912</v>
      </c>
      <c r="Q41" s="72">
        <f t="shared" si="13"/>
        <v>0.10134791224182019</v>
      </c>
      <c r="R41" s="72">
        <f t="shared" si="13"/>
        <v>0.10198340755782198</v>
      </c>
      <c r="S41" s="72">
        <f t="shared" si="13"/>
        <v>0.1050116986971677</v>
      </c>
      <c r="T41" s="72">
        <f t="shared" si="13"/>
        <v>0.10895172297224986</v>
      </c>
      <c r="U41" s="72">
        <f t="shared" si="13"/>
        <v>0.11011173274058977</v>
      </c>
      <c r="V41" s="72">
        <f t="shared" si="13"/>
        <v>0.11200052503783378</v>
      </c>
      <c r="W41" s="73">
        <f t="shared" si="13"/>
        <v>0.11769325846058568</v>
      </c>
    </row>
    <row r="42" spans="1:23" s="55" customFormat="1" ht="12.75" x14ac:dyDescent="0.2">
      <c r="A42" s="5"/>
      <c r="B42" s="48" t="s">
        <v>12</v>
      </c>
      <c r="C42" s="72">
        <f t="shared" ref="C42:W42" si="14">(C22*$A22)/C$25</f>
        <v>4.2120856781024937E-2</v>
      </c>
      <c r="D42" s="72">
        <f t="shared" si="14"/>
        <v>4.3603889252777708E-2</v>
      </c>
      <c r="E42" s="72">
        <f t="shared" si="14"/>
        <v>4.5484391270706435E-2</v>
      </c>
      <c r="F42" s="72">
        <f t="shared" si="14"/>
        <v>4.9690782250072882E-2</v>
      </c>
      <c r="G42" s="72">
        <f t="shared" si="14"/>
        <v>4.8148002489547544E-2</v>
      </c>
      <c r="H42" s="72">
        <f t="shared" si="14"/>
        <v>4.7034574469668466E-2</v>
      </c>
      <c r="I42" s="72">
        <f t="shared" si="14"/>
        <v>4.5496393462306592E-2</v>
      </c>
      <c r="J42" s="72">
        <f t="shared" si="14"/>
        <v>4.3092867684118193E-2</v>
      </c>
      <c r="K42" s="72">
        <f t="shared" si="14"/>
        <v>4.0078192472961134E-2</v>
      </c>
      <c r="L42" s="72">
        <f t="shared" si="14"/>
        <v>3.9669248648561507E-2</v>
      </c>
      <c r="M42" s="72">
        <f t="shared" si="14"/>
        <v>3.6688706170241392E-2</v>
      </c>
      <c r="N42" s="72">
        <f t="shared" si="14"/>
        <v>3.6604764144565531E-2</v>
      </c>
      <c r="O42" s="72">
        <f t="shared" si="14"/>
        <v>4.0601234177127646E-2</v>
      </c>
      <c r="P42" s="72">
        <f t="shared" si="14"/>
        <v>4.5491396626965851E-2</v>
      </c>
      <c r="Q42" s="72">
        <f t="shared" si="14"/>
        <v>4.3441363500217038E-2</v>
      </c>
      <c r="R42" s="72">
        <f t="shared" si="14"/>
        <v>4.2099824322234095E-2</v>
      </c>
      <c r="S42" s="72">
        <f t="shared" si="14"/>
        <v>4.3209880499449425E-2</v>
      </c>
      <c r="T42" s="72">
        <f t="shared" si="14"/>
        <v>4.4877302986103047E-2</v>
      </c>
      <c r="U42" s="72">
        <f t="shared" si="14"/>
        <v>4.5931769939498046E-2</v>
      </c>
      <c r="V42" s="72">
        <f t="shared" si="14"/>
        <v>4.7187412585574073E-2</v>
      </c>
      <c r="W42" s="73">
        <f t="shared" si="14"/>
        <v>4.7564681522284845E-2</v>
      </c>
    </row>
    <row r="43" spans="1:23" s="55" customFormat="1" ht="13.9" x14ac:dyDescent="0.3">
      <c r="A43" s="5"/>
      <c r="B43" s="48" t="s">
        <v>13</v>
      </c>
      <c r="C43" s="72">
        <f t="shared" ref="C43:W43" si="15">(C23*$A23)/C$25</f>
        <v>7.1782678696671223E-2</v>
      </c>
      <c r="D43" s="72">
        <f t="shared" si="15"/>
        <v>6.8972296475208111E-2</v>
      </c>
      <c r="E43" s="72">
        <f t="shared" si="15"/>
        <v>7.325073454080773E-2</v>
      </c>
      <c r="F43" s="72">
        <f t="shared" si="15"/>
        <v>7.4515719545957454E-2</v>
      </c>
      <c r="G43" s="72">
        <f t="shared" si="15"/>
        <v>7.4473932405892285E-2</v>
      </c>
      <c r="H43" s="72">
        <f t="shared" si="15"/>
        <v>7.4410413747488996E-2</v>
      </c>
      <c r="I43" s="72">
        <f t="shared" si="15"/>
        <v>7.7357816918926542E-2</v>
      </c>
      <c r="J43" s="72">
        <f t="shared" si="15"/>
        <v>7.4365359826468538E-2</v>
      </c>
      <c r="K43" s="72">
        <f t="shared" si="15"/>
        <v>7.4632699230603367E-2</v>
      </c>
      <c r="L43" s="72">
        <f t="shared" si="15"/>
        <v>7.7255709807113548E-2</v>
      </c>
      <c r="M43" s="72">
        <f t="shared" si="15"/>
        <v>7.1087078109483559E-2</v>
      </c>
      <c r="N43" s="72">
        <f t="shared" si="15"/>
        <v>7.1000307235143043E-2</v>
      </c>
      <c r="O43" s="72">
        <f t="shared" si="15"/>
        <v>7.8707016756472625E-2</v>
      </c>
      <c r="P43" s="72">
        <f t="shared" si="15"/>
        <v>7.4193629918480192E-2</v>
      </c>
      <c r="Q43" s="72">
        <f t="shared" si="15"/>
        <v>7.3486344061539907E-2</v>
      </c>
      <c r="R43" s="72">
        <f t="shared" si="15"/>
        <v>7.6616101514244223E-2</v>
      </c>
      <c r="S43" s="72">
        <f t="shared" si="15"/>
        <v>7.9729553941160061E-2</v>
      </c>
      <c r="T43" s="72">
        <f t="shared" si="15"/>
        <v>8.0081091039744867E-2</v>
      </c>
      <c r="U43" s="72">
        <f t="shared" si="15"/>
        <v>8.0394983537853376E-2</v>
      </c>
      <c r="V43" s="72">
        <f t="shared" si="15"/>
        <v>8.2487396287457687E-2</v>
      </c>
      <c r="W43" s="73">
        <f t="shared" si="15"/>
        <v>8.1780020540451082E-2</v>
      </c>
    </row>
    <row r="44" spans="1:23" s="55" customFormat="1" ht="12.75" x14ac:dyDescent="0.2">
      <c r="B44" s="49" t="s">
        <v>14</v>
      </c>
      <c r="C44" s="74">
        <f t="shared" ref="C44:W44" si="16">(C24*$A24)/C$25</f>
        <v>2.1080698311075174E-2</v>
      </c>
      <c r="D44" s="74">
        <f t="shared" si="16"/>
        <v>2.1186282799995959E-2</v>
      </c>
      <c r="E44" s="74">
        <f t="shared" si="16"/>
        <v>2.2447768020857187E-2</v>
      </c>
      <c r="F44" s="74">
        <f t="shared" si="16"/>
        <v>1.6500892251465605E-2</v>
      </c>
      <c r="G44" s="74">
        <f t="shared" si="16"/>
        <v>1.6567810778773985E-2</v>
      </c>
      <c r="H44" s="74">
        <f t="shared" si="16"/>
        <v>1.4623757402494036E-2</v>
      </c>
      <c r="I44" s="74">
        <f t="shared" si="16"/>
        <v>1.3341633365089849E-2</v>
      </c>
      <c r="J44" s="74">
        <f t="shared" si="16"/>
        <v>9.7059558358874084E-3</v>
      </c>
      <c r="K44" s="74">
        <f t="shared" si="16"/>
        <v>7.4905518198216227E-3</v>
      </c>
      <c r="L44" s="74">
        <f t="shared" si="16"/>
        <v>7.6112728745550817E-3</v>
      </c>
      <c r="M44" s="74">
        <f t="shared" si="16"/>
        <v>6.9749037149103984E-3</v>
      </c>
      <c r="N44" s="74">
        <f t="shared" si="16"/>
        <v>7.5607484317857573E-3</v>
      </c>
      <c r="O44" s="74">
        <f t="shared" si="16"/>
        <v>6.1027007933195532E-3</v>
      </c>
      <c r="P44" s="74">
        <f t="shared" si="16"/>
        <v>4.459588443657651E-3</v>
      </c>
      <c r="Q44" s="74">
        <f t="shared" si="16"/>
        <v>5.6203047622786825E-3</v>
      </c>
      <c r="R44" s="74">
        <f t="shared" si="16"/>
        <v>4.7851501454651956E-3</v>
      </c>
      <c r="S44" s="74">
        <f t="shared" si="16"/>
        <v>5.489456923664403E-3</v>
      </c>
      <c r="T44" s="74">
        <f t="shared" si="16"/>
        <v>4.697726313500703E-3</v>
      </c>
      <c r="U44" s="74">
        <f t="shared" si="16"/>
        <v>4.8254924465243338E-3</v>
      </c>
      <c r="V44" s="74">
        <f t="shared" si="16"/>
        <v>4.5426198293737462E-3</v>
      </c>
      <c r="W44" s="75">
        <f t="shared" si="16"/>
        <v>3.8033346147173627E-3</v>
      </c>
    </row>
    <row r="45" spans="1:23" s="131" customFormat="1" ht="14.45" x14ac:dyDescent="0.3">
      <c r="A45" s="128"/>
      <c r="B45" s="129" t="s">
        <v>33</v>
      </c>
      <c r="C45" s="130">
        <f>+SUM(C30:C44)</f>
        <v>0.99999999999999989</v>
      </c>
      <c r="D45" s="130">
        <f t="shared" ref="D45:W45" si="17">+SUM(D30:D44)</f>
        <v>1</v>
      </c>
      <c r="E45" s="130">
        <f t="shared" si="17"/>
        <v>1</v>
      </c>
      <c r="F45" s="130">
        <f t="shared" si="17"/>
        <v>1</v>
      </c>
      <c r="G45" s="130">
        <f t="shared" si="17"/>
        <v>0.99999999999999989</v>
      </c>
      <c r="H45" s="130">
        <f t="shared" si="17"/>
        <v>1.0000000000000002</v>
      </c>
      <c r="I45" s="130">
        <f t="shared" si="17"/>
        <v>0.99999999999999967</v>
      </c>
      <c r="J45" s="130">
        <f t="shared" si="17"/>
        <v>1.0000000000000002</v>
      </c>
      <c r="K45" s="130">
        <f t="shared" si="17"/>
        <v>1.0000000000000002</v>
      </c>
      <c r="L45" s="130">
        <f t="shared" si="17"/>
        <v>1</v>
      </c>
      <c r="M45" s="130">
        <f t="shared" si="17"/>
        <v>1</v>
      </c>
      <c r="N45" s="130">
        <f t="shared" si="17"/>
        <v>1.0000000000000002</v>
      </c>
      <c r="O45" s="130">
        <f t="shared" si="17"/>
        <v>1.0000000000000004</v>
      </c>
      <c r="P45" s="130">
        <f t="shared" si="17"/>
        <v>0.99999999999999989</v>
      </c>
      <c r="Q45" s="130">
        <f t="shared" si="17"/>
        <v>1</v>
      </c>
      <c r="R45" s="130">
        <f t="shared" si="17"/>
        <v>1</v>
      </c>
      <c r="S45" s="130">
        <f t="shared" si="17"/>
        <v>1</v>
      </c>
      <c r="T45" s="130">
        <f t="shared" si="17"/>
        <v>1</v>
      </c>
      <c r="U45" s="130">
        <f t="shared" si="17"/>
        <v>0.99999999999999989</v>
      </c>
      <c r="V45" s="130">
        <f t="shared" si="17"/>
        <v>1</v>
      </c>
      <c r="W45" s="130">
        <f t="shared" si="17"/>
        <v>1</v>
      </c>
    </row>
    <row r="46" spans="1:23" ht="14.45" x14ac:dyDescent="0.3">
      <c r="A46" s="5"/>
      <c r="B46" s="53"/>
    </row>
    <row r="48" spans="1:23" ht="15.75" x14ac:dyDescent="0.25">
      <c r="B48" s="79" t="s">
        <v>31</v>
      </c>
      <c r="C48">
        <v>1</v>
      </c>
      <c r="D48">
        <f>C48+1</f>
        <v>2</v>
      </c>
      <c r="E48">
        <f t="shared" ref="E48:W48" si="18">D48+1</f>
        <v>3</v>
      </c>
      <c r="F48">
        <f t="shared" si="18"/>
        <v>4</v>
      </c>
      <c r="G48">
        <f t="shared" si="18"/>
        <v>5</v>
      </c>
      <c r="H48">
        <f t="shared" si="18"/>
        <v>6</v>
      </c>
      <c r="I48">
        <f t="shared" si="18"/>
        <v>7</v>
      </c>
      <c r="J48">
        <f t="shared" si="18"/>
        <v>8</v>
      </c>
      <c r="K48">
        <f t="shared" si="18"/>
        <v>9</v>
      </c>
      <c r="L48">
        <f t="shared" si="18"/>
        <v>10</v>
      </c>
      <c r="M48">
        <f t="shared" si="18"/>
        <v>11</v>
      </c>
      <c r="N48">
        <f t="shared" si="18"/>
        <v>12</v>
      </c>
      <c r="O48">
        <f t="shared" si="18"/>
        <v>13</v>
      </c>
      <c r="P48">
        <f t="shared" si="18"/>
        <v>14</v>
      </c>
      <c r="Q48">
        <f t="shared" si="18"/>
        <v>15</v>
      </c>
      <c r="R48">
        <f t="shared" si="18"/>
        <v>16</v>
      </c>
      <c r="S48">
        <f t="shared" si="18"/>
        <v>17</v>
      </c>
      <c r="T48">
        <f t="shared" si="18"/>
        <v>18</v>
      </c>
      <c r="U48">
        <f t="shared" si="18"/>
        <v>19</v>
      </c>
      <c r="V48">
        <f t="shared" si="18"/>
        <v>20</v>
      </c>
      <c r="W48">
        <f t="shared" si="18"/>
        <v>21</v>
      </c>
    </row>
    <row r="49" spans="2:25" s="55" customFormat="1" ht="12.75" x14ac:dyDescent="0.2">
      <c r="B49" s="45" t="s">
        <v>18</v>
      </c>
      <c r="C49" s="42">
        <v>35065</v>
      </c>
      <c r="D49" s="42">
        <v>35431</v>
      </c>
      <c r="E49" s="42">
        <v>35796</v>
      </c>
      <c r="F49" s="42">
        <v>36161</v>
      </c>
      <c r="G49" s="42">
        <v>36526</v>
      </c>
      <c r="H49" s="42">
        <v>36892</v>
      </c>
      <c r="I49" s="42">
        <v>37257</v>
      </c>
      <c r="J49" s="42">
        <v>37622</v>
      </c>
      <c r="K49" s="42">
        <v>37987</v>
      </c>
      <c r="L49" s="42">
        <v>38353</v>
      </c>
      <c r="M49" s="42">
        <v>38718</v>
      </c>
      <c r="N49" s="42">
        <v>39083</v>
      </c>
      <c r="O49" s="42">
        <v>39448</v>
      </c>
      <c r="P49" s="42">
        <v>39814</v>
      </c>
      <c r="Q49" s="42">
        <v>40179</v>
      </c>
      <c r="R49" s="42">
        <v>40544</v>
      </c>
      <c r="S49" s="42">
        <v>40909</v>
      </c>
      <c r="T49" s="42">
        <v>41275</v>
      </c>
      <c r="U49" s="42">
        <v>41640</v>
      </c>
      <c r="V49" s="42">
        <v>42005</v>
      </c>
      <c r="W49" s="42">
        <v>42370</v>
      </c>
    </row>
    <row r="50" spans="2:25" s="55" customFormat="1" ht="12.75" x14ac:dyDescent="0.2">
      <c r="B50" s="18" t="s">
        <v>0</v>
      </c>
      <c r="C50" s="87">
        <v>2000.8699062677199</v>
      </c>
      <c r="D50" s="87">
        <v>2063.1443128313099</v>
      </c>
      <c r="E50" s="87">
        <v>2219.3755025779101</v>
      </c>
      <c r="F50" s="87">
        <v>2153.8429440516602</v>
      </c>
      <c r="G50" s="87">
        <v>2305.4770225082302</v>
      </c>
      <c r="H50" s="87">
        <v>2392.02757350093</v>
      </c>
      <c r="I50" s="87">
        <v>2464.7659125742298</v>
      </c>
      <c r="J50" s="87">
        <v>2569.5027237129102</v>
      </c>
      <c r="K50" s="87">
        <v>2868.5453959061902</v>
      </c>
      <c r="L50" s="87">
        <v>3295.2355209518801</v>
      </c>
      <c r="M50" s="87">
        <v>3663.2739551193899</v>
      </c>
      <c r="N50" s="87">
        <v>3766.8714858195999</v>
      </c>
      <c r="O50" s="87">
        <v>3992.6823551821599</v>
      </c>
      <c r="P50" s="87">
        <v>3824.67402391827</v>
      </c>
      <c r="Q50" s="87">
        <v>3877.1379676915999</v>
      </c>
      <c r="R50" s="87">
        <v>4245.1095212374403</v>
      </c>
      <c r="S50" s="87">
        <v>3932.1964871810001</v>
      </c>
      <c r="T50" s="87">
        <v>4031.3890938814002</v>
      </c>
      <c r="U50" s="87">
        <v>3878.0561502076998</v>
      </c>
      <c r="V50" s="87">
        <v>4256.5275362628099</v>
      </c>
      <c r="W50" s="87">
        <v>4446.7624428746203</v>
      </c>
    </row>
    <row r="51" spans="2:25" s="55" customFormat="1" ht="13.9" x14ac:dyDescent="0.3">
      <c r="B51" s="19" t="s">
        <v>1</v>
      </c>
      <c r="C51" s="88">
        <v>346.22928025299598</v>
      </c>
      <c r="D51" s="88">
        <v>389.77767635823398</v>
      </c>
      <c r="E51" s="88">
        <v>366.15485763068301</v>
      </c>
      <c r="F51" s="88">
        <v>380.03062685867297</v>
      </c>
      <c r="G51" s="88">
        <v>408.26485477346898</v>
      </c>
      <c r="H51" s="88">
        <v>438.54664197383102</v>
      </c>
      <c r="I51" s="88">
        <v>482.80220500163</v>
      </c>
      <c r="J51" s="88">
        <v>437.00873043531601</v>
      </c>
      <c r="K51" s="88">
        <v>536.26792358544697</v>
      </c>
      <c r="L51" s="88">
        <v>542.61619629998302</v>
      </c>
      <c r="M51" s="88">
        <v>518.24067500238402</v>
      </c>
      <c r="N51" s="88">
        <v>509.49734370597798</v>
      </c>
      <c r="O51" s="88">
        <v>575.83285754175597</v>
      </c>
      <c r="P51" s="88">
        <v>512.01919940336097</v>
      </c>
      <c r="Q51" s="88">
        <v>500.81823207952999</v>
      </c>
      <c r="R51" s="88">
        <v>614.76244092736101</v>
      </c>
      <c r="S51" s="88">
        <v>733.428043401531</v>
      </c>
      <c r="T51" s="88">
        <v>631.40259659281799</v>
      </c>
      <c r="U51" s="88">
        <v>787.625063025298</v>
      </c>
      <c r="V51" s="88">
        <v>722.38206100289904</v>
      </c>
      <c r="W51" s="88">
        <v>714.42057153235805</v>
      </c>
    </row>
    <row r="52" spans="2:25" s="55" customFormat="1" ht="12.75" x14ac:dyDescent="0.2">
      <c r="B52" s="19" t="s">
        <v>2</v>
      </c>
      <c r="C52" s="88">
        <v>10089.4478428929</v>
      </c>
      <c r="D52" s="88">
        <v>11146.016209538</v>
      </c>
      <c r="E52" s="88">
        <v>12215.97253379</v>
      </c>
      <c r="F52" s="88">
        <v>13377.847373954901</v>
      </c>
      <c r="G52" s="88">
        <v>13951.152420595599</v>
      </c>
      <c r="H52" s="88">
        <v>14441.0124275902</v>
      </c>
      <c r="I52" s="88">
        <v>14038.197111060001</v>
      </c>
      <c r="J52" s="88">
        <v>14404.2681362248</v>
      </c>
      <c r="K52" s="88">
        <v>14648.7673769045</v>
      </c>
      <c r="L52" s="88">
        <v>14031.1244819811</v>
      </c>
      <c r="M52" s="88">
        <v>14279.517969567099</v>
      </c>
      <c r="N52" s="88">
        <v>14656.0631604235</v>
      </c>
      <c r="O52" s="88">
        <v>14143.676627638701</v>
      </c>
      <c r="P52" s="88">
        <v>14064.6085053925</v>
      </c>
      <c r="Q52" s="88">
        <v>14432.2430243941</v>
      </c>
      <c r="R52" s="88">
        <v>13736.505006064601</v>
      </c>
      <c r="S52" s="88">
        <v>14301.9223600559</v>
      </c>
      <c r="T52" s="88">
        <v>15143.728034604999</v>
      </c>
      <c r="U52" s="88">
        <v>15491.1061309587</v>
      </c>
      <c r="V52" s="88">
        <v>15485.816934070601</v>
      </c>
      <c r="W52" s="88">
        <v>15030.1327657007</v>
      </c>
    </row>
    <row r="53" spans="2:25" s="55" customFormat="1" ht="13.9" x14ac:dyDescent="0.3">
      <c r="B53" s="19" t="s">
        <v>3</v>
      </c>
      <c r="C53" s="88">
        <v>9969.9017146271399</v>
      </c>
      <c r="D53" s="88">
        <v>10521.3477717318</v>
      </c>
      <c r="E53" s="88">
        <v>10650.015016096901</v>
      </c>
      <c r="F53" s="88">
        <v>10573.632304310901</v>
      </c>
      <c r="G53" s="88">
        <v>11229.6870528171</v>
      </c>
      <c r="H53" s="88">
        <v>11162.5203981943</v>
      </c>
      <c r="I53" s="88">
        <v>11417.2541102713</v>
      </c>
      <c r="J53" s="88">
        <v>11545.118709833299</v>
      </c>
      <c r="K53" s="88">
        <v>12307.187253764099</v>
      </c>
      <c r="L53" s="88">
        <v>12708.0672499145</v>
      </c>
      <c r="M53" s="88">
        <v>13361.4331327706</v>
      </c>
      <c r="N53" s="88">
        <v>13709.153318644399</v>
      </c>
      <c r="O53" s="88">
        <v>13882.485693521399</v>
      </c>
      <c r="P53" s="88">
        <v>13047.249002288199</v>
      </c>
      <c r="Q53" s="88">
        <v>13473.6443924865</v>
      </c>
      <c r="R53" s="88">
        <v>14536.2429783838</v>
      </c>
      <c r="S53" s="88">
        <v>15020.4371644977</v>
      </c>
      <c r="T53" s="88">
        <v>15325.6810673698</v>
      </c>
      <c r="U53" s="88">
        <v>15279.6136128134</v>
      </c>
      <c r="V53" s="88">
        <v>15306.733741619701</v>
      </c>
      <c r="W53" s="88">
        <v>15164.340540179201</v>
      </c>
    </row>
    <row r="54" spans="2:25" s="55" customFormat="1" ht="12.75" x14ac:dyDescent="0.2">
      <c r="B54" s="19" t="s">
        <v>4</v>
      </c>
      <c r="C54" s="88">
        <v>2280.8076345520099</v>
      </c>
      <c r="D54" s="88">
        <v>2449.7472938789001</v>
      </c>
      <c r="E54" s="88">
        <v>2531.0787893552001</v>
      </c>
      <c r="F54" s="88">
        <v>2361.42795091587</v>
      </c>
      <c r="G54" s="88">
        <v>2495.52963699374</v>
      </c>
      <c r="H54" s="88">
        <v>2471.4841559189399</v>
      </c>
      <c r="I54" s="88">
        <v>2517.8846365476902</v>
      </c>
      <c r="J54" s="88">
        <v>2591.1671866438501</v>
      </c>
      <c r="K54" s="88">
        <v>2690.1043335479999</v>
      </c>
      <c r="L54" s="88">
        <v>2887.7999904559902</v>
      </c>
      <c r="M54" s="88">
        <v>3050.3351062407701</v>
      </c>
      <c r="N54" s="88">
        <v>2200.3547081337802</v>
      </c>
      <c r="O54" s="88">
        <v>2227.9794929878499</v>
      </c>
      <c r="P54" s="88">
        <v>2533.5802931581402</v>
      </c>
      <c r="Q54" s="88">
        <v>2755.5329288084699</v>
      </c>
      <c r="R54" s="88">
        <v>3079.30480292009</v>
      </c>
      <c r="S54" s="88">
        <v>3341.7515507634698</v>
      </c>
      <c r="T54" s="88">
        <v>3544.0540917960798</v>
      </c>
      <c r="U54" s="88">
        <v>3680.15747542808</v>
      </c>
      <c r="V54" s="88">
        <v>3808.3362398925301</v>
      </c>
      <c r="W54" s="88">
        <v>3867.3944483926598</v>
      </c>
    </row>
    <row r="55" spans="2:25" s="55" customFormat="1" ht="12.75" x14ac:dyDescent="0.2">
      <c r="B55" s="19" t="s">
        <v>5</v>
      </c>
      <c r="C55" s="88">
        <v>5488.2846836008202</v>
      </c>
      <c r="D55" s="88">
        <v>5823.2290928799903</v>
      </c>
      <c r="E55" s="88">
        <v>5807.5834859754896</v>
      </c>
      <c r="F55" s="88">
        <v>5231.6229083779699</v>
      </c>
      <c r="G55" s="88">
        <v>5218.39460084851</v>
      </c>
      <c r="H55" s="88">
        <v>5382.8865367031603</v>
      </c>
      <c r="I55" s="88">
        <v>5560.4158827773599</v>
      </c>
      <c r="J55" s="88">
        <v>5628.0622118133097</v>
      </c>
      <c r="K55" s="88">
        <v>5824.0341429565897</v>
      </c>
      <c r="L55" s="88">
        <v>6359.9597264797103</v>
      </c>
      <c r="M55" s="88">
        <v>6726.6297838740502</v>
      </c>
      <c r="N55" s="88">
        <v>7037.4190363836196</v>
      </c>
      <c r="O55" s="88">
        <v>7919.1078880006999</v>
      </c>
      <c r="P55" s="88">
        <v>7468.3992387499902</v>
      </c>
      <c r="Q55" s="88">
        <v>7586.9251599070803</v>
      </c>
      <c r="R55" s="88">
        <v>7992.3842924461596</v>
      </c>
      <c r="S55" s="88">
        <v>8565.7986337292496</v>
      </c>
      <c r="T55" s="88">
        <v>8995.3089293115299</v>
      </c>
      <c r="U55" s="88">
        <v>8827.9943136653601</v>
      </c>
      <c r="V55" s="88">
        <v>9173.9804837765005</v>
      </c>
      <c r="W55" s="88">
        <v>9402.2548727305893</v>
      </c>
    </row>
    <row r="56" spans="2:25" s="55" customFormat="1" ht="13.9" x14ac:dyDescent="0.3">
      <c r="B56" s="19" t="s">
        <v>6</v>
      </c>
      <c r="C56" s="88">
        <v>5823.1372400620003</v>
      </c>
      <c r="D56" s="88">
        <v>6297.21100777425</v>
      </c>
      <c r="E56" s="88">
        <v>6512.1267417219997</v>
      </c>
      <c r="F56" s="88">
        <v>6246.3253243331801</v>
      </c>
      <c r="G56" s="88">
        <v>6433.1339834500704</v>
      </c>
      <c r="H56" s="88">
        <v>6533.8782392517796</v>
      </c>
      <c r="I56" s="88">
        <v>6714.99779107018</v>
      </c>
      <c r="J56" s="88">
        <v>7035.3149991034898</v>
      </c>
      <c r="K56" s="88">
        <v>7812.0923901155802</v>
      </c>
      <c r="L56" s="88">
        <v>8580.3166397019104</v>
      </c>
      <c r="M56" s="88">
        <v>9460.3057004254406</v>
      </c>
      <c r="N56" s="88">
        <v>10115.986510725401</v>
      </c>
      <c r="O56" s="88">
        <v>10787.820801403701</v>
      </c>
      <c r="P56" s="88">
        <v>10079.5957164138</v>
      </c>
      <c r="Q56" s="88">
        <v>11534.573492055801</v>
      </c>
      <c r="R56" s="88">
        <v>13020.461797036</v>
      </c>
      <c r="S56" s="88">
        <v>13985.7002333905</v>
      </c>
      <c r="T56" s="88">
        <v>15067.505936166301</v>
      </c>
      <c r="U56" s="88">
        <v>15487.7549760823</v>
      </c>
      <c r="V56" s="88">
        <v>15855.4288162671</v>
      </c>
      <c r="W56" s="88">
        <v>16293.359363907601</v>
      </c>
    </row>
    <row r="57" spans="2:25" s="55" customFormat="1" ht="13.9" x14ac:dyDescent="0.3">
      <c r="B57" s="19" t="s">
        <v>7</v>
      </c>
      <c r="C57" s="88">
        <v>2625.39847678463</v>
      </c>
      <c r="D57" s="88">
        <v>3027.15326329968</v>
      </c>
      <c r="E57" s="88">
        <v>3267.3732157249301</v>
      </c>
      <c r="F57" s="88">
        <v>3328.6245480858302</v>
      </c>
      <c r="G57" s="88">
        <v>3659.0908132222198</v>
      </c>
      <c r="H57" s="88">
        <v>3849.2609994096401</v>
      </c>
      <c r="I57" s="88">
        <v>4215.1141287518903</v>
      </c>
      <c r="J57" s="88">
        <v>4669.5686205516904</v>
      </c>
      <c r="K57" s="88">
        <v>4834.3264688006302</v>
      </c>
      <c r="L57" s="88">
        <v>5056.9857113640001</v>
      </c>
      <c r="M57" s="88">
        <v>5376.2480251752104</v>
      </c>
      <c r="N57" s="88">
        <v>5620.2483915647699</v>
      </c>
      <c r="O57" s="88">
        <v>5732.0747627314504</v>
      </c>
      <c r="P57" s="88">
        <v>5083.5752529659103</v>
      </c>
      <c r="Q57" s="88">
        <v>5498.8865918045003</v>
      </c>
      <c r="R57" s="88">
        <v>5975.3698881878199</v>
      </c>
      <c r="S57" s="88">
        <v>6308.7914685330898</v>
      </c>
      <c r="T57" s="88">
        <v>6499.5406396451799</v>
      </c>
      <c r="U57" s="88">
        <v>6696.2940668355604</v>
      </c>
      <c r="V57" s="88">
        <v>6943.6724732144203</v>
      </c>
      <c r="W57" s="88">
        <v>7171.55553857824</v>
      </c>
    </row>
    <row r="58" spans="2:25" s="55" customFormat="1" ht="13.9" x14ac:dyDescent="0.3">
      <c r="B58" s="19" t="s">
        <v>8</v>
      </c>
      <c r="C58" s="88">
        <v>849.62394585772597</v>
      </c>
      <c r="D58" s="88">
        <v>1020.81835799975</v>
      </c>
      <c r="E58" s="88">
        <v>1148.33368003243</v>
      </c>
      <c r="F58" s="88">
        <v>1291.3119863056199</v>
      </c>
      <c r="G58" s="88">
        <v>1459.2559840232</v>
      </c>
      <c r="H58" s="88">
        <v>1664.71711371893</v>
      </c>
      <c r="I58" s="88">
        <v>1846.37752785983</v>
      </c>
      <c r="J58" s="88">
        <v>2026.82243779805</v>
      </c>
      <c r="K58" s="88">
        <v>2238.6904565902901</v>
      </c>
      <c r="L58" s="88">
        <v>2396.0484878124498</v>
      </c>
      <c r="M58" s="88">
        <v>2520.7425808818598</v>
      </c>
      <c r="N58" s="88">
        <v>2871.1913189389102</v>
      </c>
      <c r="O58" s="88">
        <v>3323.6947472633501</v>
      </c>
      <c r="P58" s="88">
        <v>3356.9231812163698</v>
      </c>
      <c r="Q58" s="88">
        <v>3834.2484071629701</v>
      </c>
      <c r="R58" s="88">
        <v>4005.0159808025601</v>
      </c>
      <c r="S58" s="88">
        <v>4218.6748140644704</v>
      </c>
      <c r="T58" s="88">
        <v>4309.0224320627603</v>
      </c>
      <c r="U58" s="88">
        <v>4415.4486466959097</v>
      </c>
      <c r="V58" s="88">
        <v>4684.1065245607697</v>
      </c>
      <c r="W58" s="88">
        <v>4827.2980124025598</v>
      </c>
    </row>
    <row r="59" spans="2:25" s="55" customFormat="1" ht="13.9" x14ac:dyDescent="0.3">
      <c r="B59" s="19" t="s">
        <v>9</v>
      </c>
      <c r="C59" s="88">
        <v>5240.7321708908603</v>
      </c>
      <c r="D59" s="88">
        <v>5680.5325253022202</v>
      </c>
      <c r="E59" s="88">
        <v>6317.5738084193399</v>
      </c>
      <c r="F59" s="88">
        <v>6582.8268277040997</v>
      </c>
      <c r="G59" s="88">
        <v>7334.7165580892197</v>
      </c>
      <c r="H59" s="88">
        <v>7992.2879954421496</v>
      </c>
      <c r="I59" s="88">
        <v>8522.5687694916305</v>
      </c>
      <c r="J59" s="88">
        <v>9087.0347590262209</v>
      </c>
      <c r="K59" s="88">
        <v>10460.7262581947</v>
      </c>
      <c r="L59" s="88">
        <v>11804.519697907701</v>
      </c>
      <c r="M59" s="88">
        <v>13454.047409615499</v>
      </c>
      <c r="N59" s="88">
        <v>15221.4044411917</v>
      </c>
      <c r="O59" s="88">
        <v>16394.5786833573</v>
      </c>
      <c r="P59" s="88">
        <v>17054.237899035699</v>
      </c>
      <c r="Q59" s="88">
        <v>17888.082510116201</v>
      </c>
      <c r="R59" s="88">
        <v>19528.349731841899</v>
      </c>
      <c r="S59" s="88">
        <v>20879.245909114801</v>
      </c>
      <c r="T59" s="88">
        <v>21625.0395817022</v>
      </c>
      <c r="U59" s="88">
        <v>21937.374651491999</v>
      </c>
      <c r="V59" s="88">
        <v>22488.3258258071</v>
      </c>
      <c r="W59" s="88">
        <v>22471.692579680701</v>
      </c>
    </row>
    <row r="60" spans="2:25" s="55" customFormat="1" ht="13.9" x14ac:dyDescent="0.3">
      <c r="B60" s="19" t="s">
        <v>10</v>
      </c>
      <c r="C60" s="88">
        <v>5693.3681602406796</v>
      </c>
      <c r="D60" s="88">
        <v>6012.9254267326796</v>
      </c>
      <c r="E60" s="88">
        <v>6205.9681411561796</v>
      </c>
      <c r="F60" s="88">
        <v>6350.9300315569899</v>
      </c>
      <c r="G60" s="88">
        <v>6430.35241699178</v>
      </c>
      <c r="H60" s="88">
        <v>6748.7503867533096</v>
      </c>
      <c r="I60" s="88">
        <v>6899.0299884227798</v>
      </c>
      <c r="J60" s="88">
        <v>7310.6896814782503</v>
      </c>
      <c r="K60" s="88">
        <v>7543.9789920604799</v>
      </c>
      <c r="L60" s="88">
        <v>7869.0573101441696</v>
      </c>
      <c r="M60" s="88">
        <v>8056.2776098002396</v>
      </c>
      <c r="N60" s="88">
        <v>8634.56239224819</v>
      </c>
      <c r="O60" s="88">
        <v>8786.7216810513492</v>
      </c>
      <c r="P60" s="88">
        <v>8539.9619884368494</v>
      </c>
      <c r="Q60" s="88">
        <v>8759.7003932232892</v>
      </c>
      <c r="R60" s="88">
        <v>9164.5222432651008</v>
      </c>
      <c r="S60" s="88">
        <v>9451.1605035367193</v>
      </c>
      <c r="T60" s="88">
        <v>9805.1968765586607</v>
      </c>
      <c r="U60" s="88">
        <v>10217.3075375926</v>
      </c>
      <c r="V60" s="88">
        <v>10445.859900409399</v>
      </c>
      <c r="W60" s="88">
        <v>10724.129177844199</v>
      </c>
    </row>
    <row r="61" spans="2:25" s="55" customFormat="1" ht="13.9" x14ac:dyDescent="0.3">
      <c r="B61" s="19" t="s">
        <v>11</v>
      </c>
      <c r="C61" s="88">
        <v>8652.4627636475707</v>
      </c>
      <c r="D61" s="88">
        <v>9109.6989057686296</v>
      </c>
      <c r="E61" s="88">
        <v>9281.6842479182105</v>
      </c>
      <c r="F61" s="88">
        <v>9325.5863199516207</v>
      </c>
      <c r="G61" s="88">
        <v>9525.3138943683407</v>
      </c>
      <c r="H61" s="88">
        <v>9681.2085244343107</v>
      </c>
      <c r="I61" s="88">
        <v>9683.5900064753496</v>
      </c>
      <c r="J61" s="88">
        <v>9823.0030311383907</v>
      </c>
      <c r="K61" s="88">
        <v>10245.615311568001</v>
      </c>
      <c r="L61" s="88">
        <v>10642.971305831299</v>
      </c>
      <c r="M61" s="88">
        <v>11101.0867318785</v>
      </c>
      <c r="N61" s="88">
        <v>11584.2693869017</v>
      </c>
      <c r="O61" s="88">
        <v>12011.4940777018</v>
      </c>
      <c r="P61" s="88">
        <v>12428.9681601064</v>
      </c>
      <c r="Q61" s="88">
        <v>12933.0238608537</v>
      </c>
      <c r="R61" s="88">
        <v>13896.8383004811</v>
      </c>
      <c r="S61" s="88">
        <v>14757.956287818801</v>
      </c>
      <c r="T61" s="88">
        <v>15021.8512648257</v>
      </c>
      <c r="U61" s="88">
        <v>15541.7102239624</v>
      </c>
      <c r="V61" s="88">
        <v>15829.142558731601</v>
      </c>
      <c r="W61" s="88">
        <v>16647.51215794</v>
      </c>
    </row>
    <row r="62" spans="2:25" s="55" customFormat="1" ht="12.75" x14ac:dyDescent="0.2">
      <c r="B62" s="19" t="s">
        <v>12</v>
      </c>
      <c r="C62" s="88">
        <v>3988.2269111666201</v>
      </c>
      <c r="D62" s="88">
        <v>4044.2906111418902</v>
      </c>
      <c r="E62" s="88">
        <v>4107.5772805454699</v>
      </c>
      <c r="F62" s="88">
        <v>4169.0009236878004</v>
      </c>
      <c r="G62" s="88">
        <v>4229.6714348618798</v>
      </c>
      <c r="H62" s="88">
        <v>4300.8465838030097</v>
      </c>
      <c r="I62" s="88">
        <v>4386.2580891510597</v>
      </c>
      <c r="J62" s="88">
        <v>4473.5221153153298</v>
      </c>
      <c r="K62" s="88">
        <v>4573.6304032382504</v>
      </c>
      <c r="L62" s="88">
        <v>4743.7335831501296</v>
      </c>
      <c r="M62" s="88">
        <v>4900.3293535858002</v>
      </c>
      <c r="N62" s="88">
        <v>5071.3342806195096</v>
      </c>
      <c r="O62" s="88">
        <v>5202.0248983112897</v>
      </c>
      <c r="P62" s="88">
        <v>5490.3966538904497</v>
      </c>
      <c r="Q62" s="88">
        <v>5654.7077136665403</v>
      </c>
      <c r="R62" s="88">
        <v>5726.6680360422797</v>
      </c>
      <c r="S62" s="88">
        <v>5944.6863630765301</v>
      </c>
      <c r="T62" s="88">
        <v>6187.5127096013202</v>
      </c>
      <c r="U62" s="88">
        <v>6355.81433544845</v>
      </c>
      <c r="V62" s="88">
        <v>6603.9395296758503</v>
      </c>
      <c r="W62" s="88">
        <v>6802.8011731055203</v>
      </c>
      <c r="Y62" s="58"/>
    </row>
    <row r="63" spans="2:25" s="55" customFormat="1" ht="13.9" x14ac:dyDescent="0.3">
      <c r="B63" s="19" t="s">
        <v>13</v>
      </c>
      <c r="C63" s="88">
        <v>4337.5175901959101</v>
      </c>
      <c r="D63" s="88">
        <v>4719.74035849144</v>
      </c>
      <c r="E63" s="88">
        <v>4971.6624517751297</v>
      </c>
      <c r="F63" s="88">
        <v>4853.9448109253199</v>
      </c>
      <c r="G63" s="88">
        <v>5128.7465416991899</v>
      </c>
      <c r="H63" s="88">
        <v>5264.7562800956002</v>
      </c>
      <c r="I63" s="88">
        <v>5405.8589082383396</v>
      </c>
      <c r="J63" s="88">
        <v>5657.8752607974402</v>
      </c>
      <c r="K63" s="88">
        <v>6205.2904470302701</v>
      </c>
      <c r="L63" s="88">
        <v>6780.0393102913504</v>
      </c>
      <c r="M63" s="88">
        <v>7292.7447268739097</v>
      </c>
      <c r="N63" s="88">
        <v>7890.0390909285597</v>
      </c>
      <c r="O63" s="88">
        <v>8286.9319892210606</v>
      </c>
      <c r="P63" s="88">
        <v>8055.41498389345</v>
      </c>
      <c r="Q63" s="88">
        <v>9026.93051186105</v>
      </c>
      <c r="R63" s="88">
        <v>9828.6829727455006</v>
      </c>
      <c r="S63" s="88">
        <v>10551.738669812699</v>
      </c>
      <c r="T63" s="88">
        <v>11041.277787138901</v>
      </c>
      <c r="U63" s="88">
        <v>11296.494711908101</v>
      </c>
      <c r="V63" s="88">
        <v>11490.7545243524</v>
      </c>
      <c r="W63" s="88">
        <v>11691.5488437286</v>
      </c>
      <c r="Y63" s="58"/>
    </row>
    <row r="64" spans="2:25" s="55" customFormat="1" ht="12.75" x14ac:dyDescent="0.2">
      <c r="B64" s="20" t="s">
        <v>14</v>
      </c>
      <c r="C64" s="89">
        <v>141.66164601364201</v>
      </c>
      <c r="D64" s="89">
        <v>159.779722400868</v>
      </c>
      <c r="E64" s="89">
        <v>169.95938452138</v>
      </c>
      <c r="F64" s="89">
        <v>145.50756273739901</v>
      </c>
      <c r="G64" s="89">
        <v>165.32976998622701</v>
      </c>
      <c r="H64" s="89">
        <v>171.42251325846399</v>
      </c>
      <c r="I64" s="89">
        <v>174.91970524208699</v>
      </c>
      <c r="J64" s="89">
        <v>194.79115906337401</v>
      </c>
      <c r="K64" s="89">
        <v>239.160627708715</v>
      </c>
      <c r="L64" s="89">
        <v>295.29525298982702</v>
      </c>
      <c r="M64" s="89">
        <v>340.01392899643599</v>
      </c>
      <c r="N64" s="89">
        <v>412.346522995545</v>
      </c>
      <c r="O64" s="89">
        <v>477.11964808851201</v>
      </c>
      <c r="P64" s="89">
        <v>396.24174270324198</v>
      </c>
      <c r="Q64" s="89">
        <v>530.18128448097605</v>
      </c>
      <c r="R64" s="89">
        <v>600.944929706126</v>
      </c>
      <c r="S64" s="89">
        <v>642.90039247418497</v>
      </c>
      <c r="T64" s="89">
        <v>647.704726819597</v>
      </c>
      <c r="U64" s="89">
        <v>616.47680733158199</v>
      </c>
      <c r="V64" s="89">
        <v>613.88970251981198</v>
      </c>
      <c r="W64" s="89">
        <v>602.90168175512497</v>
      </c>
      <c r="Y64" s="58"/>
    </row>
    <row r="67" spans="1:23" ht="15.75" x14ac:dyDescent="0.25">
      <c r="A67" s="2"/>
      <c r="B67" s="79" t="s">
        <v>54</v>
      </c>
    </row>
    <row r="68" spans="1:23" x14ac:dyDescent="0.25">
      <c r="A68" s="2"/>
      <c r="B68" s="16" t="s">
        <v>18</v>
      </c>
      <c r="C68" s="42">
        <v>35065</v>
      </c>
      <c r="D68" s="42">
        <v>35431</v>
      </c>
      <c r="E68" s="42">
        <v>35796</v>
      </c>
      <c r="F68" s="42">
        <v>36161</v>
      </c>
      <c r="G68" s="42">
        <v>36526</v>
      </c>
      <c r="H68" s="42">
        <v>36892</v>
      </c>
      <c r="I68" s="42">
        <v>37257</v>
      </c>
      <c r="J68" s="42">
        <v>37622</v>
      </c>
      <c r="K68" s="42">
        <v>37987</v>
      </c>
      <c r="L68" s="42">
        <v>38353</v>
      </c>
      <c r="M68" s="42">
        <v>38718</v>
      </c>
      <c r="N68" s="42">
        <v>39083</v>
      </c>
      <c r="O68" s="42">
        <v>39448</v>
      </c>
      <c r="P68" s="42">
        <v>39814</v>
      </c>
      <c r="Q68" s="42">
        <v>40179</v>
      </c>
      <c r="R68" s="42">
        <v>40544</v>
      </c>
      <c r="S68" s="42">
        <v>40909</v>
      </c>
      <c r="T68" s="42">
        <v>41275</v>
      </c>
      <c r="U68" s="42">
        <v>41640</v>
      </c>
      <c r="V68" s="42">
        <v>42005</v>
      </c>
      <c r="W68" s="42">
        <v>42370</v>
      </c>
    </row>
    <row r="69" spans="1:23" x14ac:dyDescent="0.25">
      <c r="A69" s="10"/>
      <c r="B69" s="18" t="s">
        <v>0</v>
      </c>
      <c r="C69" s="21" t="s">
        <v>19</v>
      </c>
      <c r="D69" s="76">
        <f t="shared" ref="D69:W69" si="19">D50/C50*100-100</f>
        <v>3.1123665945754766</v>
      </c>
      <c r="E69" s="76">
        <f t="shared" si="19"/>
        <v>7.5724799654077515</v>
      </c>
      <c r="F69" s="76">
        <f t="shared" si="19"/>
        <v>-2.9527476738447689</v>
      </c>
      <c r="G69" s="76">
        <f t="shared" si="19"/>
        <v>7.0401641343136276</v>
      </c>
      <c r="H69" s="76">
        <f t="shared" si="19"/>
        <v>3.7541276771666787</v>
      </c>
      <c r="I69" s="76">
        <f t="shared" si="19"/>
        <v>3.0408654097093546</v>
      </c>
      <c r="J69" s="76">
        <f t="shared" si="19"/>
        <v>4.2493613938896004</v>
      </c>
      <c r="K69" s="76">
        <f t="shared" si="19"/>
        <v>11.63815353973105</v>
      </c>
      <c r="L69" s="76">
        <f t="shared" si="19"/>
        <v>14.874790744278826</v>
      </c>
      <c r="M69" s="76">
        <f t="shared" si="19"/>
        <v>11.168805137825061</v>
      </c>
      <c r="N69" s="76">
        <f t="shared" si="19"/>
        <v>2.8280039104209891</v>
      </c>
      <c r="O69" s="76">
        <f t="shared" si="19"/>
        <v>5.9946528627967695</v>
      </c>
      <c r="P69" s="76">
        <f t="shared" si="19"/>
        <v>-4.2079062724794341</v>
      </c>
      <c r="Q69" s="76">
        <f t="shared" si="19"/>
        <v>1.3717232748526413</v>
      </c>
      <c r="R69" s="76">
        <f t="shared" si="19"/>
        <v>9.4908036962359148</v>
      </c>
      <c r="S69" s="76">
        <f t="shared" si="19"/>
        <v>-7.3711416040269029</v>
      </c>
      <c r="T69" s="76">
        <f t="shared" si="19"/>
        <v>2.5225750295990679</v>
      </c>
      <c r="U69" s="76">
        <f t="shared" si="19"/>
        <v>-3.8034766702727865</v>
      </c>
      <c r="V69" s="76">
        <f t="shared" si="19"/>
        <v>9.7593065029458046</v>
      </c>
      <c r="W69" s="76">
        <f t="shared" si="19"/>
        <v>4.4692511675569904</v>
      </c>
    </row>
    <row r="70" spans="1:23" ht="14.45" x14ac:dyDescent="0.3">
      <c r="A70" s="10"/>
      <c r="B70" s="19" t="s">
        <v>1</v>
      </c>
      <c r="C70" s="22" t="s">
        <v>19</v>
      </c>
      <c r="D70" s="77">
        <f t="shared" ref="D70:W70" si="20">D51/C51*100-100</f>
        <v>12.577906777097652</v>
      </c>
      <c r="E70" s="77">
        <f t="shared" si="20"/>
        <v>-6.0605879095651147</v>
      </c>
      <c r="F70" s="77">
        <f t="shared" si="20"/>
        <v>3.7895903710734302</v>
      </c>
      <c r="G70" s="77">
        <f t="shared" si="20"/>
        <v>7.4294611853206902</v>
      </c>
      <c r="H70" s="77">
        <f t="shared" si="20"/>
        <v>7.4171917681144208</v>
      </c>
      <c r="I70" s="77">
        <f t="shared" si="20"/>
        <v>10.091415323262183</v>
      </c>
      <c r="J70" s="77">
        <f t="shared" si="20"/>
        <v>-9.4849348432779834</v>
      </c>
      <c r="K70" s="77">
        <f t="shared" si="20"/>
        <v>22.713320406953017</v>
      </c>
      <c r="L70" s="77">
        <f t="shared" si="20"/>
        <v>1.183787512796215</v>
      </c>
      <c r="M70" s="77">
        <f t="shared" si="20"/>
        <v>-4.4922214751074421</v>
      </c>
      <c r="N70" s="77">
        <f t="shared" si="20"/>
        <v>-1.6871179199443986</v>
      </c>
      <c r="O70" s="77">
        <f t="shared" si="20"/>
        <v>13.019795815473188</v>
      </c>
      <c r="P70" s="77">
        <f t="shared" si="20"/>
        <v>-11.081975837713927</v>
      </c>
      <c r="Q70" s="77">
        <f t="shared" si="20"/>
        <v>-2.1876068977263117</v>
      </c>
      <c r="R70" s="77">
        <f t="shared" si="20"/>
        <v>22.751609575934268</v>
      </c>
      <c r="S70" s="77">
        <f t="shared" si="20"/>
        <v>19.302676054048533</v>
      </c>
      <c r="T70" s="77">
        <f t="shared" si="20"/>
        <v>-13.910764351951158</v>
      </c>
      <c r="U70" s="77">
        <f t="shared" si="20"/>
        <v>24.742132401021081</v>
      </c>
      <c r="V70" s="77">
        <f t="shared" si="20"/>
        <v>-8.2835101478104463</v>
      </c>
      <c r="W70" s="77">
        <f t="shared" si="20"/>
        <v>-1.102116165438531</v>
      </c>
    </row>
    <row r="71" spans="1:23" x14ac:dyDescent="0.25">
      <c r="A71" s="10"/>
      <c r="B71" s="19" t="s">
        <v>2</v>
      </c>
      <c r="C71" s="22" t="s">
        <v>19</v>
      </c>
      <c r="D71" s="77">
        <f t="shared" ref="D71:W71" si="21">D52/C52*100-100</f>
        <v>10.472013762273008</v>
      </c>
      <c r="E71" s="77">
        <f t="shared" si="21"/>
        <v>9.5994506390220806</v>
      </c>
      <c r="F71" s="77">
        <f t="shared" si="21"/>
        <v>9.5111120866643688</v>
      </c>
      <c r="G71" s="77">
        <f t="shared" si="21"/>
        <v>4.2854805456732663</v>
      </c>
      <c r="H71" s="77">
        <f t="shared" si="21"/>
        <v>3.5112512015239616</v>
      </c>
      <c r="I71" s="77">
        <f t="shared" si="21"/>
        <v>-2.7893841830687904</v>
      </c>
      <c r="J71" s="77">
        <f t="shared" si="21"/>
        <v>2.6076783383842894</v>
      </c>
      <c r="K71" s="77">
        <f t="shared" si="21"/>
        <v>1.6974082845959941</v>
      </c>
      <c r="L71" s="77">
        <f t="shared" si="21"/>
        <v>-4.2163472122383894</v>
      </c>
      <c r="M71" s="77">
        <f t="shared" si="21"/>
        <v>1.7703034985185155</v>
      </c>
      <c r="N71" s="77">
        <f t="shared" si="21"/>
        <v>2.6369600966846605</v>
      </c>
      <c r="O71" s="77">
        <f t="shared" si="21"/>
        <v>-3.4960720841352781</v>
      </c>
      <c r="P71" s="77">
        <f t="shared" si="21"/>
        <v>-0.55903513865476384</v>
      </c>
      <c r="Q71" s="77">
        <f t="shared" si="21"/>
        <v>2.6138979898420018</v>
      </c>
      <c r="R71" s="77">
        <f t="shared" si="21"/>
        <v>-4.8207199473673512</v>
      </c>
      <c r="S71" s="77">
        <f t="shared" si="21"/>
        <v>4.1161660388990668</v>
      </c>
      <c r="T71" s="77">
        <f t="shared" si="21"/>
        <v>5.8859617144908754</v>
      </c>
      <c r="U71" s="77">
        <f t="shared" si="21"/>
        <v>2.2938743720166315</v>
      </c>
      <c r="V71" s="77">
        <f t="shared" si="21"/>
        <v>-3.4143442329977347E-2</v>
      </c>
      <c r="W71" s="77">
        <f t="shared" si="21"/>
        <v>-2.9425904381404848</v>
      </c>
    </row>
    <row r="72" spans="1:23" ht="14.45" x14ac:dyDescent="0.3">
      <c r="A72" s="10"/>
      <c r="B72" s="19" t="s">
        <v>3</v>
      </c>
      <c r="C72" s="22" t="s">
        <v>19</v>
      </c>
      <c r="D72" s="77">
        <f t="shared" ref="D72:W72" si="22">D53/C53*100-100</f>
        <v>5.531108258525947</v>
      </c>
      <c r="E72" s="77">
        <f t="shared" si="22"/>
        <v>1.2229159909607432</v>
      </c>
      <c r="F72" s="77">
        <f t="shared" si="22"/>
        <v>-0.71720755013538451</v>
      </c>
      <c r="G72" s="77">
        <f t="shared" si="22"/>
        <v>6.2046298719762092</v>
      </c>
      <c r="H72" s="77">
        <f t="shared" si="22"/>
        <v>-0.59811688702359334</v>
      </c>
      <c r="I72" s="77">
        <f t="shared" si="22"/>
        <v>2.2820447622044782</v>
      </c>
      <c r="J72" s="77">
        <f t="shared" si="22"/>
        <v>1.1199242683664892</v>
      </c>
      <c r="K72" s="77">
        <f t="shared" si="22"/>
        <v>6.6007856920667649</v>
      </c>
      <c r="L72" s="77">
        <f t="shared" si="22"/>
        <v>3.2572836334134223</v>
      </c>
      <c r="M72" s="77">
        <f t="shared" si="22"/>
        <v>5.1413473819985995</v>
      </c>
      <c r="N72" s="77">
        <f t="shared" si="22"/>
        <v>2.6024168397099032</v>
      </c>
      <c r="O72" s="77">
        <f t="shared" si="22"/>
        <v>1.2643550688230363</v>
      </c>
      <c r="P72" s="77">
        <f t="shared" si="22"/>
        <v>-6.0164779541100728</v>
      </c>
      <c r="Q72" s="77">
        <f t="shared" si="22"/>
        <v>3.2680865531386871</v>
      </c>
      <c r="R72" s="77">
        <f t="shared" si="22"/>
        <v>7.8864971862390121</v>
      </c>
      <c r="S72" s="77">
        <f t="shared" si="22"/>
        <v>3.3309445008171963</v>
      </c>
      <c r="T72" s="77">
        <f t="shared" si="22"/>
        <v>2.0321905383258354</v>
      </c>
      <c r="U72" s="77">
        <f t="shared" si="22"/>
        <v>-0.30058993367990183</v>
      </c>
      <c r="V72" s="77">
        <f t="shared" si="22"/>
        <v>0.17749224223548765</v>
      </c>
      <c r="W72" s="77">
        <f t="shared" si="22"/>
        <v>-0.93026509668308677</v>
      </c>
    </row>
    <row r="73" spans="1:23" x14ac:dyDescent="0.25">
      <c r="A73" s="10"/>
      <c r="B73" s="19" t="s">
        <v>4</v>
      </c>
      <c r="C73" s="22" t="s">
        <v>19</v>
      </c>
      <c r="D73" s="77">
        <f t="shared" ref="D73:W73" si="23">D54/C54*100-100</f>
        <v>7.4070104276932085</v>
      </c>
      <c r="E73" s="77">
        <f t="shared" si="23"/>
        <v>3.3199953186812508</v>
      </c>
      <c r="F73" s="77">
        <f t="shared" si="23"/>
        <v>-6.7027087087458597</v>
      </c>
      <c r="G73" s="77">
        <f t="shared" si="23"/>
        <v>5.6788387732032817</v>
      </c>
      <c r="H73" s="77">
        <f t="shared" si="23"/>
        <v>-0.96354219634781657</v>
      </c>
      <c r="I73" s="77">
        <f t="shared" si="23"/>
        <v>1.877433869750945</v>
      </c>
      <c r="J73" s="77">
        <f t="shared" si="23"/>
        <v>2.9104808469953838</v>
      </c>
      <c r="K73" s="77">
        <f t="shared" si="23"/>
        <v>3.8182463645773481</v>
      </c>
      <c r="L73" s="77">
        <f t="shared" si="23"/>
        <v>7.3489958899567256</v>
      </c>
      <c r="M73" s="77">
        <f t="shared" si="23"/>
        <v>5.6283370150962355</v>
      </c>
      <c r="N73" s="77">
        <f t="shared" si="23"/>
        <v>-27.865148205126388</v>
      </c>
      <c r="O73" s="77">
        <f t="shared" si="23"/>
        <v>1.2554696182371288</v>
      </c>
      <c r="P73" s="77">
        <f t="shared" si="23"/>
        <v>13.716499686469817</v>
      </c>
      <c r="Q73" s="77">
        <f t="shared" si="23"/>
        <v>8.7604342459446087</v>
      </c>
      <c r="R73" s="77">
        <f t="shared" si="23"/>
        <v>11.749882236087927</v>
      </c>
      <c r="S73" s="77">
        <f t="shared" si="23"/>
        <v>8.5229220437841349</v>
      </c>
      <c r="T73" s="77">
        <f t="shared" si="23"/>
        <v>6.0537876008882563</v>
      </c>
      <c r="U73" s="77">
        <f t="shared" si="23"/>
        <v>3.8403303140055982</v>
      </c>
      <c r="V73" s="77">
        <f t="shared" si="23"/>
        <v>3.4829695555226294</v>
      </c>
      <c r="W73" s="77">
        <f t="shared" si="23"/>
        <v>1.5507614028796013</v>
      </c>
    </row>
    <row r="74" spans="1:23" x14ac:dyDescent="0.25">
      <c r="A74" s="10"/>
      <c r="B74" s="19" t="s">
        <v>5</v>
      </c>
      <c r="C74" s="22" t="s">
        <v>19</v>
      </c>
      <c r="D74" s="77">
        <f t="shared" ref="D74:W74" si="24">D55/C55*100-100</f>
        <v>6.1028978740843343</v>
      </c>
      <c r="E74" s="77">
        <f t="shared" si="24"/>
        <v>-0.2686757923302423</v>
      </c>
      <c r="F74" s="77">
        <f t="shared" si="24"/>
        <v>-9.917387825562642</v>
      </c>
      <c r="G74" s="77">
        <f t="shared" si="24"/>
        <v>-0.2528528481721537</v>
      </c>
      <c r="H74" s="77">
        <f t="shared" si="24"/>
        <v>3.1521559490327604</v>
      </c>
      <c r="I74" s="77">
        <f t="shared" si="24"/>
        <v>3.2980324750246552</v>
      </c>
      <c r="J74" s="77">
        <f t="shared" si="24"/>
        <v>1.2165695959087515</v>
      </c>
      <c r="K74" s="77">
        <f t="shared" si="24"/>
        <v>3.4820498382539995</v>
      </c>
      <c r="L74" s="77">
        <f t="shared" si="24"/>
        <v>9.2019650017205521</v>
      </c>
      <c r="M74" s="77">
        <f t="shared" si="24"/>
        <v>5.7652889823768447</v>
      </c>
      <c r="N74" s="77">
        <f t="shared" si="24"/>
        <v>4.6202818126639613</v>
      </c>
      <c r="O74" s="77">
        <f t="shared" si="24"/>
        <v>12.528582525194665</v>
      </c>
      <c r="P74" s="77">
        <f t="shared" si="24"/>
        <v>-5.6914068557348259</v>
      </c>
      <c r="Q74" s="77">
        <f t="shared" si="24"/>
        <v>1.5870324733326555</v>
      </c>
      <c r="R74" s="77">
        <f t="shared" si="24"/>
        <v>5.344182577175232</v>
      </c>
      <c r="S74" s="77">
        <f t="shared" si="24"/>
        <v>7.1745091364668383</v>
      </c>
      <c r="T74" s="77">
        <f t="shared" si="24"/>
        <v>5.0142469365438274</v>
      </c>
      <c r="U74" s="77">
        <f t="shared" si="24"/>
        <v>-1.8600207837328355</v>
      </c>
      <c r="V74" s="77">
        <f t="shared" si="24"/>
        <v>3.9191933956682448</v>
      </c>
      <c r="W74" s="77">
        <f t="shared" si="24"/>
        <v>2.4882807343854267</v>
      </c>
    </row>
    <row r="75" spans="1:23" ht="14.45" x14ac:dyDescent="0.3">
      <c r="A75" s="10"/>
      <c r="B75" s="19" t="s">
        <v>6</v>
      </c>
      <c r="C75" s="22" t="s">
        <v>19</v>
      </c>
      <c r="D75" s="77">
        <f t="shared" ref="D75:W75" si="25">D56/C56*100-100</f>
        <v>8.1412089079872345</v>
      </c>
      <c r="E75" s="77">
        <f t="shared" si="25"/>
        <v>3.4128717249973732</v>
      </c>
      <c r="F75" s="77">
        <f t="shared" si="25"/>
        <v>-4.0816376574165645</v>
      </c>
      <c r="G75" s="77">
        <f t="shared" si="25"/>
        <v>2.9906969204623266</v>
      </c>
      <c r="H75" s="77">
        <f t="shared" si="25"/>
        <v>1.5660214144596551</v>
      </c>
      <c r="I75" s="77">
        <f t="shared" si="25"/>
        <v>2.7720068416692953</v>
      </c>
      <c r="J75" s="77">
        <f t="shared" si="25"/>
        <v>4.7701759255867273</v>
      </c>
      <c r="K75" s="77">
        <f t="shared" si="25"/>
        <v>11.041117435553005</v>
      </c>
      <c r="L75" s="77">
        <f t="shared" si="25"/>
        <v>9.8337834631646643</v>
      </c>
      <c r="M75" s="77">
        <f t="shared" si="25"/>
        <v>10.255904271081803</v>
      </c>
      <c r="N75" s="77">
        <f t="shared" si="25"/>
        <v>6.9308628184232361</v>
      </c>
      <c r="O75" s="77">
        <f t="shared" si="25"/>
        <v>6.6413126388216597</v>
      </c>
      <c r="P75" s="77">
        <f t="shared" si="25"/>
        <v>-6.5650430983961883</v>
      </c>
      <c r="Q75" s="77">
        <f t="shared" si="25"/>
        <v>14.434882276802924</v>
      </c>
      <c r="R75" s="77">
        <f t="shared" si="25"/>
        <v>12.882039426976405</v>
      </c>
      <c r="S75" s="77">
        <f t="shared" si="25"/>
        <v>7.4132427205786797</v>
      </c>
      <c r="T75" s="77">
        <f t="shared" si="25"/>
        <v>7.7350842984108823</v>
      </c>
      <c r="U75" s="77">
        <f t="shared" si="25"/>
        <v>2.7891081755427223</v>
      </c>
      <c r="V75" s="77">
        <f t="shared" si="25"/>
        <v>2.373964727312611</v>
      </c>
      <c r="W75" s="77">
        <f t="shared" si="25"/>
        <v>2.7620227287148396</v>
      </c>
    </row>
    <row r="76" spans="1:23" ht="14.45" x14ac:dyDescent="0.3">
      <c r="A76" s="10"/>
      <c r="B76" s="19" t="s">
        <v>7</v>
      </c>
      <c r="C76" s="22" t="s">
        <v>19</v>
      </c>
      <c r="D76" s="77">
        <f t="shared" ref="D76:W76" si="26">D57/C57*100-100</f>
        <v>15.302621299875426</v>
      </c>
      <c r="E76" s="77">
        <f t="shared" si="26"/>
        <v>7.9355067791778708</v>
      </c>
      <c r="F76" s="77">
        <f t="shared" si="26"/>
        <v>1.8746353206947646</v>
      </c>
      <c r="G76" s="77">
        <f t="shared" si="26"/>
        <v>9.9280126178973518</v>
      </c>
      <c r="H76" s="77">
        <f t="shared" si="26"/>
        <v>5.1971977711030064</v>
      </c>
      <c r="I76" s="77">
        <f t="shared" si="26"/>
        <v>9.5045030565181605</v>
      </c>
      <c r="J76" s="77">
        <f t="shared" si="26"/>
        <v>10.781546546982</v>
      </c>
      <c r="K76" s="77">
        <f t="shared" si="26"/>
        <v>3.528331236504556</v>
      </c>
      <c r="L76" s="77">
        <f t="shared" si="26"/>
        <v>4.6057965675332326</v>
      </c>
      <c r="M76" s="77">
        <f t="shared" si="26"/>
        <v>6.3132927801984522</v>
      </c>
      <c r="N76" s="77">
        <f t="shared" si="26"/>
        <v>4.5384879054497702</v>
      </c>
      <c r="O76" s="77">
        <f t="shared" si="26"/>
        <v>1.9897051406930046</v>
      </c>
      <c r="P76" s="77">
        <f t="shared" si="26"/>
        <v>-11.313521484086792</v>
      </c>
      <c r="Q76" s="77">
        <f t="shared" si="26"/>
        <v>8.1696703239769022</v>
      </c>
      <c r="R76" s="77">
        <f t="shared" si="26"/>
        <v>8.6650868030896788</v>
      </c>
      <c r="S76" s="77">
        <f t="shared" si="26"/>
        <v>5.579932064195404</v>
      </c>
      <c r="T76" s="77">
        <f t="shared" si="26"/>
        <v>3.0235453503813829</v>
      </c>
      <c r="U76" s="77">
        <f t="shared" si="26"/>
        <v>3.0271897369214855</v>
      </c>
      <c r="V76" s="77">
        <f t="shared" si="26"/>
        <v>3.694258404869629</v>
      </c>
      <c r="W76" s="77">
        <f t="shared" si="26"/>
        <v>3.2818809677860088</v>
      </c>
    </row>
    <row r="77" spans="1:23" ht="14.45" x14ac:dyDescent="0.3">
      <c r="A77" s="10"/>
      <c r="B77" s="19" t="s">
        <v>8</v>
      </c>
      <c r="C77" s="22" t="s">
        <v>19</v>
      </c>
      <c r="D77" s="77">
        <f t="shared" ref="D77:W77" si="27">D58/C58*100-100</f>
        <v>20.149433520167221</v>
      </c>
      <c r="E77" s="77">
        <f t="shared" si="27"/>
        <v>12.491480098628017</v>
      </c>
      <c r="F77" s="77">
        <f t="shared" si="27"/>
        <v>12.450937280630143</v>
      </c>
      <c r="G77" s="77">
        <f t="shared" si="27"/>
        <v>13.005687200198565</v>
      </c>
      <c r="H77" s="77">
        <f t="shared" si="27"/>
        <v>14.079855210137239</v>
      </c>
      <c r="I77" s="77">
        <f t="shared" si="27"/>
        <v>10.912389417026873</v>
      </c>
      <c r="J77" s="77">
        <f t="shared" si="27"/>
        <v>9.7729151928845681</v>
      </c>
      <c r="K77" s="77">
        <f t="shared" si="27"/>
        <v>10.453210643474748</v>
      </c>
      <c r="L77" s="77">
        <f t="shared" si="27"/>
        <v>7.0290213977071545</v>
      </c>
      <c r="M77" s="77">
        <f t="shared" si="27"/>
        <v>5.2041556631123598</v>
      </c>
      <c r="N77" s="77">
        <f t="shared" si="27"/>
        <v>13.902599206875337</v>
      </c>
      <c r="O77" s="77">
        <f t="shared" si="27"/>
        <v>15.760128046488703</v>
      </c>
      <c r="P77" s="77">
        <f t="shared" si="27"/>
        <v>0.99974385374525809</v>
      </c>
      <c r="Q77" s="77">
        <f t="shared" si="27"/>
        <v>14.219128653806237</v>
      </c>
      <c r="R77" s="77">
        <f t="shared" si="27"/>
        <v>4.4537430939677733</v>
      </c>
      <c r="S77" s="77">
        <f t="shared" si="27"/>
        <v>5.3347810417249804</v>
      </c>
      <c r="T77" s="77">
        <f t="shared" si="27"/>
        <v>2.1416113348458055</v>
      </c>
      <c r="U77" s="77">
        <f t="shared" si="27"/>
        <v>2.4698459177480316</v>
      </c>
      <c r="V77" s="77">
        <f t="shared" si="27"/>
        <v>6.0844978474814155</v>
      </c>
      <c r="W77" s="77">
        <f t="shared" si="27"/>
        <v>3.0569648040875279</v>
      </c>
    </row>
    <row r="78" spans="1:23" ht="14.45" x14ac:dyDescent="0.3">
      <c r="A78" s="10"/>
      <c r="B78" s="19" t="s">
        <v>9</v>
      </c>
      <c r="C78" s="22" t="s">
        <v>19</v>
      </c>
      <c r="D78" s="77">
        <f t="shared" ref="D78:W78" si="28">D59/C59*100-100</f>
        <v>8.3919639483618198</v>
      </c>
      <c r="E78" s="77">
        <f t="shared" si="28"/>
        <v>11.214464141867182</v>
      </c>
      <c r="F78" s="77">
        <f t="shared" si="28"/>
        <v>4.198653269887572</v>
      </c>
      <c r="G78" s="77">
        <f t="shared" si="28"/>
        <v>11.42198860861356</v>
      </c>
      <c r="H78" s="77">
        <f t="shared" si="28"/>
        <v>8.9651922081121995</v>
      </c>
      <c r="I78" s="77">
        <f t="shared" si="28"/>
        <v>6.6349057285209199</v>
      </c>
      <c r="J78" s="77">
        <f t="shared" si="28"/>
        <v>6.62319078674048</v>
      </c>
      <c r="K78" s="77">
        <f t="shared" si="28"/>
        <v>15.117049022003371</v>
      </c>
      <c r="L78" s="77">
        <f t="shared" si="28"/>
        <v>12.846081682524698</v>
      </c>
      <c r="M78" s="77">
        <f t="shared" si="28"/>
        <v>13.973696125901427</v>
      </c>
      <c r="N78" s="77">
        <f t="shared" si="28"/>
        <v>13.136247983733767</v>
      </c>
      <c r="O78" s="77">
        <f t="shared" si="28"/>
        <v>7.7073981359485657</v>
      </c>
      <c r="P78" s="77">
        <f t="shared" si="28"/>
        <v>4.0236423784896687</v>
      </c>
      <c r="Q78" s="77">
        <f t="shared" si="28"/>
        <v>4.8893689417083266</v>
      </c>
      <c r="R78" s="77">
        <f t="shared" si="28"/>
        <v>9.1696089885435299</v>
      </c>
      <c r="S78" s="77">
        <f t="shared" si="28"/>
        <v>6.9176156501857378</v>
      </c>
      <c r="T78" s="77">
        <f t="shared" si="28"/>
        <v>3.5719377789493052</v>
      </c>
      <c r="U78" s="77">
        <f t="shared" si="28"/>
        <v>1.4443213785101108</v>
      </c>
      <c r="V78" s="77">
        <f t="shared" si="28"/>
        <v>2.5114726947403057</v>
      </c>
      <c r="W78" s="77">
        <f t="shared" si="28"/>
        <v>-7.3963914678401466E-2</v>
      </c>
    </row>
    <row r="79" spans="1:23" ht="14.45" x14ac:dyDescent="0.3">
      <c r="A79" s="10"/>
      <c r="B79" s="19" t="s">
        <v>10</v>
      </c>
      <c r="C79" s="22" t="s">
        <v>19</v>
      </c>
      <c r="D79" s="77">
        <f t="shared" ref="D79:W79" si="29">D60/C60*100-100</f>
        <v>5.6127982153624032</v>
      </c>
      <c r="E79" s="77">
        <f t="shared" si="29"/>
        <v>3.2104624741437391</v>
      </c>
      <c r="F79" s="77">
        <f t="shared" si="29"/>
        <v>2.3358465126410266</v>
      </c>
      <c r="G79" s="77">
        <f t="shared" si="29"/>
        <v>1.2505630677735411</v>
      </c>
      <c r="H79" s="77">
        <f t="shared" si="29"/>
        <v>4.9514855347614173</v>
      </c>
      <c r="I79" s="77">
        <f t="shared" si="29"/>
        <v>2.2267767076471472</v>
      </c>
      <c r="J79" s="77">
        <f t="shared" si="29"/>
        <v>5.9669213461352371</v>
      </c>
      <c r="K79" s="77">
        <f t="shared" si="29"/>
        <v>3.1910711676529218</v>
      </c>
      <c r="L79" s="77">
        <f t="shared" si="29"/>
        <v>4.3091095352441044</v>
      </c>
      <c r="M79" s="77">
        <f t="shared" si="29"/>
        <v>2.3791960367949088</v>
      </c>
      <c r="N79" s="77">
        <f t="shared" si="29"/>
        <v>7.1780642432738802</v>
      </c>
      <c r="O79" s="77">
        <f t="shared" si="29"/>
        <v>1.7622119325903896</v>
      </c>
      <c r="P79" s="77">
        <f t="shared" si="29"/>
        <v>-2.8083248971756944</v>
      </c>
      <c r="Q79" s="77">
        <f t="shared" si="29"/>
        <v>2.5730606890752767</v>
      </c>
      <c r="R79" s="77">
        <f t="shared" si="29"/>
        <v>4.6214120559989738</v>
      </c>
      <c r="S79" s="77">
        <f t="shared" si="29"/>
        <v>3.1276945231080191</v>
      </c>
      <c r="T79" s="77">
        <f t="shared" si="29"/>
        <v>3.74595662500343</v>
      </c>
      <c r="U79" s="77">
        <f t="shared" si="29"/>
        <v>4.2029820127240498</v>
      </c>
      <c r="V79" s="77">
        <f t="shared" si="29"/>
        <v>2.2369138050889319</v>
      </c>
      <c r="W79" s="77">
        <f t="shared" si="29"/>
        <v>2.6639192951831063</v>
      </c>
    </row>
    <row r="80" spans="1:23" ht="14.45" x14ac:dyDescent="0.3">
      <c r="A80" s="10"/>
      <c r="B80" s="19" t="s">
        <v>11</v>
      </c>
      <c r="C80" s="22" t="s">
        <v>19</v>
      </c>
      <c r="D80" s="77">
        <f t="shared" ref="D80:W80" si="30">D61/C61*100-100</f>
        <v>5.2844624081144929</v>
      </c>
      <c r="E80" s="77">
        <f t="shared" si="30"/>
        <v>1.8879366258820198</v>
      </c>
      <c r="F80" s="77">
        <f t="shared" si="30"/>
        <v>0.47299682752360184</v>
      </c>
      <c r="G80" s="77">
        <f t="shared" si="30"/>
        <v>2.1417160011635303</v>
      </c>
      <c r="H80" s="77">
        <f t="shared" si="30"/>
        <v>1.6366350945992423</v>
      </c>
      <c r="I80" s="77">
        <f t="shared" si="30"/>
        <v>2.4599016073551638E-2</v>
      </c>
      <c r="J80" s="77">
        <f t="shared" si="30"/>
        <v>1.4396832638496164</v>
      </c>
      <c r="K80" s="77">
        <f t="shared" si="30"/>
        <v>4.3022717094757184</v>
      </c>
      <c r="L80" s="77">
        <f t="shared" si="30"/>
        <v>3.8783028854758612</v>
      </c>
      <c r="M80" s="77">
        <f t="shared" si="30"/>
        <v>4.3043940726984715</v>
      </c>
      <c r="N80" s="77">
        <f t="shared" si="30"/>
        <v>4.3525707590020346</v>
      </c>
      <c r="O80" s="77">
        <f t="shared" si="30"/>
        <v>3.6879726854691626</v>
      </c>
      <c r="P80" s="77">
        <f t="shared" si="30"/>
        <v>3.4756215979792273</v>
      </c>
      <c r="Q80" s="77">
        <f t="shared" si="30"/>
        <v>4.0554911256847674</v>
      </c>
      <c r="R80" s="77">
        <f t="shared" si="30"/>
        <v>7.452351824268419</v>
      </c>
      <c r="S80" s="77">
        <f t="shared" si="30"/>
        <v>6.1965028930925286</v>
      </c>
      <c r="T80" s="77">
        <f t="shared" si="30"/>
        <v>1.7881539412385905</v>
      </c>
      <c r="U80" s="77">
        <f t="shared" si="30"/>
        <v>3.4606850378952458</v>
      </c>
      <c r="V80" s="77">
        <f t="shared" si="30"/>
        <v>1.84942538901565</v>
      </c>
      <c r="W80" s="77">
        <f t="shared" si="30"/>
        <v>5.170018503352054</v>
      </c>
    </row>
    <row r="81" spans="1:86" x14ac:dyDescent="0.25">
      <c r="A81" s="10"/>
      <c r="B81" s="19" t="s">
        <v>12</v>
      </c>
      <c r="C81" s="22" t="s">
        <v>19</v>
      </c>
      <c r="D81" s="77">
        <f t="shared" ref="D81:W81" si="31">D62/C62*100-100</f>
        <v>1.4057299452620953</v>
      </c>
      <c r="E81" s="77">
        <f t="shared" si="31"/>
        <v>1.5648398072390535</v>
      </c>
      <c r="F81" s="77">
        <f t="shared" si="31"/>
        <v>1.4953740111780291</v>
      </c>
      <c r="G81" s="77">
        <f t="shared" si="31"/>
        <v>1.4552769904500735</v>
      </c>
      <c r="H81" s="77">
        <f t="shared" si="31"/>
        <v>1.6827583427518391</v>
      </c>
      <c r="I81" s="77">
        <f t="shared" si="31"/>
        <v>1.9859230894147686</v>
      </c>
      <c r="J81" s="77">
        <f t="shared" si="31"/>
        <v>1.9894868106395336</v>
      </c>
      <c r="K81" s="77">
        <f t="shared" si="31"/>
        <v>2.2377957533772985</v>
      </c>
      <c r="L81" s="77">
        <f t="shared" si="31"/>
        <v>3.7192156976969954</v>
      </c>
      <c r="M81" s="77">
        <f t="shared" si="31"/>
        <v>3.301108034226516</v>
      </c>
      <c r="N81" s="77">
        <f t="shared" si="31"/>
        <v>3.4896619123891526</v>
      </c>
      <c r="O81" s="77">
        <f t="shared" si="31"/>
        <v>2.5770460091977014</v>
      </c>
      <c r="P81" s="77">
        <f t="shared" si="31"/>
        <v>5.5434520444677844</v>
      </c>
      <c r="Q81" s="77">
        <f t="shared" si="31"/>
        <v>2.9926992553381666</v>
      </c>
      <c r="R81" s="77">
        <f t="shared" si="31"/>
        <v>1.2725736858480303</v>
      </c>
      <c r="S81" s="77">
        <f t="shared" si="31"/>
        <v>3.8070711565974449</v>
      </c>
      <c r="T81" s="77">
        <f t="shared" si="31"/>
        <v>4.0847629579421749</v>
      </c>
      <c r="U81" s="77">
        <f t="shared" si="31"/>
        <v>2.7200206891853611</v>
      </c>
      <c r="V81" s="77">
        <f t="shared" si="31"/>
        <v>3.9039087854333019</v>
      </c>
      <c r="W81" s="77">
        <f t="shared" si="31"/>
        <v>3.0112577884163585</v>
      </c>
    </row>
    <row r="82" spans="1:86" ht="14.45" x14ac:dyDescent="0.3">
      <c r="A82" s="5"/>
      <c r="B82" s="19" t="s">
        <v>13</v>
      </c>
      <c r="C82" s="22" t="s">
        <v>19</v>
      </c>
      <c r="D82" s="77">
        <f t="shared" ref="D82:W82" si="32">D63/C63*100-100</f>
        <v>8.8120165589522514</v>
      </c>
      <c r="E82" s="77">
        <f t="shared" si="32"/>
        <v>5.3376261011995894</v>
      </c>
      <c r="F82" s="77">
        <f t="shared" si="32"/>
        <v>-2.36777218871282</v>
      </c>
      <c r="G82" s="77">
        <f t="shared" si="32"/>
        <v>5.6614102854103834</v>
      </c>
      <c r="H82" s="77">
        <f t="shared" si="32"/>
        <v>2.651909921665748</v>
      </c>
      <c r="I82" s="77">
        <f t="shared" si="32"/>
        <v>2.6801359955864257</v>
      </c>
      <c r="J82" s="77">
        <f t="shared" si="32"/>
        <v>4.6619113971886321</v>
      </c>
      <c r="K82" s="77">
        <f t="shared" si="32"/>
        <v>9.6752784570170149</v>
      </c>
      <c r="L82" s="77">
        <f t="shared" si="32"/>
        <v>9.2622395062288234</v>
      </c>
      <c r="M82" s="77">
        <f t="shared" si="32"/>
        <v>7.5619829490417345</v>
      </c>
      <c r="N82" s="77">
        <f t="shared" si="32"/>
        <v>8.1902546493038244</v>
      </c>
      <c r="O82" s="77">
        <f t="shared" si="32"/>
        <v>5.0303033193944628</v>
      </c>
      <c r="P82" s="77">
        <f t="shared" si="32"/>
        <v>-2.7937601711797413</v>
      </c>
      <c r="Q82" s="77">
        <f t="shared" si="32"/>
        <v>12.060403218333434</v>
      </c>
      <c r="R82" s="77">
        <f t="shared" si="32"/>
        <v>8.8817839001970498</v>
      </c>
      <c r="S82" s="77">
        <f t="shared" si="32"/>
        <v>7.3565878467359198</v>
      </c>
      <c r="T82" s="77">
        <f t="shared" si="32"/>
        <v>4.6394166179145202</v>
      </c>
      <c r="U82" s="77">
        <f t="shared" si="32"/>
        <v>2.3114799726031947</v>
      </c>
      <c r="V82" s="77">
        <f t="shared" si="32"/>
        <v>1.719646823182444</v>
      </c>
      <c r="W82" s="77">
        <f t="shared" si="32"/>
        <v>1.7474424238256461</v>
      </c>
    </row>
    <row r="83" spans="1:86" x14ac:dyDescent="0.25">
      <c r="A83" s="5"/>
      <c r="B83" s="20" t="s">
        <v>14</v>
      </c>
      <c r="C83" s="23" t="s">
        <v>19</v>
      </c>
      <c r="D83" s="78">
        <f t="shared" ref="D83:W83" si="33">D64/C64*100-100</f>
        <v>12.789683656140213</v>
      </c>
      <c r="E83" s="78">
        <f t="shared" si="33"/>
        <v>6.3710600866939018</v>
      </c>
      <c r="F83" s="78">
        <f t="shared" si="33"/>
        <v>-14.386861809860861</v>
      </c>
      <c r="G83" s="78">
        <f t="shared" si="33"/>
        <v>13.622802056413803</v>
      </c>
      <c r="H83" s="78">
        <f t="shared" si="33"/>
        <v>3.6852064045964426</v>
      </c>
      <c r="I83" s="78">
        <f t="shared" si="33"/>
        <v>2.0401007528982404</v>
      </c>
      <c r="J83" s="78">
        <f t="shared" si="33"/>
        <v>11.360328897070303</v>
      </c>
      <c r="K83" s="78">
        <f t="shared" si="33"/>
        <v>22.777968393784079</v>
      </c>
      <c r="L83" s="78">
        <f t="shared" si="33"/>
        <v>23.471516118230397</v>
      </c>
      <c r="M83" s="78">
        <f t="shared" si="33"/>
        <v>15.143716518920655</v>
      </c>
      <c r="N83" s="78">
        <f t="shared" si="33"/>
        <v>21.273420830905778</v>
      </c>
      <c r="O83" s="78">
        <f t="shared" si="33"/>
        <v>15.708420340837165</v>
      </c>
      <c r="P83" s="78">
        <f t="shared" si="33"/>
        <v>-16.951283752260409</v>
      </c>
      <c r="Q83" s="78">
        <f t="shared" si="33"/>
        <v>33.802481501310581</v>
      </c>
      <c r="R83" s="78">
        <f t="shared" si="33"/>
        <v>13.34706586152403</v>
      </c>
      <c r="S83" s="78">
        <f t="shared" si="33"/>
        <v>6.9815819543691049</v>
      </c>
      <c r="T83" s="78">
        <f t="shared" si="33"/>
        <v>0.747290622567931</v>
      </c>
      <c r="U83" s="78">
        <f t="shared" si="33"/>
        <v>-4.8213203015133814</v>
      </c>
      <c r="V83" s="78">
        <f t="shared" si="33"/>
        <v>-0.41965971485096532</v>
      </c>
      <c r="W83" s="78">
        <f t="shared" si="33"/>
        <v>-1.7899014626869985</v>
      </c>
    </row>
    <row r="84" spans="1:86" s="111" customFormat="1" ht="14.45" x14ac:dyDescent="0.3">
      <c r="B84" s="103" t="s">
        <v>33</v>
      </c>
      <c r="C84" s="102" t="s">
        <v>19</v>
      </c>
      <c r="D84" s="132">
        <f t="shared" ref="D84:W84" si="34">SUMPRODUCT(C30:C44,D69:D83)</f>
        <v>7.4278898079353768</v>
      </c>
      <c r="E84" s="132">
        <f t="shared" si="34"/>
        <v>4.3245794968911273</v>
      </c>
      <c r="F84" s="132">
        <f t="shared" si="34"/>
        <v>-0.41209616711831709</v>
      </c>
      <c r="G84" s="132">
        <f t="shared" si="34"/>
        <v>5.3269384191981795</v>
      </c>
      <c r="H84" s="132">
        <f t="shared" si="34"/>
        <v>3.3030473125174544</v>
      </c>
      <c r="I84" s="132">
        <f t="shared" si="34"/>
        <v>3.1069705322577419</v>
      </c>
      <c r="J84" s="132">
        <f t="shared" si="34"/>
        <v>4.0910476846626196</v>
      </c>
      <c r="K84" s="132">
        <f t="shared" si="34"/>
        <v>7.2095397094400369</v>
      </c>
      <c r="L84" s="132">
        <f t="shared" si="34"/>
        <v>5.7428304894764759</v>
      </c>
      <c r="M84" s="132">
        <f t="shared" si="34"/>
        <v>6.3171763431686321</v>
      </c>
      <c r="N84" s="132">
        <f t="shared" si="34"/>
        <v>4.9053245035747901</v>
      </c>
      <c r="O84" s="132">
        <f t="shared" si="34"/>
        <v>3.5295305532373558</v>
      </c>
      <c r="P84" s="132">
        <f t="shared" si="34"/>
        <v>-1.5642394430183728</v>
      </c>
      <c r="Q84" s="132">
        <f t="shared" si="34"/>
        <v>5.8441772957919342</v>
      </c>
      <c r="R84" s="132">
        <f t="shared" si="34"/>
        <v>6.1109188291358949</v>
      </c>
      <c r="S84" s="132">
        <f t="shared" si="34"/>
        <v>5.3186280004357585</v>
      </c>
      <c r="T84" s="132">
        <f t="shared" si="34"/>
        <v>4.0450042981467282</v>
      </c>
      <c r="U84" s="132">
        <f t="shared" si="34"/>
        <v>1.9096933584246387</v>
      </c>
      <c r="V84" s="132">
        <f t="shared" si="34"/>
        <v>2.2525367527365323</v>
      </c>
      <c r="W84" s="132">
        <f t="shared" si="34"/>
        <v>1.5890225635837454</v>
      </c>
    </row>
    <row r="85" spans="1:86" ht="14.45" x14ac:dyDescent="0.3"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</row>
    <row r="87" spans="1:86" ht="15.75" x14ac:dyDescent="0.25">
      <c r="B87" s="135" t="s">
        <v>39</v>
      </c>
      <c r="T87" s="4"/>
    </row>
    <row r="88" spans="1:86" s="55" customFormat="1" ht="12.75" x14ac:dyDescent="0.2">
      <c r="B88" s="16" t="s">
        <v>18</v>
      </c>
      <c r="C88" s="42">
        <v>35065</v>
      </c>
      <c r="D88" s="42">
        <v>35431</v>
      </c>
      <c r="E88" s="42">
        <v>35796</v>
      </c>
      <c r="F88" s="42">
        <v>36161</v>
      </c>
      <c r="G88" s="42">
        <v>36526</v>
      </c>
      <c r="H88" s="42">
        <v>36892</v>
      </c>
      <c r="I88" s="42">
        <v>37257</v>
      </c>
      <c r="J88" s="42">
        <v>37622</v>
      </c>
      <c r="K88" s="42">
        <v>37987</v>
      </c>
      <c r="L88" s="42">
        <v>38353</v>
      </c>
      <c r="M88" s="42">
        <v>38718</v>
      </c>
      <c r="N88" s="42">
        <v>39083</v>
      </c>
      <c r="O88" s="42">
        <v>39448</v>
      </c>
      <c r="P88" s="42">
        <v>39814</v>
      </c>
      <c r="Q88" s="42">
        <v>40179</v>
      </c>
      <c r="R88" s="42">
        <v>40544</v>
      </c>
      <c r="S88" s="42">
        <v>40909</v>
      </c>
      <c r="T88" s="42">
        <v>41275</v>
      </c>
      <c r="U88" s="42">
        <v>41640</v>
      </c>
      <c r="V88" s="42">
        <v>42005</v>
      </c>
      <c r="W88" s="42">
        <v>42370</v>
      </c>
    </row>
    <row r="89" spans="1:86" s="98" customFormat="1" ht="13.9" x14ac:dyDescent="0.3">
      <c r="B89" s="132" t="s">
        <v>33</v>
      </c>
      <c r="C89" s="133">
        <f>D89/((D84+100)/100)</f>
        <v>66706.649847384484</v>
      </c>
      <c r="D89" s="133">
        <f>E89/((E84+100)/100)</f>
        <v>71661.546292613479</v>
      </c>
      <c r="E89" s="133">
        <f t="shared" ref="E89:S89" si="35">F89/((F84+100)/100)</f>
        <v>74760.606830738994</v>
      </c>
      <c r="F89" s="133">
        <f>G89/((G84+100)/100)</f>
        <v>74452.521235475113</v>
      </c>
      <c r="G89" s="133">
        <f t="shared" si="35"/>
        <v>78418.561193229325</v>
      </c>
      <c r="H89" s="133">
        <f t="shared" si="35"/>
        <v>81008.763371237132</v>
      </c>
      <c r="I89" s="133">
        <f>J89/((J84+100)/100)</f>
        <v>83525.681777727877</v>
      </c>
      <c r="J89" s="133">
        <f t="shared" si="35"/>
        <v>86942.757248194277</v>
      </c>
      <c r="K89" s="133">
        <f t="shared" si="35"/>
        <v>93210.929856484887</v>
      </c>
      <c r="L89" s="133">
        <f t="shared" si="35"/>
        <v>98563.875555807637</v>
      </c>
      <c r="M89" s="133">
        <f t="shared" si="35"/>
        <v>104790.32938532927</v>
      </c>
      <c r="N89" s="133">
        <f t="shared" si="35"/>
        <v>109930.63509004457</v>
      </c>
      <c r="O89" s="133">
        <f t="shared" si="35"/>
        <v>113810.67044291555</v>
      </c>
      <c r="P89" s="133">
        <f t="shared" si="35"/>
        <v>112030.39904548381</v>
      </c>
      <c r="Q89" s="133">
        <f t="shared" si="35"/>
        <v>118577.65419088508</v>
      </c>
      <c r="R89" s="133">
        <f t="shared" si="35"/>
        <v>125823.83838798353</v>
      </c>
      <c r="S89" s="133">
        <f t="shared" si="35"/>
        <v>132515.94028770985</v>
      </c>
      <c r="T89" s="134">
        <f>SUMPRODUCT($A$10:$A$24,T50:T64)</f>
        <v>137876.21576807724</v>
      </c>
      <c r="U89" s="133">
        <f>T89*((U84+100)/100)</f>
        <v>140509.22870344741</v>
      </c>
      <c r="V89" s="133">
        <f>U89*((V84+100)/100)</f>
        <v>143674.25072097921</v>
      </c>
      <c r="W89" s="133">
        <f>V89*((W84+100)/100)</f>
        <v>145957.26698299544</v>
      </c>
    </row>
    <row r="90" spans="1:86" s="55" customFormat="1" ht="13.9" x14ac:dyDescent="0.3">
      <c r="B90" s="7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</row>
    <row r="91" spans="1:86" s="81" customFormat="1" ht="14.45" x14ac:dyDescent="0.3">
      <c r="B91" s="82" t="s">
        <v>23</v>
      </c>
      <c r="C91" s="83"/>
      <c r="D91" s="84">
        <f>(D89/C89*100-100)-D84</f>
        <v>-1.865174681370263E-14</v>
      </c>
      <c r="E91" s="84">
        <f t="shared" ref="E91:W91" si="36">(E89/D89*100-100)-E84</f>
        <v>0</v>
      </c>
      <c r="F91" s="84">
        <f t="shared" si="36"/>
        <v>-1.8096635301390052E-14</v>
      </c>
      <c r="G91" s="84">
        <f t="shared" si="36"/>
        <v>0</v>
      </c>
      <c r="H91" s="84">
        <f t="shared" si="36"/>
        <v>-4.8849813083506888E-15</v>
      </c>
      <c r="I91" s="84">
        <f t="shared" si="36"/>
        <v>5.773159728050814E-15</v>
      </c>
      <c r="J91" s="84">
        <f t="shared" si="36"/>
        <v>-7.1054273576010019E-15</v>
      </c>
      <c r="K91" s="84">
        <f t="shared" si="36"/>
        <v>-1.4210854715202004E-14</v>
      </c>
      <c r="L91" s="84">
        <f t="shared" si="36"/>
        <v>0</v>
      </c>
      <c r="M91" s="84">
        <f t="shared" si="36"/>
        <v>-2.042810365310288E-14</v>
      </c>
      <c r="N91" s="84">
        <f t="shared" si="36"/>
        <v>0</v>
      </c>
      <c r="O91" s="84">
        <f t="shared" si="36"/>
        <v>-5.3290705182007514E-15</v>
      </c>
      <c r="P91" s="84">
        <f t="shared" si="36"/>
        <v>-7.1054273576010019E-15</v>
      </c>
      <c r="Q91" s="84">
        <f t="shared" si="36"/>
        <v>0</v>
      </c>
      <c r="R91" s="84">
        <f t="shared" si="36"/>
        <v>0</v>
      </c>
      <c r="S91" s="84">
        <f>(S89/R89*100-100)-S84</f>
        <v>-2.1316282072803006E-14</v>
      </c>
      <c r="T91" s="85">
        <f t="shared" si="36"/>
        <v>0</v>
      </c>
      <c r="U91" s="84">
        <f t="shared" si="36"/>
        <v>-5.773159728050814E-15</v>
      </c>
      <c r="V91" s="84">
        <f t="shared" si="36"/>
        <v>0</v>
      </c>
      <c r="W91" s="84">
        <f t="shared" si="36"/>
        <v>-1.9984014443252818E-14</v>
      </c>
    </row>
    <row r="94" spans="1:86" ht="15.75" x14ac:dyDescent="0.25">
      <c r="B94" s="79" t="s">
        <v>40</v>
      </c>
      <c r="C94" s="1">
        <v>1</v>
      </c>
      <c r="D94" s="1">
        <v>1</v>
      </c>
      <c r="E94" s="1">
        <v>1</v>
      </c>
      <c r="F94" s="1">
        <v>1</v>
      </c>
      <c r="G94" s="1">
        <v>2</v>
      </c>
      <c r="H94" s="1">
        <v>2</v>
      </c>
      <c r="I94" s="1">
        <v>2</v>
      </c>
      <c r="J94" s="1">
        <v>2</v>
      </c>
      <c r="K94" s="1">
        <v>3</v>
      </c>
      <c r="L94" s="1">
        <v>3</v>
      </c>
      <c r="M94" s="1">
        <v>3</v>
      </c>
      <c r="N94" s="1">
        <v>3</v>
      </c>
      <c r="O94" s="1">
        <v>4</v>
      </c>
      <c r="P94" s="1">
        <v>4</v>
      </c>
      <c r="Q94" s="1">
        <v>4</v>
      </c>
      <c r="R94" s="1">
        <v>4</v>
      </c>
      <c r="S94" s="1">
        <v>5</v>
      </c>
      <c r="T94" s="1">
        <v>5</v>
      </c>
      <c r="U94" s="1">
        <v>5</v>
      </c>
      <c r="V94" s="1">
        <v>5</v>
      </c>
      <c r="W94" s="1">
        <v>6</v>
      </c>
      <c r="X94" s="1">
        <v>6</v>
      </c>
      <c r="Y94" s="1">
        <v>6</v>
      </c>
      <c r="Z94" s="1">
        <v>6</v>
      </c>
      <c r="AA94" s="1">
        <v>7</v>
      </c>
      <c r="AB94" s="1">
        <v>7</v>
      </c>
      <c r="AC94" s="1">
        <v>7</v>
      </c>
      <c r="AD94" s="1">
        <v>7</v>
      </c>
      <c r="AE94" s="1">
        <v>8</v>
      </c>
      <c r="AF94" s="1">
        <v>8</v>
      </c>
      <c r="AG94" s="1">
        <v>8</v>
      </c>
      <c r="AH94" s="1">
        <v>8</v>
      </c>
      <c r="AI94" s="1">
        <v>9</v>
      </c>
      <c r="AJ94" s="1">
        <v>9</v>
      </c>
      <c r="AK94" s="1">
        <v>9</v>
      </c>
      <c r="AL94" s="1">
        <v>9</v>
      </c>
      <c r="AM94" s="1">
        <v>10</v>
      </c>
      <c r="AN94" s="1">
        <v>10</v>
      </c>
      <c r="AO94" s="1">
        <v>10</v>
      </c>
      <c r="AP94" s="1">
        <v>10</v>
      </c>
      <c r="AQ94" s="1">
        <v>11</v>
      </c>
      <c r="AR94" s="1">
        <v>11</v>
      </c>
      <c r="AS94" s="1">
        <v>11</v>
      </c>
      <c r="AT94" s="1">
        <v>11</v>
      </c>
      <c r="AU94" s="1">
        <v>12</v>
      </c>
      <c r="AV94" s="1">
        <v>12</v>
      </c>
      <c r="AW94" s="1">
        <v>12</v>
      </c>
      <c r="AX94" s="1">
        <v>12</v>
      </c>
      <c r="AY94" s="1">
        <v>13</v>
      </c>
      <c r="AZ94" s="1">
        <v>13</v>
      </c>
      <c r="BA94" s="1">
        <v>13</v>
      </c>
      <c r="BB94" s="1">
        <v>13</v>
      </c>
      <c r="BC94" s="1">
        <v>14</v>
      </c>
      <c r="BD94" s="1">
        <v>14</v>
      </c>
      <c r="BE94" s="1">
        <v>14</v>
      </c>
      <c r="BF94" s="1">
        <v>14</v>
      </c>
      <c r="BG94" s="1">
        <v>15</v>
      </c>
      <c r="BH94" s="1">
        <v>15</v>
      </c>
      <c r="BI94" s="1">
        <v>15</v>
      </c>
      <c r="BJ94" s="1">
        <v>15</v>
      </c>
      <c r="BK94" s="1">
        <v>16</v>
      </c>
      <c r="BL94" s="1">
        <v>16</v>
      </c>
      <c r="BM94" s="1">
        <v>16</v>
      </c>
      <c r="BN94" s="1">
        <v>16</v>
      </c>
      <c r="BO94" s="1">
        <v>17</v>
      </c>
      <c r="BP94" s="1">
        <v>17</v>
      </c>
      <c r="BQ94" s="1">
        <v>17</v>
      </c>
      <c r="BR94" s="1">
        <v>17</v>
      </c>
      <c r="BS94" s="1">
        <v>18</v>
      </c>
      <c r="BT94" s="1">
        <v>18</v>
      </c>
      <c r="BU94" s="1">
        <v>18</v>
      </c>
      <c r="BV94" s="1">
        <v>18</v>
      </c>
      <c r="BW94" s="1">
        <v>19</v>
      </c>
      <c r="BX94" s="1">
        <v>19</v>
      </c>
      <c r="BY94" s="1">
        <v>19</v>
      </c>
      <c r="BZ94" s="1">
        <v>19</v>
      </c>
      <c r="CA94" s="1">
        <v>20</v>
      </c>
      <c r="CB94" s="1">
        <v>20</v>
      </c>
      <c r="CC94" s="1">
        <v>20</v>
      </c>
      <c r="CD94" s="1">
        <v>20</v>
      </c>
      <c r="CE94" s="1">
        <v>21</v>
      </c>
      <c r="CF94" s="1">
        <v>21</v>
      </c>
      <c r="CG94" s="1">
        <v>21</v>
      </c>
      <c r="CH94" s="1">
        <v>21</v>
      </c>
    </row>
    <row r="95" spans="1:86" x14ac:dyDescent="0.25">
      <c r="B95" s="16" t="s">
        <v>18</v>
      </c>
      <c r="C95" s="17">
        <v>35125</v>
      </c>
      <c r="D95" s="17">
        <v>35217</v>
      </c>
      <c r="E95" s="17">
        <v>35309</v>
      </c>
      <c r="F95" s="17">
        <v>35400</v>
      </c>
      <c r="G95" s="17">
        <v>35490</v>
      </c>
      <c r="H95" s="17">
        <v>35582</v>
      </c>
      <c r="I95" s="17">
        <v>35674</v>
      </c>
      <c r="J95" s="17">
        <v>35765</v>
      </c>
      <c r="K95" s="17">
        <v>35855</v>
      </c>
      <c r="L95" s="17">
        <v>35947</v>
      </c>
      <c r="M95" s="17">
        <v>36039</v>
      </c>
      <c r="N95" s="17">
        <v>36130</v>
      </c>
      <c r="O95" s="17">
        <v>36220</v>
      </c>
      <c r="P95" s="17">
        <v>36312</v>
      </c>
      <c r="Q95" s="17">
        <v>36404</v>
      </c>
      <c r="R95" s="17">
        <v>36495</v>
      </c>
      <c r="S95" s="17">
        <v>36586</v>
      </c>
      <c r="T95" s="17">
        <v>36678</v>
      </c>
      <c r="U95" s="17">
        <v>36770</v>
      </c>
      <c r="V95" s="17">
        <v>36861</v>
      </c>
      <c r="W95" s="17">
        <v>36951</v>
      </c>
      <c r="X95" s="17">
        <v>37043</v>
      </c>
      <c r="Y95" s="17">
        <v>37135</v>
      </c>
      <c r="Z95" s="17">
        <v>37226</v>
      </c>
      <c r="AA95" s="17">
        <v>37316</v>
      </c>
      <c r="AB95" s="17">
        <v>37408</v>
      </c>
      <c r="AC95" s="17">
        <v>37500</v>
      </c>
      <c r="AD95" s="17">
        <v>37591</v>
      </c>
      <c r="AE95" s="17">
        <v>37681</v>
      </c>
      <c r="AF95" s="17">
        <v>37773</v>
      </c>
      <c r="AG95" s="17">
        <v>37865</v>
      </c>
      <c r="AH95" s="17">
        <v>37956</v>
      </c>
      <c r="AI95" s="17">
        <v>38047</v>
      </c>
      <c r="AJ95" s="17">
        <v>38139</v>
      </c>
      <c r="AK95" s="17">
        <v>38231</v>
      </c>
      <c r="AL95" s="17">
        <v>38322</v>
      </c>
      <c r="AM95" s="17">
        <v>38412</v>
      </c>
      <c r="AN95" s="17">
        <v>38504</v>
      </c>
      <c r="AO95" s="17">
        <v>38596</v>
      </c>
      <c r="AP95" s="17">
        <v>38687</v>
      </c>
      <c r="AQ95" s="17">
        <v>38777</v>
      </c>
      <c r="AR95" s="17">
        <v>38869</v>
      </c>
      <c r="AS95" s="17">
        <v>38961</v>
      </c>
      <c r="AT95" s="17">
        <v>39052</v>
      </c>
      <c r="AU95" s="17">
        <v>39142</v>
      </c>
      <c r="AV95" s="17">
        <v>39234</v>
      </c>
      <c r="AW95" s="17">
        <v>39326</v>
      </c>
      <c r="AX95" s="17">
        <v>39417</v>
      </c>
      <c r="AY95" s="17">
        <v>39508</v>
      </c>
      <c r="AZ95" s="17">
        <v>39600</v>
      </c>
      <c r="BA95" s="17">
        <v>39692</v>
      </c>
      <c r="BB95" s="17">
        <v>39783</v>
      </c>
      <c r="BC95" s="17">
        <v>39873</v>
      </c>
      <c r="BD95" s="17">
        <v>39965</v>
      </c>
      <c r="BE95" s="17">
        <v>40057</v>
      </c>
      <c r="BF95" s="17">
        <v>40148</v>
      </c>
      <c r="BG95" s="17">
        <v>40238</v>
      </c>
      <c r="BH95" s="17">
        <v>40330</v>
      </c>
      <c r="BI95" s="17">
        <v>40422</v>
      </c>
      <c r="BJ95" s="17">
        <v>40513</v>
      </c>
      <c r="BK95" s="17">
        <v>40603</v>
      </c>
      <c r="BL95" s="17">
        <v>40695</v>
      </c>
      <c r="BM95" s="17">
        <v>40787</v>
      </c>
      <c r="BN95" s="17">
        <v>40878</v>
      </c>
      <c r="BO95" s="17">
        <v>40969</v>
      </c>
      <c r="BP95" s="17">
        <v>41061</v>
      </c>
      <c r="BQ95" s="17">
        <v>41153</v>
      </c>
      <c r="BR95" s="17">
        <v>41244</v>
      </c>
      <c r="BS95" s="17">
        <v>41334</v>
      </c>
      <c r="BT95" s="17">
        <v>41426</v>
      </c>
      <c r="BU95" s="17">
        <v>41518</v>
      </c>
      <c r="BV95" s="17">
        <v>41609</v>
      </c>
      <c r="BW95" s="17">
        <v>41699</v>
      </c>
      <c r="BX95" s="17">
        <v>41791</v>
      </c>
      <c r="BY95" s="17">
        <v>41883</v>
      </c>
      <c r="BZ95" s="17">
        <v>41974</v>
      </c>
      <c r="CA95" s="17">
        <v>42064</v>
      </c>
      <c r="CB95" s="17">
        <v>42156</v>
      </c>
      <c r="CC95" s="17">
        <v>42248</v>
      </c>
      <c r="CD95" s="17">
        <v>42339</v>
      </c>
      <c r="CE95" s="17">
        <v>42430</v>
      </c>
      <c r="CF95" s="17">
        <v>42522</v>
      </c>
      <c r="CG95" s="17">
        <v>42614</v>
      </c>
      <c r="CH95" s="17">
        <v>42705</v>
      </c>
    </row>
    <row r="96" spans="1:86" x14ac:dyDescent="0.25">
      <c r="B96" s="18" t="s">
        <v>0</v>
      </c>
      <c r="C96" s="18">
        <f>HLOOKUP(C$94,$C$48:$W$64,3,FALSE)/4</f>
        <v>500.21747656692997</v>
      </c>
      <c r="D96" s="18">
        <f t="shared" ref="D96:BO96" si="37">HLOOKUP(D94,$C$48:$W$64,3,FALSE)/4</f>
        <v>500.21747656692997</v>
      </c>
      <c r="E96" s="18">
        <f t="shared" si="37"/>
        <v>500.21747656692997</v>
      </c>
      <c r="F96" s="18">
        <f t="shared" si="37"/>
        <v>500.21747656692997</v>
      </c>
      <c r="G96" s="18">
        <f t="shared" si="37"/>
        <v>515.78607820782747</v>
      </c>
      <c r="H96" s="18">
        <f t="shared" si="37"/>
        <v>515.78607820782747</v>
      </c>
      <c r="I96" s="18">
        <f t="shared" si="37"/>
        <v>515.78607820782747</v>
      </c>
      <c r="J96" s="18">
        <f t="shared" si="37"/>
        <v>515.78607820782747</v>
      </c>
      <c r="K96" s="18">
        <f t="shared" si="37"/>
        <v>554.84387564447752</v>
      </c>
      <c r="L96" s="18">
        <f t="shared" si="37"/>
        <v>554.84387564447752</v>
      </c>
      <c r="M96" s="18">
        <f t="shared" si="37"/>
        <v>554.84387564447752</v>
      </c>
      <c r="N96" s="18">
        <f t="shared" si="37"/>
        <v>554.84387564447752</v>
      </c>
      <c r="O96" s="18">
        <f t="shared" si="37"/>
        <v>538.46073601291505</v>
      </c>
      <c r="P96" s="18">
        <f t="shared" si="37"/>
        <v>538.46073601291505</v>
      </c>
      <c r="Q96" s="18">
        <f t="shared" si="37"/>
        <v>538.46073601291505</v>
      </c>
      <c r="R96" s="18">
        <f t="shared" si="37"/>
        <v>538.46073601291505</v>
      </c>
      <c r="S96" s="18">
        <f t="shared" si="37"/>
        <v>576.36925562705756</v>
      </c>
      <c r="T96" s="18">
        <f t="shared" si="37"/>
        <v>576.36925562705756</v>
      </c>
      <c r="U96" s="18">
        <f t="shared" si="37"/>
        <v>576.36925562705756</v>
      </c>
      <c r="V96" s="18">
        <f t="shared" si="37"/>
        <v>576.36925562705756</v>
      </c>
      <c r="W96" s="18">
        <f t="shared" si="37"/>
        <v>598.00689337523249</v>
      </c>
      <c r="X96" s="18">
        <f t="shared" si="37"/>
        <v>598.00689337523249</v>
      </c>
      <c r="Y96" s="18">
        <f t="shared" si="37"/>
        <v>598.00689337523249</v>
      </c>
      <c r="Z96" s="18">
        <f t="shared" si="37"/>
        <v>598.00689337523249</v>
      </c>
      <c r="AA96" s="18">
        <f t="shared" si="37"/>
        <v>616.19147814355745</v>
      </c>
      <c r="AB96" s="18">
        <f t="shared" si="37"/>
        <v>616.19147814355745</v>
      </c>
      <c r="AC96" s="18">
        <f t="shared" si="37"/>
        <v>616.19147814355745</v>
      </c>
      <c r="AD96" s="18">
        <f t="shared" si="37"/>
        <v>616.19147814355745</v>
      </c>
      <c r="AE96" s="18">
        <f t="shared" si="37"/>
        <v>642.37568092822755</v>
      </c>
      <c r="AF96" s="18">
        <f t="shared" si="37"/>
        <v>642.37568092822755</v>
      </c>
      <c r="AG96" s="18">
        <f t="shared" si="37"/>
        <v>642.37568092822755</v>
      </c>
      <c r="AH96" s="18">
        <f t="shared" si="37"/>
        <v>642.37568092822755</v>
      </c>
      <c r="AI96" s="18">
        <f t="shared" si="37"/>
        <v>717.13634897654754</v>
      </c>
      <c r="AJ96" s="18">
        <f t="shared" si="37"/>
        <v>717.13634897654754</v>
      </c>
      <c r="AK96" s="18">
        <f t="shared" si="37"/>
        <v>717.13634897654754</v>
      </c>
      <c r="AL96" s="18">
        <f t="shared" si="37"/>
        <v>717.13634897654754</v>
      </c>
      <c r="AM96" s="18">
        <f t="shared" si="37"/>
        <v>823.80888023797002</v>
      </c>
      <c r="AN96" s="18">
        <f t="shared" si="37"/>
        <v>823.80888023797002</v>
      </c>
      <c r="AO96" s="18">
        <f t="shared" si="37"/>
        <v>823.80888023797002</v>
      </c>
      <c r="AP96" s="18">
        <f t="shared" si="37"/>
        <v>823.80888023797002</v>
      </c>
      <c r="AQ96" s="18">
        <f t="shared" si="37"/>
        <v>915.81848877984748</v>
      </c>
      <c r="AR96" s="18">
        <f t="shared" si="37"/>
        <v>915.81848877984748</v>
      </c>
      <c r="AS96" s="18">
        <f t="shared" si="37"/>
        <v>915.81848877984748</v>
      </c>
      <c r="AT96" s="18">
        <f t="shared" si="37"/>
        <v>915.81848877984748</v>
      </c>
      <c r="AU96" s="18">
        <f t="shared" si="37"/>
        <v>941.71787145489998</v>
      </c>
      <c r="AV96" s="18">
        <f t="shared" si="37"/>
        <v>941.71787145489998</v>
      </c>
      <c r="AW96" s="18">
        <f t="shared" si="37"/>
        <v>941.71787145489998</v>
      </c>
      <c r="AX96" s="18">
        <f t="shared" si="37"/>
        <v>941.71787145489998</v>
      </c>
      <c r="AY96" s="18">
        <f t="shared" si="37"/>
        <v>998.17058879553997</v>
      </c>
      <c r="AZ96" s="18">
        <f t="shared" si="37"/>
        <v>998.17058879553997</v>
      </c>
      <c r="BA96" s="18">
        <f t="shared" si="37"/>
        <v>998.17058879553997</v>
      </c>
      <c r="BB96" s="18">
        <f t="shared" si="37"/>
        <v>998.17058879553997</v>
      </c>
      <c r="BC96" s="18">
        <f t="shared" si="37"/>
        <v>956.1685059795675</v>
      </c>
      <c r="BD96" s="18">
        <f t="shared" si="37"/>
        <v>956.1685059795675</v>
      </c>
      <c r="BE96" s="18">
        <f t="shared" si="37"/>
        <v>956.1685059795675</v>
      </c>
      <c r="BF96" s="18">
        <f t="shared" si="37"/>
        <v>956.1685059795675</v>
      </c>
      <c r="BG96" s="18">
        <f t="shared" si="37"/>
        <v>969.28449192289997</v>
      </c>
      <c r="BH96" s="18">
        <f t="shared" si="37"/>
        <v>969.28449192289997</v>
      </c>
      <c r="BI96" s="18">
        <f t="shared" si="37"/>
        <v>969.28449192289997</v>
      </c>
      <c r="BJ96" s="18">
        <f t="shared" si="37"/>
        <v>969.28449192289997</v>
      </c>
      <c r="BK96" s="18">
        <f t="shared" si="37"/>
        <v>1061.2773803093601</v>
      </c>
      <c r="BL96" s="18">
        <f t="shared" si="37"/>
        <v>1061.2773803093601</v>
      </c>
      <c r="BM96" s="18">
        <f t="shared" si="37"/>
        <v>1061.2773803093601</v>
      </c>
      <c r="BN96" s="18">
        <f t="shared" si="37"/>
        <v>1061.2773803093601</v>
      </c>
      <c r="BO96" s="18">
        <f t="shared" si="37"/>
        <v>983.04912179525002</v>
      </c>
      <c r="BP96" s="18">
        <f t="shared" ref="BP96:CH96" si="38">HLOOKUP(BP94,$C$48:$W$64,3,FALSE)/4</f>
        <v>983.04912179525002</v>
      </c>
      <c r="BQ96" s="18">
        <f t="shared" si="38"/>
        <v>983.04912179525002</v>
      </c>
      <c r="BR96" s="18">
        <f t="shared" si="38"/>
        <v>983.04912179525002</v>
      </c>
      <c r="BS96" s="18">
        <f t="shared" si="38"/>
        <v>1007.84727347035</v>
      </c>
      <c r="BT96" s="18">
        <f t="shared" si="38"/>
        <v>1007.84727347035</v>
      </c>
      <c r="BU96" s="18">
        <f t="shared" si="38"/>
        <v>1007.84727347035</v>
      </c>
      <c r="BV96" s="18">
        <f t="shared" si="38"/>
        <v>1007.84727347035</v>
      </c>
      <c r="BW96" s="18">
        <f t="shared" si="38"/>
        <v>969.51403755192496</v>
      </c>
      <c r="BX96" s="18">
        <f t="shared" si="38"/>
        <v>969.51403755192496</v>
      </c>
      <c r="BY96" s="18">
        <f t="shared" si="38"/>
        <v>969.51403755192496</v>
      </c>
      <c r="BZ96" s="18">
        <f t="shared" si="38"/>
        <v>969.51403755192496</v>
      </c>
      <c r="CA96" s="18">
        <f t="shared" si="38"/>
        <v>1064.1318840657025</v>
      </c>
      <c r="CB96" s="18">
        <f t="shared" si="38"/>
        <v>1064.1318840657025</v>
      </c>
      <c r="CC96" s="18">
        <f t="shared" si="38"/>
        <v>1064.1318840657025</v>
      </c>
      <c r="CD96" s="18">
        <f t="shared" si="38"/>
        <v>1064.1318840657025</v>
      </c>
      <c r="CE96" s="18">
        <f t="shared" si="38"/>
        <v>1111.6906107186551</v>
      </c>
      <c r="CF96" s="18">
        <f t="shared" si="38"/>
        <v>1111.6906107186551</v>
      </c>
      <c r="CG96" s="18">
        <f t="shared" si="38"/>
        <v>1111.6906107186551</v>
      </c>
      <c r="CH96" s="18">
        <f t="shared" si="38"/>
        <v>1111.6906107186551</v>
      </c>
    </row>
    <row r="97" spans="2:86" ht="14.45" x14ac:dyDescent="0.3">
      <c r="B97" s="19" t="s">
        <v>1</v>
      </c>
      <c r="C97" s="19">
        <f t="shared" ref="C97:AH97" si="39">HLOOKUP(C$94,$C$48:$W$64,4,FALSE)/4</f>
        <v>86.557320063248994</v>
      </c>
      <c r="D97" s="19">
        <f t="shared" si="39"/>
        <v>86.557320063248994</v>
      </c>
      <c r="E97" s="19">
        <f t="shared" si="39"/>
        <v>86.557320063248994</v>
      </c>
      <c r="F97" s="19">
        <f t="shared" si="39"/>
        <v>86.557320063248994</v>
      </c>
      <c r="G97" s="19">
        <f t="shared" si="39"/>
        <v>97.444419089558494</v>
      </c>
      <c r="H97" s="19">
        <f t="shared" si="39"/>
        <v>97.444419089558494</v>
      </c>
      <c r="I97" s="19">
        <f t="shared" si="39"/>
        <v>97.444419089558494</v>
      </c>
      <c r="J97" s="19">
        <f t="shared" si="39"/>
        <v>97.444419089558494</v>
      </c>
      <c r="K97" s="19">
        <f t="shared" si="39"/>
        <v>91.538714407670753</v>
      </c>
      <c r="L97" s="19">
        <f t="shared" si="39"/>
        <v>91.538714407670753</v>
      </c>
      <c r="M97" s="19">
        <f t="shared" si="39"/>
        <v>91.538714407670753</v>
      </c>
      <c r="N97" s="19">
        <f t="shared" si="39"/>
        <v>91.538714407670753</v>
      </c>
      <c r="O97" s="19">
        <f t="shared" si="39"/>
        <v>95.007656714668244</v>
      </c>
      <c r="P97" s="19">
        <f t="shared" si="39"/>
        <v>95.007656714668244</v>
      </c>
      <c r="Q97" s="19">
        <f t="shared" si="39"/>
        <v>95.007656714668244</v>
      </c>
      <c r="R97" s="19">
        <f t="shared" si="39"/>
        <v>95.007656714668244</v>
      </c>
      <c r="S97" s="19">
        <f t="shared" si="39"/>
        <v>102.06621369336725</v>
      </c>
      <c r="T97" s="19">
        <f t="shared" si="39"/>
        <v>102.06621369336725</v>
      </c>
      <c r="U97" s="19">
        <f t="shared" si="39"/>
        <v>102.06621369336725</v>
      </c>
      <c r="V97" s="19">
        <f t="shared" si="39"/>
        <v>102.06621369336725</v>
      </c>
      <c r="W97" s="19">
        <f t="shared" si="39"/>
        <v>109.63666049345775</v>
      </c>
      <c r="X97" s="19">
        <f t="shared" si="39"/>
        <v>109.63666049345775</v>
      </c>
      <c r="Y97" s="19">
        <f t="shared" si="39"/>
        <v>109.63666049345775</v>
      </c>
      <c r="Z97" s="19">
        <f t="shared" si="39"/>
        <v>109.63666049345775</v>
      </c>
      <c r="AA97" s="19">
        <f t="shared" si="39"/>
        <v>120.7005512504075</v>
      </c>
      <c r="AB97" s="19">
        <f t="shared" si="39"/>
        <v>120.7005512504075</v>
      </c>
      <c r="AC97" s="19">
        <f t="shared" si="39"/>
        <v>120.7005512504075</v>
      </c>
      <c r="AD97" s="19">
        <f t="shared" si="39"/>
        <v>120.7005512504075</v>
      </c>
      <c r="AE97" s="19">
        <f t="shared" si="39"/>
        <v>109.252182608829</v>
      </c>
      <c r="AF97" s="19">
        <f t="shared" si="39"/>
        <v>109.252182608829</v>
      </c>
      <c r="AG97" s="19">
        <f t="shared" si="39"/>
        <v>109.252182608829</v>
      </c>
      <c r="AH97" s="19">
        <f t="shared" si="39"/>
        <v>109.252182608829</v>
      </c>
      <c r="AI97" s="19">
        <f t="shared" ref="AI97:BN97" si="40">HLOOKUP(AI$94,$C$48:$W$64,4,FALSE)/4</f>
        <v>134.06698089636174</v>
      </c>
      <c r="AJ97" s="19">
        <f t="shared" si="40"/>
        <v>134.06698089636174</v>
      </c>
      <c r="AK97" s="19">
        <f t="shared" si="40"/>
        <v>134.06698089636174</v>
      </c>
      <c r="AL97" s="19">
        <f t="shared" si="40"/>
        <v>134.06698089636174</v>
      </c>
      <c r="AM97" s="19">
        <f t="shared" si="40"/>
        <v>135.65404907499575</v>
      </c>
      <c r="AN97" s="19">
        <f t="shared" si="40"/>
        <v>135.65404907499575</v>
      </c>
      <c r="AO97" s="19">
        <f t="shared" si="40"/>
        <v>135.65404907499575</v>
      </c>
      <c r="AP97" s="19">
        <f t="shared" si="40"/>
        <v>135.65404907499575</v>
      </c>
      <c r="AQ97" s="19">
        <f t="shared" si="40"/>
        <v>129.56016875059601</v>
      </c>
      <c r="AR97" s="19">
        <f t="shared" si="40"/>
        <v>129.56016875059601</v>
      </c>
      <c r="AS97" s="19">
        <f t="shared" si="40"/>
        <v>129.56016875059601</v>
      </c>
      <c r="AT97" s="19">
        <f t="shared" si="40"/>
        <v>129.56016875059601</v>
      </c>
      <c r="AU97" s="19">
        <f t="shared" si="40"/>
        <v>127.3743359264945</v>
      </c>
      <c r="AV97" s="19">
        <f t="shared" si="40"/>
        <v>127.3743359264945</v>
      </c>
      <c r="AW97" s="19">
        <f t="shared" si="40"/>
        <v>127.3743359264945</v>
      </c>
      <c r="AX97" s="19">
        <f t="shared" si="40"/>
        <v>127.3743359264945</v>
      </c>
      <c r="AY97" s="19">
        <f t="shared" si="40"/>
        <v>143.95821438543899</v>
      </c>
      <c r="AZ97" s="19">
        <f t="shared" si="40"/>
        <v>143.95821438543899</v>
      </c>
      <c r="BA97" s="19">
        <f t="shared" si="40"/>
        <v>143.95821438543899</v>
      </c>
      <c r="BB97" s="19">
        <f t="shared" si="40"/>
        <v>143.95821438543899</v>
      </c>
      <c r="BC97" s="19">
        <f t="shared" si="40"/>
        <v>128.00479985084024</v>
      </c>
      <c r="BD97" s="19">
        <f t="shared" si="40"/>
        <v>128.00479985084024</v>
      </c>
      <c r="BE97" s="19">
        <f t="shared" si="40"/>
        <v>128.00479985084024</v>
      </c>
      <c r="BF97" s="19">
        <f t="shared" si="40"/>
        <v>128.00479985084024</v>
      </c>
      <c r="BG97" s="19">
        <f t="shared" si="40"/>
        <v>125.2045580198825</v>
      </c>
      <c r="BH97" s="19">
        <f t="shared" si="40"/>
        <v>125.2045580198825</v>
      </c>
      <c r="BI97" s="19">
        <f t="shared" si="40"/>
        <v>125.2045580198825</v>
      </c>
      <c r="BJ97" s="19">
        <f t="shared" si="40"/>
        <v>125.2045580198825</v>
      </c>
      <c r="BK97" s="19">
        <f t="shared" si="40"/>
        <v>153.69061023184025</v>
      </c>
      <c r="BL97" s="19">
        <f t="shared" si="40"/>
        <v>153.69061023184025</v>
      </c>
      <c r="BM97" s="19">
        <f t="shared" si="40"/>
        <v>153.69061023184025</v>
      </c>
      <c r="BN97" s="19">
        <f t="shared" si="40"/>
        <v>153.69061023184025</v>
      </c>
      <c r="BO97" s="19">
        <f t="shared" ref="BO97:CH97" si="41">HLOOKUP(BO$94,$C$48:$W$64,4,FALSE)/4</f>
        <v>183.35701085038275</v>
      </c>
      <c r="BP97" s="19">
        <f t="shared" si="41"/>
        <v>183.35701085038275</v>
      </c>
      <c r="BQ97" s="19">
        <f t="shared" si="41"/>
        <v>183.35701085038275</v>
      </c>
      <c r="BR97" s="19">
        <f t="shared" si="41"/>
        <v>183.35701085038275</v>
      </c>
      <c r="BS97" s="19">
        <f t="shared" si="41"/>
        <v>157.8506491482045</v>
      </c>
      <c r="BT97" s="19">
        <f t="shared" si="41"/>
        <v>157.8506491482045</v>
      </c>
      <c r="BU97" s="19">
        <f t="shared" si="41"/>
        <v>157.8506491482045</v>
      </c>
      <c r="BV97" s="19">
        <f t="shared" si="41"/>
        <v>157.8506491482045</v>
      </c>
      <c r="BW97" s="19">
        <f t="shared" si="41"/>
        <v>196.9062657563245</v>
      </c>
      <c r="BX97" s="19">
        <f t="shared" si="41"/>
        <v>196.9062657563245</v>
      </c>
      <c r="BY97" s="19">
        <f t="shared" si="41"/>
        <v>196.9062657563245</v>
      </c>
      <c r="BZ97" s="19">
        <f t="shared" si="41"/>
        <v>196.9062657563245</v>
      </c>
      <c r="CA97" s="19">
        <f t="shared" si="41"/>
        <v>180.59551525072476</v>
      </c>
      <c r="CB97" s="19">
        <f t="shared" si="41"/>
        <v>180.59551525072476</v>
      </c>
      <c r="CC97" s="19">
        <f t="shared" si="41"/>
        <v>180.59551525072476</v>
      </c>
      <c r="CD97" s="19">
        <f t="shared" si="41"/>
        <v>180.59551525072476</v>
      </c>
      <c r="CE97" s="19">
        <f t="shared" si="41"/>
        <v>178.60514288308951</v>
      </c>
      <c r="CF97" s="19">
        <f t="shared" si="41"/>
        <v>178.60514288308951</v>
      </c>
      <c r="CG97" s="19">
        <f t="shared" si="41"/>
        <v>178.60514288308951</v>
      </c>
      <c r="CH97" s="19">
        <f t="shared" si="41"/>
        <v>178.60514288308951</v>
      </c>
    </row>
    <row r="98" spans="2:86" x14ac:dyDescent="0.25">
      <c r="B98" s="19" t="s">
        <v>2</v>
      </c>
      <c r="C98" s="19">
        <f t="shared" ref="C98:AH98" si="42">HLOOKUP(C$94,$C$48:$W$64,5,FALSE)/4</f>
        <v>2522.3619607232249</v>
      </c>
      <c r="D98" s="19">
        <f t="shared" si="42"/>
        <v>2522.3619607232249</v>
      </c>
      <c r="E98" s="19">
        <f t="shared" si="42"/>
        <v>2522.3619607232249</v>
      </c>
      <c r="F98" s="19">
        <f t="shared" si="42"/>
        <v>2522.3619607232249</v>
      </c>
      <c r="G98" s="19">
        <f t="shared" si="42"/>
        <v>2786.5040523845</v>
      </c>
      <c r="H98" s="19">
        <f t="shared" si="42"/>
        <v>2786.5040523845</v>
      </c>
      <c r="I98" s="19">
        <f t="shared" si="42"/>
        <v>2786.5040523845</v>
      </c>
      <c r="J98" s="19">
        <f t="shared" si="42"/>
        <v>2786.5040523845</v>
      </c>
      <c r="K98" s="19">
        <f t="shared" si="42"/>
        <v>3053.9931334475</v>
      </c>
      <c r="L98" s="19">
        <f t="shared" si="42"/>
        <v>3053.9931334475</v>
      </c>
      <c r="M98" s="19">
        <f t="shared" si="42"/>
        <v>3053.9931334475</v>
      </c>
      <c r="N98" s="19">
        <f t="shared" si="42"/>
        <v>3053.9931334475</v>
      </c>
      <c r="O98" s="19">
        <f t="shared" si="42"/>
        <v>3344.4618434887252</v>
      </c>
      <c r="P98" s="19">
        <f t="shared" si="42"/>
        <v>3344.4618434887252</v>
      </c>
      <c r="Q98" s="19">
        <f t="shared" si="42"/>
        <v>3344.4618434887252</v>
      </c>
      <c r="R98" s="19">
        <f t="shared" si="42"/>
        <v>3344.4618434887252</v>
      </c>
      <c r="S98" s="19">
        <f t="shared" si="42"/>
        <v>3487.7881051488998</v>
      </c>
      <c r="T98" s="19">
        <f t="shared" si="42"/>
        <v>3487.7881051488998</v>
      </c>
      <c r="U98" s="19">
        <f t="shared" si="42"/>
        <v>3487.7881051488998</v>
      </c>
      <c r="V98" s="19">
        <f t="shared" si="42"/>
        <v>3487.7881051488998</v>
      </c>
      <c r="W98" s="19">
        <f t="shared" si="42"/>
        <v>3610.25310689755</v>
      </c>
      <c r="X98" s="19">
        <f t="shared" si="42"/>
        <v>3610.25310689755</v>
      </c>
      <c r="Y98" s="19">
        <f t="shared" si="42"/>
        <v>3610.25310689755</v>
      </c>
      <c r="Z98" s="19">
        <f t="shared" si="42"/>
        <v>3610.25310689755</v>
      </c>
      <c r="AA98" s="19">
        <f t="shared" si="42"/>
        <v>3509.5492777650002</v>
      </c>
      <c r="AB98" s="19">
        <f t="shared" si="42"/>
        <v>3509.5492777650002</v>
      </c>
      <c r="AC98" s="19">
        <f t="shared" si="42"/>
        <v>3509.5492777650002</v>
      </c>
      <c r="AD98" s="19">
        <f t="shared" si="42"/>
        <v>3509.5492777650002</v>
      </c>
      <c r="AE98" s="19">
        <f t="shared" si="42"/>
        <v>3601.0670340562001</v>
      </c>
      <c r="AF98" s="19">
        <f t="shared" si="42"/>
        <v>3601.0670340562001</v>
      </c>
      <c r="AG98" s="19">
        <f t="shared" si="42"/>
        <v>3601.0670340562001</v>
      </c>
      <c r="AH98" s="19">
        <f t="shared" si="42"/>
        <v>3601.0670340562001</v>
      </c>
      <c r="AI98" s="19">
        <f t="shared" ref="AI98:BN98" si="43">HLOOKUP(AI$94,$C$48:$W$64,5,FALSE)/4</f>
        <v>3662.1918442261249</v>
      </c>
      <c r="AJ98" s="19">
        <f t="shared" si="43"/>
        <v>3662.1918442261249</v>
      </c>
      <c r="AK98" s="19">
        <f t="shared" si="43"/>
        <v>3662.1918442261249</v>
      </c>
      <c r="AL98" s="19">
        <f t="shared" si="43"/>
        <v>3662.1918442261249</v>
      </c>
      <c r="AM98" s="19">
        <f t="shared" si="43"/>
        <v>3507.781120495275</v>
      </c>
      <c r="AN98" s="19">
        <f t="shared" si="43"/>
        <v>3507.781120495275</v>
      </c>
      <c r="AO98" s="19">
        <f t="shared" si="43"/>
        <v>3507.781120495275</v>
      </c>
      <c r="AP98" s="19">
        <f t="shared" si="43"/>
        <v>3507.781120495275</v>
      </c>
      <c r="AQ98" s="19">
        <f t="shared" si="43"/>
        <v>3569.8794923917749</v>
      </c>
      <c r="AR98" s="19">
        <f t="shared" si="43"/>
        <v>3569.8794923917749</v>
      </c>
      <c r="AS98" s="19">
        <f t="shared" si="43"/>
        <v>3569.8794923917749</v>
      </c>
      <c r="AT98" s="19">
        <f t="shared" si="43"/>
        <v>3569.8794923917749</v>
      </c>
      <c r="AU98" s="19">
        <f t="shared" si="43"/>
        <v>3664.0157901058751</v>
      </c>
      <c r="AV98" s="19">
        <f t="shared" si="43"/>
        <v>3664.0157901058751</v>
      </c>
      <c r="AW98" s="19">
        <f t="shared" si="43"/>
        <v>3664.0157901058751</v>
      </c>
      <c r="AX98" s="19">
        <f t="shared" si="43"/>
        <v>3664.0157901058751</v>
      </c>
      <c r="AY98" s="19">
        <f t="shared" si="43"/>
        <v>3535.9191569096752</v>
      </c>
      <c r="AZ98" s="19">
        <f t="shared" si="43"/>
        <v>3535.9191569096752</v>
      </c>
      <c r="BA98" s="19">
        <f t="shared" si="43"/>
        <v>3535.9191569096752</v>
      </c>
      <c r="BB98" s="19">
        <f t="shared" si="43"/>
        <v>3535.9191569096752</v>
      </c>
      <c r="BC98" s="19">
        <f t="shared" si="43"/>
        <v>3516.152126348125</v>
      </c>
      <c r="BD98" s="19">
        <f t="shared" si="43"/>
        <v>3516.152126348125</v>
      </c>
      <c r="BE98" s="19">
        <f t="shared" si="43"/>
        <v>3516.152126348125</v>
      </c>
      <c r="BF98" s="19">
        <f t="shared" si="43"/>
        <v>3516.152126348125</v>
      </c>
      <c r="BG98" s="19">
        <f t="shared" si="43"/>
        <v>3608.060756098525</v>
      </c>
      <c r="BH98" s="19">
        <f t="shared" si="43"/>
        <v>3608.060756098525</v>
      </c>
      <c r="BI98" s="19">
        <f t="shared" si="43"/>
        <v>3608.060756098525</v>
      </c>
      <c r="BJ98" s="19">
        <f t="shared" si="43"/>
        <v>3608.060756098525</v>
      </c>
      <c r="BK98" s="19">
        <f t="shared" si="43"/>
        <v>3434.1262515161502</v>
      </c>
      <c r="BL98" s="19">
        <f t="shared" si="43"/>
        <v>3434.1262515161502</v>
      </c>
      <c r="BM98" s="19">
        <f t="shared" si="43"/>
        <v>3434.1262515161502</v>
      </c>
      <c r="BN98" s="19">
        <f t="shared" si="43"/>
        <v>3434.1262515161502</v>
      </c>
      <c r="BO98" s="19">
        <f t="shared" ref="BO98:CH98" si="44">HLOOKUP(BO$94,$C$48:$W$64,5,FALSE)/4</f>
        <v>3575.480590013975</v>
      </c>
      <c r="BP98" s="19">
        <f t="shared" si="44"/>
        <v>3575.480590013975</v>
      </c>
      <c r="BQ98" s="19">
        <f t="shared" si="44"/>
        <v>3575.480590013975</v>
      </c>
      <c r="BR98" s="19">
        <f t="shared" si="44"/>
        <v>3575.480590013975</v>
      </c>
      <c r="BS98" s="19">
        <f t="shared" si="44"/>
        <v>3785.9320086512498</v>
      </c>
      <c r="BT98" s="19">
        <f t="shared" si="44"/>
        <v>3785.9320086512498</v>
      </c>
      <c r="BU98" s="19">
        <f t="shared" si="44"/>
        <v>3785.9320086512498</v>
      </c>
      <c r="BV98" s="19">
        <f t="shared" si="44"/>
        <v>3785.9320086512498</v>
      </c>
      <c r="BW98" s="19">
        <f t="shared" si="44"/>
        <v>3872.7765327396751</v>
      </c>
      <c r="BX98" s="19">
        <f t="shared" si="44"/>
        <v>3872.7765327396751</v>
      </c>
      <c r="BY98" s="19">
        <f t="shared" si="44"/>
        <v>3872.7765327396751</v>
      </c>
      <c r="BZ98" s="19">
        <f t="shared" si="44"/>
        <v>3872.7765327396751</v>
      </c>
      <c r="CA98" s="19">
        <f t="shared" si="44"/>
        <v>3871.4542335176502</v>
      </c>
      <c r="CB98" s="19">
        <f t="shared" si="44"/>
        <v>3871.4542335176502</v>
      </c>
      <c r="CC98" s="19">
        <f t="shared" si="44"/>
        <v>3871.4542335176502</v>
      </c>
      <c r="CD98" s="19">
        <f t="shared" si="44"/>
        <v>3871.4542335176502</v>
      </c>
      <c r="CE98" s="19">
        <f t="shared" si="44"/>
        <v>3757.5331914251751</v>
      </c>
      <c r="CF98" s="19">
        <f t="shared" si="44"/>
        <v>3757.5331914251751</v>
      </c>
      <c r="CG98" s="19">
        <f t="shared" si="44"/>
        <v>3757.5331914251751</v>
      </c>
      <c r="CH98" s="19">
        <f t="shared" si="44"/>
        <v>3757.5331914251751</v>
      </c>
    </row>
    <row r="99" spans="2:86" ht="14.45" x14ac:dyDescent="0.3">
      <c r="B99" s="19" t="s">
        <v>3</v>
      </c>
      <c r="C99" s="19">
        <f t="shared" ref="C99:AH99" si="45">HLOOKUP(C$94,$C$48:$W$64,6,FALSE)/4</f>
        <v>2492.475428656785</v>
      </c>
      <c r="D99" s="19">
        <f t="shared" si="45"/>
        <v>2492.475428656785</v>
      </c>
      <c r="E99" s="19">
        <f t="shared" si="45"/>
        <v>2492.475428656785</v>
      </c>
      <c r="F99" s="19">
        <f t="shared" si="45"/>
        <v>2492.475428656785</v>
      </c>
      <c r="G99" s="19">
        <f t="shared" si="45"/>
        <v>2630.33694293295</v>
      </c>
      <c r="H99" s="19">
        <f t="shared" si="45"/>
        <v>2630.33694293295</v>
      </c>
      <c r="I99" s="19">
        <f t="shared" si="45"/>
        <v>2630.33694293295</v>
      </c>
      <c r="J99" s="19">
        <f t="shared" si="45"/>
        <v>2630.33694293295</v>
      </c>
      <c r="K99" s="19">
        <f t="shared" si="45"/>
        <v>2662.5037540242251</v>
      </c>
      <c r="L99" s="19">
        <f t="shared" si="45"/>
        <v>2662.5037540242251</v>
      </c>
      <c r="M99" s="19">
        <f t="shared" si="45"/>
        <v>2662.5037540242251</v>
      </c>
      <c r="N99" s="19">
        <f t="shared" si="45"/>
        <v>2662.5037540242251</v>
      </c>
      <c r="O99" s="19">
        <f t="shared" si="45"/>
        <v>2643.4080760777251</v>
      </c>
      <c r="P99" s="19">
        <f t="shared" si="45"/>
        <v>2643.4080760777251</v>
      </c>
      <c r="Q99" s="19">
        <f t="shared" si="45"/>
        <v>2643.4080760777251</v>
      </c>
      <c r="R99" s="19">
        <f t="shared" si="45"/>
        <v>2643.4080760777251</v>
      </c>
      <c r="S99" s="19">
        <f t="shared" si="45"/>
        <v>2807.4217632042751</v>
      </c>
      <c r="T99" s="19">
        <f t="shared" si="45"/>
        <v>2807.4217632042751</v>
      </c>
      <c r="U99" s="19">
        <f t="shared" si="45"/>
        <v>2807.4217632042751</v>
      </c>
      <c r="V99" s="19">
        <f t="shared" si="45"/>
        <v>2807.4217632042751</v>
      </c>
      <c r="W99" s="19">
        <f t="shared" si="45"/>
        <v>2790.6300995485749</v>
      </c>
      <c r="X99" s="19">
        <f t="shared" si="45"/>
        <v>2790.6300995485749</v>
      </c>
      <c r="Y99" s="19">
        <f t="shared" si="45"/>
        <v>2790.6300995485749</v>
      </c>
      <c r="Z99" s="19">
        <f t="shared" si="45"/>
        <v>2790.6300995485749</v>
      </c>
      <c r="AA99" s="19">
        <f t="shared" si="45"/>
        <v>2854.3135275678251</v>
      </c>
      <c r="AB99" s="19">
        <f t="shared" si="45"/>
        <v>2854.3135275678251</v>
      </c>
      <c r="AC99" s="19">
        <f t="shared" si="45"/>
        <v>2854.3135275678251</v>
      </c>
      <c r="AD99" s="19">
        <f t="shared" si="45"/>
        <v>2854.3135275678251</v>
      </c>
      <c r="AE99" s="19">
        <f t="shared" si="45"/>
        <v>2886.2796774583248</v>
      </c>
      <c r="AF99" s="19">
        <f t="shared" si="45"/>
        <v>2886.2796774583248</v>
      </c>
      <c r="AG99" s="19">
        <f t="shared" si="45"/>
        <v>2886.2796774583248</v>
      </c>
      <c r="AH99" s="19">
        <f t="shared" si="45"/>
        <v>2886.2796774583248</v>
      </c>
      <c r="AI99" s="19">
        <f t="shared" ref="AI99:BN99" si="46">HLOOKUP(AI$94,$C$48:$W$64,6,FALSE)/4</f>
        <v>3076.7968134410248</v>
      </c>
      <c r="AJ99" s="19">
        <f t="shared" si="46"/>
        <v>3076.7968134410248</v>
      </c>
      <c r="AK99" s="19">
        <f t="shared" si="46"/>
        <v>3076.7968134410248</v>
      </c>
      <c r="AL99" s="19">
        <f t="shared" si="46"/>
        <v>3076.7968134410248</v>
      </c>
      <c r="AM99" s="19">
        <f t="shared" si="46"/>
        <v>3177.0168124786251</v>
      </c>
      <c r="AN99" s="19">
        <f t="shared" si="46"/>
        <v>3177.0168124786251</v>
      </c>
      <c r="AO99" s="19">
        <f t="shared" si="46"/>
        <v>3177.0168124786251</v>
      </c>
      <c r="AP99" s="19">
        <f t="shared" si="46"/>
        <v>3177.0168124786251</v>
      </c>
      <c r="AQ99" s="19">
        <f t="shared" si="46"/>
        <v>3340.3582831926501</v>
      </c>
      <c r="AR99" s="19">
        <f t="shared" si="46"/>
        <v>3340.3582831926501</v>
      </c>
      <c r="AS99" s="19">
        <f t="shared" si="46"/>
        <v>3340.3582831926501</v>
      </c>
      <c r="AT99" s="19">
        <f t="shared" si="46"/>
        <v>3340.3582831926501</v>
      </c>
      <c r="AU99" s="19">
        <f t="shared" si="46"/>
        <v>3427.2883296610999</v>
      </c>
      <c r="AV99" s="19">
        <f t="shared" si="46"/>
        <v>3427.2883296610999</v>
      </c>
      <c r="AW99" s="19">
        <f t="shared" si="46"/>
        <v>3427.2883296610999</v>
      </c>
      <c r="AX99" s="19">
        <f t="shared" si="46"/>
        <v>3427.2883296610999</v>
      </c>
      <c r="AY99" s="19">
        <f t="shared" si="46"/>
        <v>3470.6214233803498</v>
      </c>
      <c r="AZ99" s="19">
        <f t="shared" si="46"/>
        <v>3470.6214233803498</v>
      </c>
      <c r="BA99" s="19">
        <f t="shared" si="46"/>
        <v>3470.6214233803498</v>
      </c>
      <c r="BB99" s="19">
        <f t="shared" si="46"/>
        <v>3470.6214233803498</v>
      </c>
      <c r="BC99" s="19">
        <f t="shared" si="46"/>
        <v>3261.8122505720498</v>
      </c>
      <c r="BD99" s="19">
        <f t="shared" si="46"/>
        <v>3261.8122505720498</v>
      </c>
      <c r="BE99" s="19">
        <f t="shared" si="46"/>
        <v>3261.8122505720498</v>
      </c>
      <c r="BF99" s="19">
        <f t="shared" si="46"/>
        <v>3261.8122505720498</v>
      </c>
      <c r="BG99" s="19">
        <f t="shared" si="46"/>
        <v>3368.4110981216249</v>
      </c>
      <c r="BH99" s="19">
        <f t="shared" si="46"/>
        <v>3368.4110981216249</v>
      </c>
      <c r="BI99" s="19">
        <f t="shared" si="46"/>
        <v>3368.4110981216249</v>
      </c>
      <c r="BJ99" s="19">
        <f t="shared" si="46"/>
        <v>3368.4110981216249</v>
      </c>
      <c r="BK99" s="19">
        <f t="shared" si="46"/>
        <v>3634.0607445959499</v>
      </c>
      <c r="BL99" s="19">
        <f t="shared" si="46"/>
        <v>3634.0607445959499</v>
      </c>
      <c r="BM99" s="19">
        <f t="shared" si="46"/>
        <v>3634.0607445959499</v>
      </c>
      <c r="BN99" s="19">
        <f t="shared" si="46"/>
        <v>3634.0607445959499</v>
      </c>
      <c r="BO99" s="19">
        <f t="shared" ref="BO99:CH99" si="47">HLOOKUP(BO$94,$C$48:$W$64,6,FALSE)/4</f>
        <v>3755.109291124425</v>
      </c>
      <c r="BP99" s="19">
        <f t="shared" si="47"/>
        <v>3755.109291124425</v>
      </c>
      <c r="BQ99" s="19">
        <f t="shared" si="47"/>
        <v>3755.109291124425</v>
      </c>
      <c r="BR99" s="19">
        <f t="shared" si="47"/>
        <v>3755.109291124425</v>
      </c>
      <c r="BS99" s="19">
        <f t="shared" si="47"/>
        <v>3831.42026684245</v>
      </c>
      <c r="BT99" s="19">
        <f t="shared" si="47"/>
        <v>3831.42026684245</v>
      </c>
      <c r="BU99" s="19">
        <f t="shared" si="47"/>
        <v>3831.42026684245</v>
      </c>
      <c r="BV99" s="19">
        <f t="shared" si="47"/>
        <v>3831.42026684245</v>
      </c>
      <c r="BW99" s="19">
        <f t="shared" si="47"/>
        <v>3819.9034032033501</v>
      </c>
      <c r="BX99" s="19">
        <f t="shared" si="47"/>
        <v>3819.9034032033501</v>
      </c>
      <c r="BY99" s="19">
        <f t="shared" si="47"/>
        <v>3819.9034032033501</v>
      </c>
      <c r="BZ99" s="19">
        <f t="shared" si="47"/>
        <v>3819.9034032033501</v>
      </c>
      <c r="CA99" s="19">
        <f t="shared" si="47"/>
        <v>3826.6834354049251</v>
      </c>
      <c r="CB99" s="19">
        <f t="shared" si="47"/>
        <v>3826.6834354049251</v>
      </c>
      <c r="CC99" s="19">
        <f t="shared" si="47"/>
        <v>3826.6834354049251</v>
      </c>
      <c r="CD99" s="19">
        <f t="shared" si="47"/>
        <v>3826.6834354049251</v>
      </c>
      <c r="CE99" s="19">
        <f t="shared" si="47"/>
        <v>3791.0851350448002</v>
      </c>
      <c r="CF99" s="19">
        <f t="shared" si="47"/>
        <v>3791.0851350448002</v>
      </c>
      <c r="CG99" s="19">
        <f t="shared" si="47"/>
        <v>3791.0851350448002</v>
      </c>
      <c r="CH99" s="19">
        <f t="shared" si="47"/>
        <v>3791.0851350448002</v>
      </c>
    </row>
    <row r="100" spans="2:86" x14ac:dyDescent="0.25">
      <c r="B100" s="19" t="s">
        <v>4</v>
      </c>
      <c r="C100" s="19">
        <f t="shared" ref="C100:AH100" si="48">HLOOKUP(C$94,$C$48:$W$64,7,FALSE)/4</f>
        <v>570.20190863800246</v>
      </c>
      <c r="D100" s="19">
        <f t="shared" si="48"/>
        <v>570.20190863800246</v>
      </c>
      <c r="E100" s="19">
        <f t="shared" si="48"/>
        <v>570.20190863800246</v>
      </c>
      <c r="F100" s="19">
        <f t="shared" si="48"/>
        <v>570.20190863800246</v>
      </c>
      <c r="G100" s="19">
        <f t="shared" si="48"/>
        <v>612.43682346972503</v>
      </c>
      <c r="H100" s="19">
        <f t="shared" si="48"/>
        <v>612.43682346972503</v>
      </c>
      <c r="I100" s="19">
        <f t="shared" si="48"/>
        <v>612.43682346972503</v>
      </c>
      <c r="J100" s="19">
        <f t="shared" si="48"/>
        <v>612.43682346972503</v>
      </c>
      <c r="K100" s="19">
        <f t="shared" si="48"/>
        <v>632.76969733880003</v>
      </c>
      <c r="L100" s="19">
        <f t="shared" si="48"/>
        <v>632.76969733880003</v>
      </c>
      <c r="M100" s="19">
        <f t="shared" si="48"/>
        <v>632.76969733880003</v>
      </c>
      <c r="N100" s="19">
        <f t="shared" si="48"/>
        <v>632.76969733880003</v>
      </c>
      <c r="O100" s="19">
        <f t="shared" si="48"/>
        <v>590.35698772896751</v>
      </c>
      <c r="P100" s="19">
        <f t="shared" si="48"/>
        <v>590.35698772896751</v>
      </c>
      <c r="Q100" s="19">
        <f t="shared" si="48"/>
        <v>590.35698772896751</v>
      </c>
      <c r="R100" s="19">
        <f t="shared" si="48"/>
        <v>590.35698772896751</v>
      </c>
      <c r="S100" s="19">
        <f t="shared" si="48"/>
        <v>623.88240924843501</v>
      </c>
      <c r="T100" s="19">
        <f t="shared" si="48"/>
        <v>623.88240924843501</v>
      </c>
      <c r="U100" s="19">
        <f t="shared" si="48"/>
        <v>623.88240924843501</v>
      </c>
      <c r="V100" s="19">
        <f t="shared" si="48"/>
        <v>623.88240924843501</v>
      </c>
      <c r="W100" s="19">
        <f t="shared" si="48"/>
        <v>617.87103897973498</v>
      </c>
      <c r="X100" s="19">
        <f t="shared" si="48"/>
        <v>617.87103897973498</v>
      </c>
      <c r="Y100" s="19">
        <f t="shared" si="48"/>
        <v>617.87103897973498</v>
      </c>
      <c r="Z100" s="19">
        <f t="shared" si="48"/>
        <v>617.87103897973498</v>
      </c>
      <c r="AA100" s="19">
        <f t="shared" si="48"/>
        <v>629.47115913692255</v>
      </c>
      <c r="AB100" s="19">
        <f t="shared" si="48"/>
        <v>629.47115913692255</v>
      </c>
      <c r="AC100" s="19">
        <f t="shared" si="48"/>
        <v>629.47115913692255</v>
      </c>
      <c r="AD100" s="19">
        <f t="shared" si="48"/>
        <v>629.47115913692255</v>
      </c>
      <c r="AE100" s="19">
        <f t="shared" si="48"/>
        <v>647.79179666096252</v>
      </c>
      <c r="AF100" s="19">
        <f t="shared" si="48"/>
        <v>647.79179666096252</v>
      </c>
      <c r="AG100" s="19">
        <f t="shared" si="48"/>
        <v>647.79179666096252</v>
      </c>
      <c r="AH100" s="19">
        <f t="shared" si="48"/>
        <v>647.79179666096252</v>
      </c>
      <c r="AI100" s="19">
        <f t="shared" ref="AI100:BN100" si="49">HLOOKUP(AI$94,$C$48:$W$64,7,FALSE)/4</f>
        <v>672.52608338699997</v>
      </c>
      <c r="AJ100" s="19">
        <f t="shared" si="49"/>
        <v>672.52608338699997</v>
      </c>
      <c r="AK100" s="19">
        <f t="shared" si="49"/>
        <v>672.52608338699997</v>
      </c>
      <c r="AL100" s="19">
        <f t="shared" si="49"/>
        <v>672.52608338699997</v>
      </c>
      <c r="AM100" s="19">
        <f t="shared" si="49"/>
        <v>721.94999761399754</v>
      </c>
      <c r="AN100" s="19">
        <f t="shared" si="49"/>
        <v>721.94999761399754</v>
      </c>
      <c r="AO100" s="19">
        <f t="shared" si="49"/>
        <v>721.94999761399754</v>
      </c>
      <c r="AP100" s="19">
        <f t="shared" si="49"/>
        <v>721.94999761399754</v>
      </c>
      <c r="AQ100" s="19">
        <f t="shared" si="49"/>
        <v>762.58377656019252</v>
      </c>
      <c r="AR100" s="19">
        <f t="shared" si="49"/>
        <v>762.58377656019252</v>
      </c>
      <c r="AS100" s="19">
        <f t="shared" si="49"/>
        <v>762.58377656019252</v>
      </c>
      <c r="AT100" s="19">
        <f t="shared" si="49"/>
        <v>762.58377656019252</v>
      </c>
      <c r="AU100" s="19">
        <f t="shared" si="49"/>
        <v>550.08867703344504</v>
      </c>
      <c r="AV100" s="19">
        <f t="shared" si="49"/>
        <v>550.08867703344504</v>
      </c>
      <c r="AW100" s="19">
        <f t="shared" si="49"/>
        <v>550.08867703344504</v>
      </c>
      <c r="AX100" s="19">
        <f t="shared" si="49"/>
        <v>550.08867703344504</v>
      </c>
      <c r="AY100" s="19">
        <f t="shared" si="49"/>
        <v>556.99487324696247</v>
      </c>
      <c r="AZ100" s="19">
        <f t="shared" si="49"/>
        <v>556.99487324696247</v>
      </c>
      <c r="BA100" s="19">
        <f t="shared" si="49"/>
        <v>556.99487324696247</v>
      </c>
      <c r="BB100" s="19">
        <f t="shared" si="49"/>
        <v>556.99487324696247</v>
      </c>
      <c r="BC100" s="19">
        <f t="shared" si="49"/>
        <v>633.39507328953505</v>
      </c>
      <c r="BD100" s="19">
        <f t="shared" si="49"/>
        <v>633.39507328953505</v>
      </c>
      <c r="BE100" s="19">
        <f t="shared" si="49"/>
        <v>633.39507328953505</v>
      </c>
      <c r="BF100" s="19">
        <f t="shared" si="49"/>
        <v>633.39507328953505</v>
      </c>
      <c r="BG100" s="19">
        <f t="shared" si="49"/>
        <v>688.88323220211748</v>
      </c>
      <c r="BH100" s="19">
        <f t="shared" si="49"/>
        <v>688.88323220211748</v>
      </c>
      <c r="BI100" s="19">
        <f t="shared" si="49"/>
        <v>688.88323220211748</v>
      </c>
      <c r="BJ100" s="19">
        <f t="shared" si="49"/>
        <v>688.88323220211748</v>
      </c>
      <c r="BK100" s="19">
        <f t="shared" si="49"/>
        <v>769.82620073002249</v>
      </c>
      <c r="BL100" s="19">
        <f t="shared" si="49"/>
        <v>769.82620073002249</v>
      </c>
      <c r="BM100" s="19">
        <f t="shared" si="49"/>
        <v>769.82620073002249</v>
      </c>
      <c r="BN100" s="19">
        <f t="shared" si="49"/>
        <v>769.82620073002249</v>
      </c>
      <c r="BO100" s="19">
        <f t="shared" ref="BO100:CH100" si="50">HLOOKUP(BO$94,$C$48:$W$64,7,FALSE)/4</f>
        <v>835.43788769086746</v>
      </c>
      <c r="BP100" s="19">
        <f t="shared" si="50"/>
        <v>835.43788769086746</v>
      </c>
      <c r="BQ100" s="19">
        <f t="shared" si="50"/>
        <v>835.43788769086746</v>
      </c>
      <c r="BR100" s="19">
        <f t="shared" si="50"/>
        <v>835.43788769086746</v>
      </c>
      <c r="BS100" s="19">
        <f t="shared" si="50"/>
        <v>886.01352294901994</v>
      </c>
      <c r="BT100" s="19">
        <f t="shared" si="50"/>
        <v>886.01352294901994</v>
      </c>
      <c r="BU100" s="19">
        <f t="shared" si="50"/>
        <v>886.01352294901994</v>
      </c>
      <c r="BV100" s="19">
        <f t="shared" si="50"/>
        <v>886.01352294901994</v>
      </c>
      <c r="BW100" s="19">
        <f t="shared" si="50"/>
        <v>920.03936885702001</v>
      </c>
      <c r="BX100" s="19">
        <f t="shared" si="50"/>
        <v>920.03936885702001</v>
      </c>
      <c r="BY100" s="19">
        <f t="shared" si="50"/>
        <v>920.03936885702001</v>
      </c>
      <c r="BZ100" s="19">
        <f t="shared" si="50"/>
        <v>920.03936885702001</v>
      </c>
      <c r="CA100" s="19">
        <f t="shared" si="50"/>
        <v>952.08405997313253</v>
      </c>
      <c r="CB100" s="19">
        <f t="shared" si="50"/>
        <v>952.08405997313253</v>
      </c>
      <c r="CC100" s="19">
        <f t="shared" si="50"/>
        <v>952.08405997313253</v>
      </c>
      <c r="CD100" s="19">
        <f t="shared" si="50"/>
        <v>952.08405997313253</v>
      </c>
      <c r="CE100" s="19">
        <f t="shared" si="50"/>
        <v>966.84861209816495</v>
      </c>
      <c r="CF100" s="19">
        <f t="shared" si="50"/>
        <v>966.84861209816495</v>
      </c>
      <c r="CG100" s="19">
        <f t="shared" si="50"/>
        <v>966.84861209816495</v>
      </c>
      <c r="CH100" s="19">
        <f t="shared" si="50"/>
        <v>966.84861209816495</v>
      </c>
    </row>
    <row r="101" spans="2:86" x14ac:dyDescent="0.25">
      <c r="B101" s="19" t="s">
        <v>5</v>
      </c>
      <c r="C101" s="19">
        <f t="shared" ref="C101:AH101" si="51">HLOOKUP(C$94,$C$48:$W$64,8,FALSE)/4</f>
        <v>1372.0711709002051</v>
      </c>
      <c r="D101" s="19">
        <f t="shared" si="51"/>
        <v>1372.0711709002051</v>
      </c>
      <c r="E101" s="19">
        <f t="shared" si="51"/>
        <v>1372.0711709002051</v>
      </c>
      <c r="F101" s="19">
        <f t="shared" si="51"/>
        <v>1372.0711709002051</v>
      </c>
      <c r="G101" s="19">
        <f t="shared" si="51"/>
        <v>1455.8072732199976</v>
      </c>
      <c r="H101" s="19">
        <f t="shared" si="51"/>
        <v>1455.8072732199976</v>
      </c>
      <c r="I101" s="19">
        <f t="shared" si="51"/>
        <v>1455.8072732199976</v>
      </c>
      <c r="J101" s="19">
        <f t="shared" si="51"/>
        <v>1455.8072732199976</v>
      </c>
      <c r="K101" s="19">
        <f t="shared" si="51"/>
        <v>1451.8958714938724</v>
      </c>
      <c r="L101" s="19">
        <f t="shared" si="51"/>
        <v>1451.8958714938724</v>
      </c>
      <c r="M101" s="19">
        <f t="shared" si="51"/>
        <v>1451.8958714938724</v>
      </c>
      <c r="N101" s="19">
        <f t="shared" si="51"/>
        <v>1451.8958714938724</v>
      </c>
      <c r="O101" s="19">
        <f t="shared" si="51"/>
        <v>1307.9057270944925</v>
      </c>
      <c r="P101" s="19">
        <f t="shared" si="51"/>
        <v>1307.9057270944925</v>
      </c>
      <c r="Q101" s="19">
        <f t="shared" si="51"/>
        <v>1307.9057270944925</v>
      </c>
      <c r="R101" s="19">
        <f t="shared" si="51"/>
        <v>1307.9057270944925</v>
      </c>
      <c r="S101" s="19">
        <f t="shared" si="51"/>
        <v>1304.5986502121275</v>
      </c>
      <c r="T101" s="19">
        <f t="shared" si="51"/>
        <v>1304.5986502121275</v>
      </c>
      <c r="U101" s="19">
        <f t="shared" si="51"/>
        <v>1304.5986502121275</v>
      </c>
      <c r="V101" s="19">
        <f t="shared" si="51"/>
        <v>1304.5986502121275</v>
      </c>
      <c r="W101" s="19">
        <f t="shared" si="51"/>
        <v>1345.7216341757901</v>
      </c>
      <c r="X101" s="19">
        <f t="shared" si="51"/>
        <v>1345.7216341757901</v>
      </c>
      <c r="Y101" s="19">
        <f t="shared" si="51"/>
        <v>1345.7216341757901</v>
      </c>
      <c r="Z101" s="19">
        <f t="shared" si="51"/>
        <v>1345.7216341757901</v>
      </c>
      <c r="AA101" s="19">
        <f t="shared" si="51"/>
        <v>1390.10397069434</v>
      </c>
      <c r="AB101" s="19">
        <f t="shared" si="51"/>
        <v>1390.10397069434</v>
      </c>
      <c r="AC101" s="19">
        <f t="shared" si="51"/>
        <v>1390.10397069434</v>
      </c>
      <c r="AD101" s="19">
        <f t="shared" si="51"/>
        <v>1390.10397069434</v>
      </c>
      <c r="AE101" s="19">
        <f t="shared" si="51"/>
        <v>1407.0155529533274</v>
      </c>
      <c r="AF101" s="19">
        <f t="shared" si="51"/>
        <v>1407.0155529533274</v>
      </c>
      <c r="AG101" s="19">
        <f t="shared" si="51"/>
        <v>1407.0155529533274</v>
      </c>
      <c r="AH101" s="19">
        <f t="shared" si="51"/>
        <v>1407.0155529533274</v>
      </c>
      <c r="AI101" s="19">
        <f t="shared" ref="AI101:BN101" si="52">HLOOKUP(AI$94,$C$48:$W$64,8,FALSE)/4</f>
        <v>1456.0085357391474</v>
      </c>
      <c r="AJ101" s="19">
        <f t="shared" si="52"/>
        <v>1456.0085357391474</v>
      </c>
      <c r="AK101" s="19">
        <f t="shared" si="52"/>
        <v>1456.0085357391474</v>
      </c>
      <c r="AL101" s="19">
        <f t="shared" si="52"/>
        <v>1456.0085357391474</v>
      </c>
      <c r="AM101" s="19">
        <f t="shared" si="52"/>
        <v>1589.9899316199276</v>
      </c>
      <c r="AN101" s="19">
        <f t="shared" si="52"/>
        <v>1589.9899316199276</v>
      </c>
      <c r="AO101" s="19">
        <f t="shared" si="52"/>
        <v>1589.9899316199276</v>
      </c>
      <c r="AP101" s="19">
        <f t="shared" si="52"/>
        <v>1589.9899316199276</v>
      </c>
      <c r="AQ101" s="19">
        <f t="shared" si="52"/>
        <v>1681.6574459685125</v>
      </c>
      <c r="AR101" s="19">
        <f t="shared" si="52"/>
        <v>1681.6574459685125</v>
      </c>
      <c r="AS101" s="19">
        <f t="shared" si="52"/>
        <v>1681.6574459685125</v>
      </c>
      <c r="AT101" s="19">
        <f t="shared" si="52"/>
        <v>1681.6574459685125</v>
      </c>
      <c r="AU101" s="19">
        <f t="shared" si="52"/>
        <v>1759.3547590959049</v>
      </c>
      <c r="AV101" s="19">
        <f t="shared" si="52"/>
        <v>1759.3547590959049</v>
      </c>
      <c r="AW101" s="19">
        <f t="shared" si="52"/>
        <v>1759.3547590959049</v>
      </c>
      <c r="AX101" s="19">
        <f t="shared" si="52"/>
        <v>1759.3547590959049</v>
      </c>
      <c r="AY101" s="19">
        <f t="shared" si="52"/>
        <v>1979.776972000175</v>
      </c>
      <c r="AZ101" s="19">
        <f t="shared" si="52"/>
        <v>1979.776972000175</v>
      </c>
      <c r="BA101" s="19">
        <f t="shared" si="52"/>
        <v>1979.776972000175</v>
      </c>
      <c r="BB101" s="19">
        <f t="shared" si="52"/>
        <v>1979.776972000175</v>
      </c>
      <c r="BC101" s="19">
        <f t="shared" si="52"/>
        <v>1867.0998096874976</v>
      </c>
      <c r="BD101" s="19">
        <f t="shared" si="52"/>
        <v>1867.0998096874976</v>
      </c>
      <c r="BE101" s="19">
        <f t="shared" si="52"/>
        <v>1867.0998096874976</v>
      </c>
      <c r="BF101" s="19">
        <f t="shared" si="52"/>
        <v>1867.0998096874976</v>
      </c>
      <c r="BG101" s="19">
        <f t="shared" si="52"/>
        <v>1896.7312899767701</v>
      </c>
      <c r="BH101" s="19">
        <f t="shared" si="52"/>
        <v>1896.7312899767701</v>
      </c>
      <c r="BI101" s="19">
        <f t="shared" si="52"/>
        <v>1896.7312899767701</v>
      </c>
      <c r="BJ101" s="19">
        <f t="shared" si="52"/>
        <v>1896.7312899767701</v>
      </c>
      <c r="BK101" s="19">
        <f t="shared" si="52"/>
        <v>1998.0960731115399</v>
      </c>
      <c r="BL101" s="19">
        <f t="shared" si="52"/>
        <v>1998.0960731115399</v>
      </c>
      <c r="BM101" s="19">
        <f t="shared" si="52"/>
        <v>1998.0960731115399</v>
      </c>
      <c r="BN101" s="19">
        <f t="shared" si="52"/>
        <v>1998.0960731115399</v>
      </c>
      <c r="BO101" s="19">
        <f t="shared" ref="BO101:CH101" si="53">HLOOKUP(BO$94,$C$48:$W$64,8,FALSE)/4</f>
        <v>2141.4496584323124</v>
      </c>
      <c r="BP101" s="19">
        <f t="shared" si="53"/>
        <v>2141.4496584323124</v>
      </c>
      <c r="BQ101" s="19">
        <f t="shared" si="53"/>
        <v>2141.4496584323124</v>
      </c>
      <c r="BR101" s="19">
        <f t="shared" si="53"/>
        <v>2141.4496584323124</v>
      </c>
      <c r="BS101" s="19">
        <f t="shared" si="53"/>
        <v>2248.8272323278825</v>
      </c>
      <c r="BT101" s="19">
        <f t="shared" si="53"/>
        <v>2248.8272323278825</v>
      </c>
      <c r="BU101" s="19">
        <f t="shared" si="53"/>
        <v>2248.8272323278825</v>
      </c>
      <c r="BV101" s="19">
        <f t="shared" si="53"/>
        <v>2248.8272323278825</v>
      </c>
      <c r="BW101" s="19">
        <f t="shared" si="53"/>
        <v>2206.99857841634</v>
      </c>
      <c r="BX101" s="19">
        <f t="shared" si="53"/>
        <v>2206.99857841634</v>
      </c>
      <c r="BY101" s="19">
        <f t="shared" si="53"/>
        <v>2206.99857841634</v>
      </c>
      <c r="BZ101" s="19">
        <f t="shared" si="53"/>
        <v>2206.99857841634</v>
      </c>
      <c r="CA101" s="19">
        <f t="shared" si="53"/>
        <v>2293.4951209441251</v>
      </c>
      <c r="CB101" s="19">
        <f t="shared" si="53"/>
        <v>2293.4951209441251</v>
      </c>
      <c r="CC101" s="19">
        <f t="shared" si="53"/>
        <v>2293.4951209441251</v>
      </c>
      <c r="CD101" s="19">
        <f t="shared" si="53"/>
        <v>2293.4951209441251</v>
      </c>
      <c r="CE101" s="19">
        <f t="shared" si="53"/>
        <v>2350.5637181826473</v>
      </c>
      <c r="CF101" s="19">
        <f t="shared" si="53"/>
        <v>2350.5637181826473</v>
      </c>
      <c r="CG101" s="19">
        <f t="shared" si="53"/>
        <v>2350.5637181826473</v>
      </c>
      <c r="CH101" s="19">
        <f t="shared" si="53"/>
        <v>2350.5637181826473</v>
      </c>
    </row>
    <row r="102" spans="2:86" ht="14.45" x14ac:dyDescent="0.3">
      <c r="B102" s="19" t="s">
        <v>6</v>
      </c>
      <c r="C102" s="19">
        <f t="shared" ref="C102:AH102" si="54">HLOOKUP(C$94,$C$48:$W$64,9,FALSE)/4</f>
        <v>1455.7843100155001</v>
      </c>
      <c r="D102" s="19">
        <f t="shared" si="54"/>
        <v>1455.7843100155001</v>
      </c>
      <c r="E102" s="19">
        <f t="shared" si="54"/>
        <v>1455.7843100155001</v>
      </c>
      <c r="F102" s="19">
        <f t="shared" si="54"/>
        <v>1455.7843100155001</v>
      </c>
      <c r="G102" s="19">
        <f t="shared" si="54"/>
        <v>1574.3027519435625</v>
      </c>
      <c r="H102" s="19">
        <f t="shared" si="54"/>
        <v>1574.3027519435625</v>
      </c>
      <c r="I102" s="19">
        <f t="shared" si="54"/>
        <v>1574.3027519435625</v>
      </c>
      <c r="J102" s="19">
        <f t="shared" si="54"/>
        <v>1574.3027519435625</v>
      </c>
      <c r="K102" s="19">
        <f t="shared" si="54"/>
        <v>1628.0316854304999</v>
      </c>
      <c r="L102" s="19">
        <f t="shared" si="54"/>
        <v>1628.0316854304999</v>
      </c>
      <c r="M102" s="19">
        <f t="shared" si="54"/>
        <v>1628.0316854304999</v>
      </c>
      <c r="N102" s="19">
        <f t="shared" si="54"/>
        <v>1628.0316854304999</v>
      </c>
      <c r="O102" s="19">
        <f t="shared" si="54"/>
        <v>1561.581331083295</v>
      </c>
      <c r="P102" s="19">
        <f t="shared" si="54"/>
        <v>1561.581331083295</v>
      </c>
      <c r="Q102" s="19">
        <f t="shared" si="54"/>
        <v>1561.581331083295</v>
      </c>
      <c r="R102" s="19">
        <f t="shared" si="54"/>
        <v>1561.581331083295</v>
      </c>
      <c r="S102" s="19">
        <f t="shared" si="54"/>
        <v>1608.2834958625176</v>
      </c>
      <c r="T102" s="19">
        <f t="shared" si="54"/>
        <v>1608.2834958625176</v>
      </c>
      <c r="U102" s="19">
        <f t="shared" si="54"/>
        <v>1608.2834958625176</v>
      </c>
      <c r="V102" s="19">
        <f t="shared" si="54"/>
        <v>1608.2834958625176</v>
      </c>
      <c r="W102" s="19">
        <f t="shared" si="54"/>
        <v>1633.4695598129449</v>
      </c>
      <c r="X102" s="19">
        <f t="shared" si="54"/>
        <v>1633.4695598129449</v>
      </c>
      <c r="Y102" s="19">
        <f t="shared" si="54"/>
        <v>1633.4695598129449</v>
      </c>
      <c r="Z102" s="19">
        <f t="shared" si="54"/>
        <v>1633.4695598129449</v>
      </c>
      <c r="AA102" s="19">
        <f t="shared" si="54"/>
        <v>1678.749447767545</v>
      </c>
      <c r="AB102" s="19">
        <f t="shared" si="54"/>
        <v>1678.749447767545</v>
      </c>
      <c r="AC102" s="19">
        <f t="shared" si="54"/>
        <v>1678.749447767545</v>
      </c>
      <c r="AD102" s="19">
        <f t="shared" si="54"/>
        <v>1678.749447767545</v>
      </c>
      <c r="AE102" s="19">
        <f t="shared" si="54"/>
        <v>1758.8287497758724</v>
      </c>
      <c r="AF102" s="19">
        <f t="shared" si="54"/>
        <v>1758.8287497758724</v>
      </c>
      <c r="AG102" s="19">
        <f t="shared" si="54"/>
        <v>1758.8287497758724</v>
      </c>
      <c r="AH102" s="19">
        <f t="shared" si="54"/>
        <v>1758.8287497758724</v>
      </c>
      <c r="AI102" s="19">
        <f t="shared" ref="AI102:BN102" si="55">HLOOKUP(AI$94,$C$48:$W$64,9,FALSE)/4</f>
        <v>1953.0230975288951</v>
      </c>
      <c r="AJ102" s="19">
        <f t="shared" si="55"/>
        <v>1953.0230975288951</v>
      </c>
      <c r="AK102" s="19">
        <f t="shared" si="55"/>
        <v>1953.0230975288951</v>
      </c>
      <c r="AL102" s="19">
        <f t="shared" si="55"/>
        <v>1953.0230975288951</v>
      </c>
      <c r="AM102" s="19">
        <f t="shared" si="55"/>
        <v>2145.0791599254776</v>
      </c>
      <c r="AN102" s="19">
        <f t="shared" si="55"/>
        <v>2145.0791599254776</v>
      </c>
      <c r="AO102" s="19">
        <f t="shared" si="55"/>
        <v>2145.0791599254776</v>
      </c>
      <c r="AP102" s="19">
        <f t="shared" si="55"/>
        <v>2145.0791599254776</v>
      </c>
      <c r="AQ102" s="19">
        <f t="shared" si="55"/>
        <v>2365.0764251063601</v>
      </c>
      <c r="AR102" s="19">
        <f t="shared" si="55"/>
        <v>2365.0764251063601</v>
      </c>
      <c r="AS102" s="19">
        <f t="shared" si="55"/>
        <v>2365.0764251063601</v>
      </c>
      <c r="AT102" s="19">
        <f t="shared" si="55"/>
        <v>2365.0764251063601</v>
      </c>
      <c r="AU102" s="19">
        <f t="shared" si="55"/>
        <v>2528.9966276813502</v>
      </c>
      <c r="AV102" s="19">
        <f t="shared" si="55"/>
        <v>2528.9966276813502</v>
      </c>
      <c r="AW102" s="19">
        <f t="shared" si="55"/>
        <v>2528.9966276813502</v>
      </c>
      <c r="AX102" s="19">
        <f t="shared" si="55"/>
        <v>2528.9966276813502</v>
      </c>
      <c r="AY102" s="19">
        <f t="shared" si="55"/>
        <v>2696.9552003509252</v>
      </c>
      <c r="AZ102" s="19">
        <f t="shared" si="55"/>
        <v>2696.9552003509252</v>
      </c>
      <c r="BA102" s="19">
        <f t="shared" si="55"/>
        <v>2696.9552003509252</v>
      </c>
      <c r="BB102" s="19">
        <f t="shared" si="55"/>
        <v>2696.9552003509252</v>
      </c>
      <c r="BC102" s="19">
        <f t="shared" si="55"/>
        <v>2519.89892910345</v>
      </c>
      <c r="BD102" s="19">
        <f t="shared" si="55"/>
        <v>2519.89892910345</v>
      </c>
      <c r="BE102" s="19">
        <f t="shared" si="55"/>
        <v>2519.89892910345</v>
      </c>
      <c r="BF102" s="19">
        <f t="shared" si="55"/>
        <v>2519.89892910345</v>
      </c>
      <c r="BG102" s="19">
        <f t="shared" si="55"/>
        <v>2883.6433730139502</v>
      </c>
      <c r="BH102" s="19">
        <f t="shared" si="55"/>
        <v>2883.6433730139502</v>
      </c>
      <c r="BI102" s="19">
        <f t="shared" si="55"/>
        <v>2883.6433730139502</v>
      </c>
      <c r="BJ102" s="19">
        <f t="shared" si="55"/>
        <v>2883.6433730139502</v>
      </c>
      <c r="BK102" s="19">
        <f t="shared" si="55"/>
        <v>3255.1154492589999</v>
      </c>
      <c r="BL102" s="19">
        <f t="shared" si="55"/>
        <v>3255.1154492589999</v>
      </c>
      <c r="BM102" s="19">
        <f t="shared" si="55"/>
        <v>3255.1154492589999</v>
      </c>
      <c r="BN102" s="19">
        <f t="shared" si="55"/>
        <v>3255.1154492589999</v>
      </c>
      <c r="BO102" s="19">
        <f t="shared" ref="BO102:CH102" si="56">HLOOKUP(BO$94,$C$48:$W$64,9,FALSE)/4</f>
        <v>3496.4250583476251</v>
      </c>
      <c r="BP102" s="19">
        <f t="shared" si="56"/>
        <v>3496.4250583476251</v>
      </c>
      <c r="BQ102" s="19">
        <f t="shared" si="56"/>
        <v>3496.4250583476251</v>
      </c>
      <c r="BR102" s="19">
        <f t="shared" si="56"/>
        <v>3496.4250583476251</v>
      </c>
      <c r="BS102" s="19">
        <f t="shared" si="56"/>
        <v>3766.8764840415752</v>
      </c>
      <c r="BT102" s="19">
        <f t="shared" si="56"/>
        <v>3766.8764840415752</v>
      </c>
      <c r="BU102" s="19">
        <f t="shared" si="56"/>
        <v>3766.8764840415752</v>
      </c>
      <c r="BV102" s="19">
        <f t="shared" si="56"/>
        <v>3766.8764840415752</v>
      </c>
      <c r="BW102" s="19">
        <f t="shared" si="56"/>
        <v>3871.9387440205751</v>
      </c>
      <c r="BX102" s="19">
        <f t="shared" si="56"/>
        <v>3871.9387440205751</v>
      </c>
      <c r="BY102" s="19">
        <f t="shared" si="56"/>
        <v>3871.9387440205751</v>
      </c>
      <c r="BZ102" s="19">
        <f t="shared" si="56"/>
        <v>3871.9387440205751</v>
      </c>
      <c r="CA102" s="19">
        <f t="shared" si="56"/>
        <v>3963.857204066775</v>
      </c>
      <c r="CB102" s="19">
        <f t="shared" si="56"/>
        <v>3963.857204066775</v>
      </c>
      <c r="CC102" s="19">
        <f t="shared" si="56"/>
        <v>3963.857204066775</v>
      </c>
      <c r="CD102" s="19">
        <f t="shared" si="56"/>
        <v>3963.857204066775</v>
      </c>
      <c r="CE102" s="19">
        <f t="shared" si="56"/>
        <v>4073.3398409769002</v>
      </c>
      <c r="CF102" s="19">
        <f t="shared" si="56"/>
        <v>4073.3398409769002</v>
      </c>
      <c r="CG102" s="19">
        <f t="shared" si="56"/>
        <v>4073.3398409769002</v>
      </c>
      <c r="CH102" s="19">
        <f t="shared" si="56"/>
        <v>4073.3398409769002</v>
      </c>
    </row>
    <row r="103" spans="2:86" ht="14.45" x14ac:dyDescent="0.3">
      <c r="B103" s="19" t="s">
        <v>7</v>
      </c>
      <c r="C103" s="19">
        <f t="shared" ref="C103:AH103" si="57">HLOOKUP(C$94,$C$48:$W$64,10,FALSE)/4</f>
        <v>656.34961919615751</v>
      </c>
      <c r="D103" s="19">
        <f t="shared" si="57"/>
        <v>656.34961919615751</v>
      </c>
      <c r="E103" s="19">
        <f t="shared" si="57"/>
        <v>656.34961919615751</v>
      </c>
      <c r="F103" s="19">
        <f t="shared" si="57"/>
        <v>656.34961919615751</v>
      </c>
      <c r="G103" s="19">
        <f t="shared" si="57"/>
        <v>756.78831582492001</v>
      </c>
      <c r="H103" s="19">
        <f t="shared" si="57"/>
        <v>756.78831582492001</v>
      </c>
      <c r="I103" s="19">
        <f t="shared" si="57"/>
        <v>756.78831582492001</v>
      </c>
      <c r="J103" s="19">
        <f t="shared" si="57"/>
        <v>756.78831582492001</v>
      </c>
      <c r="K103" s="19">
        <f t="shared" si="57"/>
        <v>816.84330393123253</v>
      </c>
      <c r="L103" s="19">
        <f t="shared" si="57"/>
        <v>816.84330393123253</v>
      </c>
      <c r="M103" s="19">
        <f t="shared" si="57"/>
        <v>816.84330393123253</v>
      </c>
      <c r="N103" s="19">
        <f t="shared" si="57"/>
        <v>816.84330393123253</v>
      </c>
      <c r="O103" s="19">
        <f t="shared" si="57"/>
        <v>832.15613702145754</v>
      </c>
      <c r="P103" s="19">
        <f t="shared" si="57"/>
        <v>832.15613702145754</v>
      </c>
      <c r="Q103" s="19">
        <f t="shared" si="57"/>
        <v>832.15613702145754</v>
      </c>
      <c r="R103" s="19">
        <f t="shared" si="57"/>
        <v>832.15613702145754</v>
      </c>
      <c r="S103" s="19">
        <f t="shared" si="57"/>
        <v>914.77270330555496</v>
      </c>
      <c r="T103" s="19">
        <f t="shared" si="57"/>
        <v>914.77270330555496</v>
      </c>
      <c r="U103" s="19">
        <f t="shared" si="57"/>
        <v>914.77270330555496</v>
      </c>
      <c r="V103" s="19">
        <f t="shared" si="57"/>
        <v>914.77270330555496</v>
      </c>
      <c r="W103" s="19">
        <f t="shared" si="57"/>
        <v>962.31524985241003</v>
      </c>
      <c r="X103" s="19">
        <f t="shared" si="57"/>
        <v>962.31524985241003</v>
      </c>
      <c r="Y103" s="19">
        <f t="shared" si="57"/>
        <v>962.31524985241003</v>
      </c>
      <c r="Z103" s="19">
        <f t="shared" si="57"/>
        <v>962.31524985241003</v>
      </c>
      <c r="AA103" s="19">
        <f t="shared" si="57"/>
        <v>1053.7785321879726</v>
      </c>
      <c r="AB103" s="19">
        <f t="shared" si="57"/>
        <v>1053.7785321879726</v>
      </c>
      <c r="AC103" s="19">
        <f t="shared" si="57"/>
        <v>1053.7785321879726</v>
      </c>
      <c r="AD103" s="19">
        <f t="shared" si="57"/>
        <v>1053.7785321879726</v>
      </c>
      <c r="AE103" s="19">
        <f t="shared" si="57"/>
        <v>1167.3921551379226</v>
      </c>
      <c r="AF103" s="19">
        <f t="shared" si="57"/>
        <v>1167.3921551379226</v>
      </c>
      <c r="AG103" s="19">
        <f t="shared" si="57"/>
        <v>1167.3921551379226</v>
      </c>
      <c r="AH103" s="19">
        <f t="shared" si="57"/>
        <v>1167.3921551379226</v>
      </c>
      <c r="AI103" s="19">
        <f t="shared" ref="AI103:BN103" si="58">HLOOKUP(AI$94,$C$48:$W$64,10,FALSE)/4</f>
        <v>1208.5816172001576</v>
      </c>
      <c r="AJ103" s="19">
        <f t="shared" si="58"/>
        <v>1208.5816172001576</v>
      </c>
      <c r="AK103" s="19">
        <f t="shared" si="58"/>
        <v>1208.5816172001576</v>
      </c>
      <c r="AL103" s="19">
        <f t="shared" si="58"/>
        <v>1208.5816172001576</v>
      </c>
      <c r="AM103" s="19">
        <f t="shared" si="58"/>
        <v>1264.246427841</v>
      </c>
      <c r="AN103" s="19">
        <f t="shared" si="58"/>
        <v>1264.246427841</v>
      </c>
      <c r="AO103" s="19">
        <f t="shared" si="58"/>
        <v>1264.246427841</v>
      </c>
      <c r="AP103" s="19">
        <f t="shared" si="58"/>
        <v>1264.246427841</v>
      </c>
      <c r="AQ103" s="19">
        <f t="shared" si="58"/>
        <v>1344.0620062938026</v>
      </c>
      <c r="AR103" s="19">
        <f t="shared" si="58"/>
        <v>1344.0620062938026</v>
      </c>
      <c r="AS103" s="19">
        <f t="shared" si="58"/>
        <v>1344.0620062938026</v>
      </c>
      <c r="AT103" s="19">
        <f t="shared" si="58"/>
        <v>1344.0620062938026</v>
      </c>
      <c r="AU103" s="19">
        <f t="shared" si="58"/>
        <v>1405.0620978911925</v>
      </c>
      <c r="AV103" s="19">
        <f t="shared" si="58"/>
        <v>1405.0620978911925</v>
      </c>
      <c r="AW103" s="19">
        <f t="shared" si="58"/>
        <v>1405.0620978911925</v>
      </c>
      <c r="AX103" s="19">
        <f t="shared" si="58"/>
        <v>1405.0620978911925</v>
      </c>
      <c r="AY103" s="19">
        <f t="shared" si="58"/>
        <v>1433.0186906828626</v>
      </c>
      <c r="AZ103" s="19">
        <f t="shared" si="58"/>
        <v>1433.0186906828626</v>
      </c>
      <c r="BA103" s="19">
        <f t="shared" si="58"/>
        <v>1433.0186906828626</v>
      </c>
      <c r="BB103" s="19">
        <f t="shared" si="58"/>
        <v>1433.0186906828626</v>
      </c>
      <c r="BC103" s="19">
        <f t="shared" si="58"/>
        <v>1270.8938132414776</v>
      </c>
      <c r="BD103" s="19">
        <f t="shared" si="58"/>
        <v>1270.8938132414776</v>
      </c>
      <c r="BE103" s="19">
        <f t="shared" si="58"/>
        <v>1270.8938132414776</v>
      </c>
      <c r="BF103" s="19">
        <f t="shared" si="58"/>
        <v>1270.8938132414776</v>
      </c>
      <c r="BG103" s="19">
        <f t="shared" si="58"/>
        <v>1374.7216479511251</v>
      </c>
      <c r="BH103" s="19">
        <f t="shared" si="58"/>
        <v>1374.7216479511251</v>
      </c>
      <c r="BI103" s="19">
        <f t="shared" si="58"/>
        <v>1374.7216479511251</v>
      </c>
      <c r="BJ103" s="19">
        <f t="shared" si="58"/>
        <v>1374.7216479511251</v>
      </c>
      <c r="BK103" s="19">
        <f t="shared" si="58"/>
        <v>1493.842472046955</v>
      </c>
      <c r="BL103" s="19">
        <f t="shared" si="58"/>
        <v>1493.842472046955</v>
      </c>
      <c r="BM103" s="19">
        <f t="shared" si="58"/>
        <v>1493.842472046955</v>
      </c>
      <c r="BN103" s="19">
        <f t="shared" si="58"/>
        <v>1493.842472046955</v>
      </c>
      <c r="BO103" s="19">
        <f t="shared" ref="BO103:CH103" si="59">HLOOKUP(BO$94,$C$48:$W$64,10,FALSE)/4</f>
        <v>1577.1978671332724</v>
      </c>
      <c r="BP103" s="19">
        <f t="shared" si="59"/>
        <v>1577.1978671332724</v>
      </c>
      <c r="BQ103" s="19">
        <f t="shared" si="59"/>
        <v>1577.1978671332724</v>
      </c>
      <c r="BR103" s="19">
        <f t="shared" si="59"/>
        <v>1577.1978671332724</v>
      </c>
      <c r="BS103" s="19">
        <f t="shared" si="59"/>
        <v>1624.885159911295</v>
      </c>
      <c r="BT103" s="19">
        <f t="shared" si="59"/>
        <v>1624.885159911295</v>
      </c>
      <c r="BU103" s="19">
        <f t="shared" si="59"/>
        <v>1624.885159911295</v>
      </c>
      <c r="BV103" s="19">
        <f t="shared" si="59"/>
        <v>1624.885159911295</v>
      </c>
      <c r="BW103" s="19">
        <f t="shared" si="59"/>
        <v>1674.0735167088901</v>
      </c>
      <c r="BX103" s="19">
        <f t="shared" si="59"/>
        <v>1674.0735167088901</v>
      </c>
      <c r="BY103" s="19">
        <f t="shared" si="59"/>
        <v>1674.0735167088901</v>
      </c>
      <c r="BZ103" s="19">
        <f t="shared" si="59"/>
        <v>1674.0735167088901</v>
      </c>
      <c r="CA103" s="19">
        <f t="shared" si="59"/>
        <v>1735.9181183036051</v>
      </c>
      <c r="CB103" s="19">
        <f t="shared" si="59"/>
        <v>1735.9181183036051</v>
      </c>
      <c r="CC103" s="19">
        <f t="shared" si="59"/>
        <v>1735.9181183036051</v>
      </c>
      <c r="CD103" s="19">
        <f t="shared" si="59"/>
        <v>1735.9181183036051</v>
      </c>
      <c r="CE103" s="19">
        <f t="shared" si="59"/>
        <v>1792.88888464456</v>
      </c>
      <c r="CF103" s="19">
        <f t="shared" si="59"/>
        <v>1792.88888464456</v>
      </c>
      <c r="CG103" s="19">
        <f t="shared" si="59"/>
        <v>1792.88888464456</v>
      </c>
      <c r="CH103" s="19">
        <f t="shared" si="59"/>
        <v>1792.88888464456</v>
      </c>
    </row>
    <row r="104" spans="2:86" x14ac:dyDescent="0.25">
      <c r="B104" s="19" t="s">
        <v>15</v>
      </c>
      <c r="C104" s="19">
        <f t="shared" ref="C104:AH104" si="60">HLOOKUP(C$94,$C$48:$W$64,11,FALSE)/4</f>
        <v>212.40598646443149</v>
      </c>
      <c r="D104" s="19">
        <f t="shared" si="60"/>
        <v>212.40598646443149</v>
      </c>
      <c r="E104" s="19">
        <f t="shared" si="60"/>
        <v>212.40598646443149</v>
      </c>
      <c r="F104" s="19">
        <f t="shared" si="60"/>
        <v>212.40598646443149</v>
      </c>
      <c r="G104" s="19">
        <f t="shared" si="60"/>
        <v>255.2045894999375</v>
      </c>
      <c r="H104" s="19">
        <f t="shared" si="60"/>
        <v>255.2045894999375</v>
      </c>
      <c r="I104" s="19">
        <f t="shared" si="60"/>
        <v>255.2045894999375</v>
      </c>
      <c r="J104" s="19">
        <f t="shared" si="60"/>
        <v>255.2045894999375</v>
      </c>
      <c r="K104" s="19">
        <f t="shared" si="60"/>
        <v>287.08342000810751</v>
      </c>
      <c r="L104" s="19">
        <f t="shared" si="60"/>
        <v>287.08342000810751</v>
      </c>
      <c r="M104" s="19">
        <f t="shared" si="60"/>
        <v>287.08342000810751</v>
      </c>
      <c r="N104" s="19">
        <f t="shared" si="60"/>
        <v>287.08342000810751</v>
      </c>
      <c r="O104" s="19">
        <f t="shared" si="60"/>
        <v>322.82799657640498</v>
      </c>
      <c r="P104" s="19">
        <f t="shared" si="60"/>
        <v>322.82799657640498</v>
      </c>
      <c r="Q104" s="19">
        <f t="shared" si="60"/>
        <v>322.82799657640498</v>
      </c>
      <c r="R104" s="19">
        <f t="shared" si="60"/>
        <v>322.82799657640498</v>
      </c>
      <c r="S104" s="19">
        <f t="shared" si="60"/>
        <v>364.81399600579999</v>
      </c>
      <c r="T104" s="19">
        <f t="shared" si="60"/>
        <v>364.81399600579999</v>
      </c>
      <c r="U104" s="19">
        <f t="shared" si="60"/>
        <v>364.81399600579999</v>
      </c>
      <c r="V104" s="19">
        <f t="shared" si="60"/>
        <v>364.81399600579999</v>
      </c>
      <c r="W104" s="19">
        <f t="shared" si="60"/>
        <v>416.17927842973251</v>
      </c>
      <c r="X104" s="19">
        <f t="shared" si="60"/>
        <v>416.17927842973251</v>
      </c>
      <c r="Y104" s="19">
        <f t="shared" si="60"/>
        <v>416.17927842973251</v>
      </c>
      <c r="Z104" s="19">
        <f t="shared" si="60"/>
        <v>416.17927842973251</v>
      </c>
      <c r="AA104" s="19">
        <f t="shared" si="60"/>
        <v>461.59438196495751</v>
      </c>
      <c r="AB104" s="19">
        <f t="shared" si="60"/>
        <v>461.59438196495751</v>
      </c>
      <c r="AC104" s="19">
        <f t="shared" si="60"/>
        <v>461.59438196495751</v>
      </c>
      <c r="AD104" s="19">
        <f t="shared" si="60"/>
        <v>461.59438196495751</v>
      </c>
      <c r="AE104" s="19">
        <f t="shared" si="60"/>
        <v>506.70560944951251</v>
      </c>
      <c r="AF104" s="19">
        <f t="shared" si="60"/>
        <v>506.70560944951251</v>
      </c>
      <c r="AG104" s="19">
        <f t="shared" si="60"/>
        <v>506.70560944951251</v>
      </c>
      <c r="AH104" s="19">
        <f t="shared" si="60"/>
        <v>506.70560944951251</v>
      </c>
      <c r="AI104" s="19">
        <f t="shared" ref="AI104:BN104" si="61">HLOOKUP(AI$94,$C$48:$W$64,11,FALSE)/4</f>
        <v>559.67261414757252</v>
      </c>
      <c r="AJ104" s="19">
        <f t="shared" si="61"/>
        <v>559.67261414757252</v>
      </c>
      <c r="AK104" s="19">
        <f t="shared" si="61"/>
        <v>559.67261414757252</v>
      </c>
      <c r="AL104" s="19">
        <f t="shared" si="61"/>
        <v>559.67261414757252</v>
      </c>
      <c r="AM104" s="19">
        <f t="shared" si="61"/>
        <v>599.01212195311246</v>
      </c>
      <c r="AN104" s="19">
        <f t="shared" si="61"/>
        <v>599.01212195311246</v>
      </c>
      <c r="AO104" s="19">
        <f t="shared" si="61"/>
        <v>599.01212195311246</v>
      </c>
      <c r="AP104" s="19">
        <f t="shared" si="61"/>
        <v>599.01212195311246</v>
      </c>
      <c r="AQ104" s="19">
        <f t="shared" si="61"/>
        <v>630.18564522046495</v>
      </c>
      <c r="AR104" s="19">
        <f t="shared" si="61"/>
        <v>630.18564522046495</v>
      </c>
      <c r="AS104" s="19">
        <f t="shared" si="61"/>
        <v>630.18564522046495</v>
      </c>
      <c r="AT104" s="19">
        <f t="shared" si="61"/>
        <v>630.18564522046495</v>
      </c>
      <c r="AU104" s="19">
        <f t="shared" si="61"/>
        <v>717.79782973472754</v>
      </c>
      <c r="AV104" s="19">
        <f t="shared" si="61"/>
        <v>717.79782973472754</v>
      </c>
      <c r="AW104" s="19">
        <f t="shared" si="61"/>
        <v>717.79782973472754</v>
      </c>
      <c r="AX104" s="19">
        <f t="shared" si="61"/>
        <v>717.79782973472754</v>
      </c>
      <c r="AY104" s="19">
        <f t="shared" si="61"/>
        <v>830.92368681583753</v>
      </c>
      <c r="AZ104" s="19">
        <f t="shared" si="61"/>
        <v>830.92368681583753</v>
      </c>
      <c r="BA104" s="19">
        <f t="shared" si="61"/>
        <v>830.92368681583753</v>
      </c>
      <c r="BB104" s="19">
        <f t="shared" si="61"/>
        <v>830.92368681583753</v>
      </c>
      <c r="BC104" s="19">
        <f t="shared" si="61"/>
        <v>839.23079530409245</v>
      </c>
      <c r="BD104" s="19">
        <f t="shared" si="61"/>
        <v>839.23079530409245</v>
      </c>
      <c r="BE104" s="19">
        <f t="shared" si="61"/>
        <v>839.23079530409245</v>
      </c>
      <c r="BF104" s="19">
        <f t="shared" si="61"/>
        <v>839.23079530409245</v>
      </c>
      <c r="BG104" s="19">
        <f t="shared" si="61"/>
        <v>958.56210179074253</v>
      </c>
      <c r="BH104" s="19">
        <f t="shared" si="61"/>
        <v>958.56210179074253</v>
      </c>
      <c r="BI104" s="19">
        <f t="shared" si="61"/>
        <v>958.56210179074253</v>
      </c>
      <c r="BJ104" s="19">
        <f t="shared" si="61"/>
        <v>958.56210179074253</v>
      </c>
      <c r="BK104" s="19">
        <f t="shared" si="61"/>
        <v>1001.25399520064</v>
      </c>
      <c r="BL104" s="19">
        <f t="shared" si="61"/>
        <v>1001.25399520064</v>
      </c>
      <c r="BM104" s="19">
        <f t="shared" si="61"/>
        <v>1001.25399520064</v>
      </c>
      <c r="BN104" s="19">
        <f t="shared" si="61"/>
        <v>1001.25399520064</v>
      </c>
      <c r="BO104" s="19">
        <f t="shared" ref="BO104:CH104" si="62">HLOOKUP(BO$94,$C$48:$W$64,11,FALSE)/4</f>
        <v>1054.6687035161176</v>
      </c>
      <c r="BP104" s="19">
        <f t="shared" si="62"/>
        <v>1054.6687035161176</v>
      </c>
      <c r="BQ104" s="19">
        <f t="shared" si="62"/>
        <v>1054.6687035161176</v>
      </c>
      <c r="BR104" s="19">
        <f t="shared" si="62"/>
        <v>1054.6687035161176</v>
      </c>
      <c r="BS104" s="19">
        <f t="shared" si="62"/>
        <v>1077.2556080156901</v>
      </c>
      <c r="BT104" s="19">
        <f t="shared" si="62"/>
        <v>1077.2556080156901</v>
      </c>
      <c r="BU104" s="19">
        <f t="shared" si="62"/>
        <v>1077.2556080156901</v>
      </c>
      <c r="BV104" s="19">
        <f t="shared" si="62"/>
        <v>1077.2556080156901</v>
      </c>
      <c r="BW104" s="19">
        <f t="shared" si="62"/>
        <v>1103.8621616739774</v>
      </c>
      <c r="BX104" s="19">
        <f t="shared" si="62"/>
        <v>1103.8621616739774</v>
      </c>
      <c r="BY104" s="19">
        <f t="shared" si="62"/>
        <v>1103.8621616739774</v>
      </c>
      <c r="BZ104" s="19">
        <f t="shared" si="62"/>
        <v>1103.8621616739774</v>
      </c>
      <c r="CA104" s="19">
        <f t="shared" si="62"/>
        <v>1171.0266311401924</v>
      </c>
      <c r="CB104" s="19">
        <f t="shared" si="62"/>
        <v>1171.0266311401924</v>
      </c>
      <c r="CC104" s="19">
        <f t="shared" si="62"/>
        <v>1171.0266311401924</v>
      </c>
      <c r="CD104" s="19">
        <f t="shared" si="62"/>
        <v>1171.0266311401924</v>
      </c>
      <c r="CE104" s="19">
        <f t="shared" si="62"/>
        <v>1206.82450310064</v>
      </c>
      <c r="CF104" s="19">
        <f t="shared" si="62"/>
        <v>1206.82450310064</v>
      </c>
      <c r="CG104" s="19">
        <f t="shared" si="62"/>
        <v>1206.82450310064</v>
      </c>
      <c r="CH104" s="19">
        <f t="shared" si="62"/>
        <v>1206.82450310064</v>
      </c>
    </row>
    <row r="105" spans="2:86" ht="14.45" x14ac:dyDescent="0.3">
      <c r="B105" s="19" t="s">
        <v>9</v>
      </c>
      <c r="C105" s="19">
        <f t="shared" ref="C105:AH105" si="63">HLOOKUP(C$94,$C$48:$W$64,12,FALSE)/4</f>
        <v>1310.1830427227151</v>
      </c>
      <c r="D105" s="19">
        <f t="shared" si="63"/>
        <v>1310.1830427227151</v>
      </c>
      <c r="E105" s="19">
        <f t="shared" si="63"/>
        <v>1310.1830427227151</v>
      </c>
      <c r="F105" s="19">
        <f t="shared" si="63"/>
        <v>1310.1830427227151</v>
      </c>
      <c r="G105" s="19">
        <f t="shared" si="63"/>
        <v>1420.133131325555</v>
      </c>
      <c r="H105" s="19">
        <f t="shared" si="63"/>
        <v>1420.133131325555</v>
      </c>
      <c r="I105" s="19">
        <f t="shared" si="63"/>
        <v>1420.133131325555</v>
      </c>
      <c r="J105" s="19">
        <f t="shared" si="63"/>
        <v>1420.133131325555</v>
      </c>
      <c r="K105" s="19">
        <f t="shared" si="63"/>
        <v>1579.393452104835</v>
      </c>
      <c r="L105" s="19">
        <f t="shared" si="63"/>
        <v>1579.393452104835</v>
      </c>
      <c r="M105" s="19">
        <f t="shared" si="63"/>
        <v>1579.393452104835</v>
      </c>
      <c r="N105" s="19">
        <f t="shared" si="63"/>
        <v>1579.393452104835</v>
      </c>
      <c r="O105" s="19">
        <f t="shared" si="63"/>
        <v>1645.7067069260249</v>
      </c>
      <c r="P105" s="19">
        <f t="shared" si="63"/>
        <v>1645.7067069260249</v>
      </c>
      <c r="Q105" s="19">
        <f t="shared" si="63"/>
        <v>1645.7067069260249</v>
      </c>
      <c r="R105" s="19">
        <f t="shared" si="63"/>
        <v>1645.7067069260249</v>
      </c>
      <c r="S105" s="19">
        <f t="shared" si="63"/>
        <v>1833.6791395223049</v>
      </c>
      <c r="T105" s="19">
        <f t="shared" si="63"/>
        <v>1833.6791395223049</v>
      </c>
      <c r="U105" s="19">
        <f t="shared" si="63"/>
        <v>1833.6791395223049</v>
      </c>
      <c r="V105" s="19">
        <f t="shared" si="63"/>
        <v>1833.6791395223049</v>
      </c>
      <c r="W105" s="19">
        <f t="shared" si="63"/>
        <v>1998.0719988605374</v>
      </c>
      <c r="X105" s="19">
        <f t="shared" si="63"/>
        <v>1998.0719988605374</v>
      </c>
      <c r="Y105" s="19">
        <f t="shared" si="63"/>
        <v>1998.0719988605374</v>
      </c>
      <c r="Z105" s="19">
        <f t="shared" si="63"/>
        <v>1998.0719988605374</v>
      </c>
      <c r="AA105" s="19">
        <f t="shared" si="63"/>
        <v>2130.6421923729076</v>
      </c>
      <c r="AB105" s="19">
        <f t="shared" si="63"/>
        <v>2130.6421923729076</v>
      </c>
      <c r="AC105" s="19">
        <f t="shared" si="63"/>
        <v>2130.6421923729076</v>
      </c>
      <c r="AD105" s="19">
        <f t="shared" si="63"/>
        <v>2130.6421923729076</v>
      </c>
      <c r="AE105" s="19">
        <f t="shared" si="63"/>
        <v>2271.7586897565552</v>
      </c>
      <c r="AF105" s="19">
        <f t="shared" si="63"/>
        <v>2271.7586897565552</v>
      </c>
      <c r="AG105" s="19">
        <f t="shared" si="63"/>
        <v>2271.7586897565552</v>
      </c>
      <c r="AH105" s="19">
        <f t="shared" si="63"/>
        <v>2271.7586897565552</v>
      </c>
      <c r="AI105" s="19">
        <f t="shared" ref="AI105:BN105" si="64">HLOOKUP(AI$94,$C$48:$W$64,12,FALSE)/4</f>
        <v>2615.1815645486749</v>
      </c>
      <c r="AJ105" s="19">
        <f t="shared" si="64"/>
        <v>2615.1815645486749</v>
      </c>
      <c r="AK105" s="19">
        <f t="shared" si="64"/>
        <v>2615.1815645486749</v>
      </c>
      <c r="AL105" s="19">
        <f t="shared" si="64"/>
        <v>2615.1815645486749</v>
      </c>
      <c r="AM105" s="19">
        <f t="shared" si="64"/>
        <v>2951.1299244769252</v>
      </c>
      <c r="AN105" s="19">
        <f t="shared" si="64"/>
        <v>2951.1299244769252</v>
      </c>
      <c r="AO105" s="19">
        <f t="shared" si="64"/>
        <v>2951.1299244769252</v>
      </c>
      <c r="AP105" s="19">
        <f t="shared" si="64"/>
        <v>2951.1299244769252</v>
      </c>
      <c r="AQ105" s="19">
        <f t="shared" si="64"/>
        <v>3363.5118524038749</v>
      </c>
      <c r="AR105" s="19">
        <f t="shared" si="64"/>
        <v>3363.5118524038749</v>
      </c>
      <c r="AS105" s="19">
        <f t="shared" si="64"/>
        <v>3363.5118524038749</v>
      </c>
      <c r="AT105" s="19">
        <f t="shared" si="64"/>
        <v>3363.5118524038749</v>
      </c>
      <c r="AU105" s="19">
        <f t="shared" si="64"/>
        <v>3805.3511102979251</v>
      </c>
      <c r="AV105" s="19">
        <f t="shared" si="64"/>
        <v>3805.3511102979251</v>
      </c>
      <c r="AW105" s="19">
        <f t="shared" si="64"/>
        <v>3805.3511102979251</v>
      </c>
      <c r="AX105" s="19">
        <f t="shared" si="64"/>
        <v>3805.3511102979251</v>
      </c>
      <c r="AY105" s="19">
        <f t="shared" si="64"/>
        <v>4098.644670839325</v>
      </c>
      <c r="AZ105" s="19">
        <f t="shared" si="64"/>
        <v>4098.644670839325</v>
      </c>
      <c r="BA105" s="19">
        <f t="shared" si="64"/>
        <v>4098.644670839325</v>
      </c>
      <c r="BB105" s="19">
        <f t="shared" si="64"/>
        <v>4098.644670839325</v>
      </c>
      <c r="BC105" s="19">
        <f t="shared" si="64"/>
        <v>4263.5594747589248</v>
      </c>
      <c r="BD105" s="19">
        <f t="shared" si="64"/>
        <v>4263.5594747589248</v>
      </c>
      <c r="BE105" s="19">
        <f t="shared" si="64"/>
        <v>4263.5594747589248</v>
      </c>
      <c r="BF105" s="19">
        <f t="shared" si="64"/>
        <v>4263.5594747589248</v>
      </c>
      <c r="BG105" s="19">
        <f t="shared" si="64"/>
        <v>4472.0206275290502</v>
      </c>
      <c r="BH105" s="19">
        <f t="shared" si="64"/>
        <v>4472.0206275290502</v>
      </c>
      <c r="BI105" s="19">
        <f t="shared" si="64"/>
        <v>4472.0206275290502</v>
      </c>
      <c r="BJ105" s="19">
        <f t="shared" si="64"/>
        <v>4472.0206275290502</v>
      </c>
      <c r="BK105" s="19">
        <f t="shared" si="64"/>
        <v>4882.0874329604749</v>
      </c>
      <c r="BL105" s="19">
        <f t="shared" si="64"/>
        <v>4882.0874329604749</v>
      </c>
      <c r="BM105" s="19">
        <f t="shared" si="64"/>
        <v>4882.0874329604749</v>
      </c>
      <c r="BN105" s="19">
        <f t="shared" si="64"/>
        <v>4882.0874329604749</v>
      </c>
      <c r="BO105" s="19">
        <f t="shared" ref="BO105:CH105" si="65">HLOOKUP(BO$94,$C$48:$W$64,12,FALSE)/4</f>
        <v>5219.8114772787003</v>
      </c>
      <c r="BP105" s="19">
        <f t="shared" si="65"/>
        <v>5219.8114772787003</v>
      </c>
      <c r="BQ105" s="19">
        <f t="shared" si="65"/>
        <v>5219.8114772787003</v>
      </c>
      <c r="BR105" s="19">
        <f t="shared" si="65"/>
        <v>5219.8114772787003</v>
      </c>
      <c r="BS105" s="19">
        <f t="shared" si="65"/>
        <v>5406.25989542555</v>
      </c>
      <c r="BT105" s="19">
        <f t="shared" si="65"/>
        <v>5406.25989542555</v>
      </c>
      <c r="BU105" s="19">
        <f t="shared" si="65"/>
        <v>5406.25989542555</v>
      </c>
      <c r="BV105" s="19">
        <f t="shared" si="65"/>
        <v>5406.25989542555</v>
      </c>
      <c r="BW105" s="19">
        <f t="shared" si="65"/>
        <v>5484.3436628729996</v>
      </c>
      <c r="BX105" s="19">
        <f t="shared" si="65"/>
        <v>5484.3436628729996</v>
      </c>
      <c r="BY105" s="19">
        <f t="shared" si="65"/>
        <v>5484.3436628729996</v>
      </c>
      <c r="BZ105" s="19">
        <f t="shared" si="65"/>
        <v>5484.3436628729996</v>
      </c>
      <c r="CA105" s="19">
        <f t="shared" si="65"/>
        <v>5622.081456451775</v>
      </c>
      <c r="CB105" s="19">
        <f t="shared" si="65"/>
        <v>5622.081456451775</v>
      </c>
      <c r="CC105" s="19">
        <f t="shared" si="65"/>
        <v>5622.081456451775</v>
      </c>
      <c r="CD105" s="19">
        <f t="shared" si="65"/>
        <v>5622.081456451775</v>
      </c>
      <c r="CE105" s="19">
        <f t="shared" si="65"/>
        <v>5617.9231449201752</v>
      </c>
      <c r="CF105" s="19">
        <f t="shared" si="65"/>
        <v>5617.9231449201752</v>
      </c>
      <c r="CG105" s="19">
        <f t="shared" si="65"/>
        <v>5617.9231449201752</v>
      </c>
      <c r="CH105" s="19">
        <f t="shared" si="65"/>
        <v>5617.9231449201752</v>
      </c>
    </row>
    <row r="106" spans="2:86" ht="14.45" x14ac:dyDescent="0.3">
      <c r="B106" s="19" t="s">
        <v>16</v>
      </c>
      <c r="C106" s="19">
        <f t="shared" ref="C106:AH106" si="66">HLOOKUP(C$94,$C$48:$W$64,13,FALSE)/4</f>
        <v>1423.3420400601699</v>
      </c>
      <c r="D106" s="19">
        <f t="shared" si="66"/>
        <v>1423.3420400601699</v>
      </c>
      <c r="E106" s="19">
        <f t="shared" si="66"/>
        <v>1423.3420400601699</v>
      </c>
      <c r="F106" s="19">
        <f t="shared" si="66"/>
        <v>1423.3420400601699</v>
      </c>
      <c r="G106" s="19">
        <f t="shared" si="66"/>
        <v>1503.2313566831699</v>
      </c>
      <c r="H106" s="19">
        <f t="shared" si="66"/>
        <v>1503.2313566831699</v>
      </c>
      <c r="I106" s="19">
        <f t="shared" si="66"/>
        <v>1503.2313566831699</v>
      </c>
      <c r="J106" s="19">
        <f t="shared" si="66"/>
        <v>1503.2313566831699</v>
      </c>
      <c r="K106" s="19">
        <f t="shared" si="66"/>
        <v>1551.4920352890449</v>
      </c>
      <c r="L106" s="19">
        <f t="shared" si="66"/>
        <v>1551.4920352890449</v>
      </c>
      <c r="M106" s="19">
        <f t="shared" si="66"/>
        <v>1551.4920352890449</v>
      </c>
      <c r="N106" s="19">
        <f t="shared" si="66"/>
        <v>1551.4920352890449</v>
      </c>
      <c r="O106" s="19">
        <f t="shared" si="66"/>
        <v>1587.7325078892475</v>
      </c>
      <c r="P106" s="19">
        <f t="shared" si="66"/>
        <v>1587.7325078892475</v>
      </c>
      <c r="Q106" s="19">
        <f t="shared" si="66"/>
        <v>1587.7325078892475</v>
      </c>
      <c r="R106" s="19">
        <f t="shared" si="66"/>
        <v>1587.7325078892475</v>
      </c>
      <c r="S106" s="19">
        <f t="shared" si="66"/>
        <v>1607.588104247945</v>
      </c>
      <c r="T106" s="19">
        <f t="shared" si="66"/>
        <v>1607.588104247945</v>
      </c>
      <c r="U106" s="19">
        <f t="shared" si="66"/>
        <v>1607.588104247945</v>
      </c>
      <c r="V106" s="19">
        <f t="shared" si="66"/>
        <v>1607.588104247945</v>
      </c>
      <c r="W106" s="19">
        <f t="shared" si="66"/>
        <v>1687.1875966883274</v>
      </c>
      <c r="X106" s="19">
        <f t="shared" si="66"/>
        <v>1687.1875966883274</v>
      </c>
      <c r="Y106" s="19">
        <f t="shared" si="66"/>
        <v>1687.1875966883274</v>
      </c>
      <c r="Z106" s="19">
        <f t="shared" si="66"/>
        <v>1687.1875966883274</v>
      </c>
      <c r="AA106" s="19">
        <f t="shared" si="66"/>
        <v>1724.7574971056949</v>
      </c>
      <c r="AB106" s="19">
        <f t="shared" si="66"/>
        <v>1724.7574971056949</v>
      </c>
      <c r="AC106" s="19">
        <f t="shared" si="66"/>
        <v>1724.7574971056949</v>
      </c>
      <c r="AD106" s="19">
        <f t="shared" si="66"/>
        <v>1724.7574971056949</v>
      </c>
      <c r="AE106" s="19">
        <f t="shared" si="66"/>
        <v>1827.6724203695626</v>
      </c>
      <c r="AF106" s="19">
        <f t="shared" si="66"/>
        <v>1827.6724203695626</v>
      </c>
      <c r="AG106" s="19">
        <f t="shared" si="66"/>
        <v>1827.6724203695626</v>
      </c>
      <c r="AH106" s="19">
        <f t="shared" si="66"/>
        <v>1827.6724203695626</v>
      </c>
      <c r="AI106" s="19">
        <f t="shared" ref="AI106:BN106" si="67">HLOOKUP(AI$94,$C$48:$W$64,13,FALSE)/4</f>
        <v>1885.99474801512</v>
      </c>
      <c r="AJ106" s="19">
        <f t="shared" si="67"/>
        <v>1885.99474801512</v>
      </c>
      <c r="AK106" s="19">
        <f t="shared" si="67"/>
        <v>1885.99474801512</v>
      </c>
      <c r="AL106" s="19">
        <f t="shared" si="67"/>
        <v>1885.99474801512</v>
      </c>
      <c r="AM106" s="19">
        <f t="shared" si="67"/>
        <v>1967.2643275360424</v>
      </c>
      <c r="AN106" s="19">
        <f t="shared" si="67"/>
        <v>1967.2643275360424</v>
      </c>
      <c r="AO106" s="19">
        <f t="shared" si="67"/>
        <v>1967.2643275360424</v>
      </c>
      <c r="AP106" s="19">
        <f t="shared" si="67"/>
        <v>1967.2643275360424</v>
      </c>
      <c r="AQ106" s="19">
        <f t="shared" si="67"/>
        <v>2014.0694024500599</v>
      </c>
      <c r="AR106" s="19">
        <f t="shared" si="67"/>
        <v>2014.0694024500599</v>
      </c>
      <c r="AS106" s="19">
        <f t="shared" si="67"/>
        <v>2014.0694024500599</v>
      </c>
      <c r="AT106" s="19">
        <f t="shared" si="67"/>
        <v>2014.0694024500599</v>
      </c>
      <c r="AU106" s="19">
        <f t="shared" si="67"/>
        <v>2158.6405980620475</v>
      </c>
      <c r="AV106" s="19">
        <f t="shared" si="67"/>
        <v>2158.6405980620475</v>
      </c>
      <c r="AW106" s="19">
        <f t="shared" si="67"/>
        <v>2158.6405980620475</v>
      </c>
      <c r="AX106" s="19">
        <f t="shared" si="67"/>
        <v>2158.6405980620475</v>
      </c>
      <c r="AY106" s="19">
        <f t="shared" si="67"/>
        <v>2196.6804202628373</v>
      </c>
      <c r="AZ106" s="19">
        <f t="shared" si="67"/>
        <v>2196.6804202628373</v>
      </c>
      <c r="BA106" s="19">
        <f t="shared" si="67"/>
        <v>2196.6804202628373</v>
      </c>
      <c r="BB106" s="19">
        <f t="shared" si="67"/>
        <v>2196.6804202628373</v>
      </c>
      <c r="BC106" s="19">
        <f t="shared" si="67"/>
        <v>2134.9904971092124</v>
      </c>
      <c r="BD106" s="19">
        <f t="shared" si="67"/>
        <v>2134.9904971092124</v>
      </c>
      <c r="BE106" s="19">
        <f t="shared" si="67"/>
        <v>2134.9904971092124</v>
      </c>
      <c r="BF106" s="19">
        <f t="shared" si="67"/>
        <v>2134.9904971092124</v>
      </c>
      <c r="BG106" s="19">
        <f t="shared" si="67"/>
        <v>2189.9250983058223</v>
      </c>
      <c r="BH106" s="19">
        <f t="shared" si="67"/>
        <v>2189.9250983058223</v>
      </c>
      <c r="BI106" s="19">
        <f t="shared" si="67"/>
        <v>2189.9250983058223</v>
      </c>
      <c r="BJ106" s="19">
        <f t="shared" si="67"/>
        <v>2189.9250983058223</v>
      </c>
      <c r="BK106" s="19">
        <f t="shared" si="67"/>
        <v>2291.1305608162752</v>
      </c>
      <c r="BL106" s="19">
        <f t="shared" si="67"/>
        <v>2291.1305608162752</v>
      </c>
      <c r="BM106" s="19">
        <f t="shared" si="67"/>
        <v>2291.1305608162752</v>
      </c>
      <c r="BN106" s="19">
        <f t="shared" si="67"/>
        <v>2291.1305608162752</v>
      </c>
      <c r="BO106" s="19">
        <f t="shared" ref="BO106:CH106" si="68">HLOOKUP(BO$94,$C$48:$W$64,13,FALSE)/4</f>
        <v>2362.7901258841798</v>
      </c>
      <c r="BP106" s="19">
        <f t="shared" si="68"/>
        <v>2362.7901258841798</v>
      </c>
      <c r="BQ106" s="19">
        <f t="shared" si="68"/>
        <v>2362.7901258841798</v>
      </c>
      <c r="BR106" s="19">
        <f t="shared" si="68"/>
        <v>2362.7901258841798</v>
      </c>
      <c r="BS106" s="19">
        <f t="shared" si="68"/>
        <v>2451.2992191396652</v>
      </c>
      <c r="BT106" s="19">
        <f t="shared" si="68"/>
        <v>2451.2992191396652</v>
      </c>
      <c r="BU106" s="19">
        <f t="shared" si="68"/>
        <v>2451.2992191396652</v>
      </c>
      <c r="BV106" s="19">
        <f t="shared" si="68"/>
        <v>2451.2992191396652</v>
      </c>
      <c r="BW106" s="19">
        <f t="shared" si="68"/>
        <v>2554.32688439815</v>
      </c>
      <c r="BX106" s="19">
        <f t="shared" si="68"/>
        <v>2554.32688439815</v>
      </c>
      <c r="BY106" s="19">
        <f t="shared" si="68"/>
        <v>2554.32688439815</v>
      </c>
      <c r="BZ106" s="19">
        <f t="shared" si="68"/>
        <v>2554.32688439815</v>
      </c>
      <c r="CA106" s="19">
        <f t="shared" si="68"/>
        <v>2611.4649751023499</v>
      </c>
      <c r="CB106" s="19">
        <f t="shared" si="68"/>
        <v>2611.4649751023499</v>
      </c>
      <c r="CC106" s="19">
        <f t="shared" si="68"/>
        <v>2611.4649751023499</v>
      </c>
      <c r="CD106" s="19">
        <f t="shared" si="68"/>
        <v>2611.4649751023499</v>
      </c>
      <c r="CE106" s="19">
        <f t="shared" si="68"/>
        <v>2681.0322944610498</v>
      </c>
      <c r="CF106" s="19">
        <f t="shared" si="68"/>
        <v>2681.0322944610498</v>
      </c>
      <c r="CG106" s="19">
        <f t="shared" si="68"/>
        <v>2681.0322944610498</v>
      </c>
      <c r="CH106" s="19">
        <f t="shared" si="68"/>
        <v>2681.0322944610498</v>
      </c>
    </row>
    <row r="107" spans="2:86" ht="14.45" x14ac:dyDescent="0.3">
      <c r="B107" s="19" t="s">
        <v>11</v>
      </c>
      <c r="C107" s="19">
        <f t="shared" ref="C107:AH107" si="69">HLOOKUP(C$94,$C$48:$W$64,14,FALSE)/4</f>
        <v>2163.1156909118927</v>
      </c>
      <c r="D107" s="19">
        <f t="shared" si="69"/>
        <v>2163.1156909118927</v>
      </c>
      <c r="E107" s="19">
        <f t="shared" si="69"/>
        <v>2163.1156909118927</v>
      </c>
      <c r="F107" s="19">
        <f t="shared" si="69"/>
        <v>2163.1156909118927</v>
      </c>
      <c r="G107" s="19">
        <f t="shared" si="69"/>
        <v>2277.4247264421574</v>
      </c>
      <c r="H107" s="19">
        <f t="shared" si="69"/>
        <v>2277.4247264421574</v>
      </c>
      <c r="I107" s="19">
        <f t="shared" si="69"/>
        <v>2277.4247264421574</v>
      </c>
      <c r="J107" s="19">
        <f t="shared" si="69"/>
        <v>2277.4247264421574</v>
      </c>
      <c r="K107" s="19">
        <f t="shared" si="69"/>
        <v>2320.4210619795526</v>
      </c>
      <c r="L107" s="19">
        <f t="shared" si="69"/>
        <v>2320.4210619795526</v>
      </c>
      <c r="M107" s="19">
        <f t="shared" si="69"/>
        <v>2320.4210619795526</v>
      </c>
      <c r="N107" s="19">
        <f t="shared" si="69"/>
        <v>2320.4210619795526</v>
      </c>
      <c r="O107" s="19">
        <f t="shared" si="69"/>
        <v>2331.3965799879052</v>
      </c>
      <c r="P107" s="19">
        <f t="shared" si="69"/>
        <v>2331.3965799879052</v>
      </c>
      <c r="Q107" s="19">
        <f t="shared" si="69"/>
        <v>2331.3965799879052</v>
      </c>
      <c r="R107" s="19">
        <f t="shared" si="69"/>
        <v>2331.3965799879052</v>
      </c>
      <c r="S107" s="19">
        <f t="shared" si="69"/>
        <v>2381.3284735920852</v>
      </c>
      <c r="T107" s="19">
        <f t="shared" si="69"/>
        <v>2381.3284735920852</v>
      </c>
      <c r="U107" s="19">
        <f t="shared" si="69"/>
        <v>2381.3284735920852</v>
      </c>
      <c r="V107" s="19">
        <f t="shared" si="69"/>
        <v>2381.3284735920852</v>
      </c>
      <c r="W107" s="19">
        <f t="shared" si="69"/>
        <v>2420.3021311085777</v>
      </c>
      <c r="X107" s="19">
        <f t="shared" si="69"/>
        <v>2420.3021311085777</v>
      </c>
      <c r="Y107" s="19">
        <f t="shared" si="69"/>
        <v>2420.3021311085777</v>
      </c>
      <c r="Z107" s="19">
        <f t="shared" si="69"/>
        <v>2420.3021311085777</v>
      </c>
      <c r="AA107" s="19">
        <f t="shared" si="69"/>
        <v>2420.8975016188374</v>
      </c>
      <c r="AB107" s="19">
        <f t="shared" si="69"/>
        <v>2420.8975016188374</v>
      </c>
      <c r="AC107" s="19">
        <f t="shared" si="69"/>
        <v>2420.8975016188374</v>
      </c>
      <c r="AD107" s="19">
        <f t="shared" si="69"/>
        <v>2420.8975016188374</v>
      </c>
      <c r="AE107" s="19">
        <f t="shared" si="69"/>
        <v>2455.7507577845977</v>
      </c>
      <c r="AF107" s="19">
        <f t="shared" si="69"/>
        <v>2455.7507577845977</v>
      </c>
      <c r="AG107" s="19">
        <f t="shared" si="69"/>
        <v>2455.7507577845977</v>
      </c>
      <c r="AH107" s="19">
        <f t="shared" si="69"/>
        <v>2455.7507577845977</v>
      </c>
      <c r="AI107" s="19">
        <f t="shared" ref="AI107:BN107" si="70">HLOOKUP(AI$94,$C$48:$W$64,14,FALSE)/4</f>
        <v>2561.4038278920002</v>
      </c>
      <c r="AJ107" s="19">
        <f t="shared" si="70"/>
        <v>2561.4038278920002</v>
      </c>
      <c r="AK107" s="19">
        <f t="shared" si="70"/>
        <v>2561.4038278920002</v>
      </c>
      <c r="AL107" s="19">
        <f t="shared" si="70"/>
        <v>2561.4038278920002</v>
      </c>
      <c r="AM107" s="19">
        <f t="shared" si="70"/>
        <v>2660.7428264578248</v>
      </c>
      <c r="AN107" s="19">
        <f t="shared" si="70"/>
        <v>2660.7428264578248</v>
      </c>
      <c r="AO107" s="19">
        <f t="shared" si="70"/>
        <v>2660.7428264578248</v>
      </c>
      <c r="AP107" s="19">
        <f t="shared" si="70"/>
        <v>2660.7428264578248</v>
      </c>
      <c r="AQ107" s="19">
        <f t="shared" si="70"/>
        <v>2775.2716829696251</v>
      </c>
      <c r="AR107" s="19">
        <f t="shared" si="70"/>
        <v>2775.2716829696251</v>
      </c>
      <c r="AS107" s="19">
        <f t="shared" si="70"/>
        <v>2775.2716829696251</v>
      </c>
      <c r="AT107" s="19">
        <f t="shared" si="70"/>
        <v>2775.2716829696251</v>
      </c>
      <c r="AU107" s="19">
        <f t="shared" si="70"/>
        <v>2896.0673467254251</v>
      </c>
      <c r="AV107" s="19">
        <f t="shared" si="70"/>
        <v>2896.0673467254251</v>
      </c>
      <c r="AW107" s="19">
        <f t="shared" si="70"/>
        <v>2896.0673467254251</v>
      </c>
      <c r="AX107" s="19">
        <f t="shared" si="70"/>
        <v>2896.0673467254251</v>
      </c>
      <c r="AY107" s="19">
        <f t="shared" si="70"/>
        <v>3002.87351942545</v>
      </c>
      <c r="AZ107" s="19">
        <f t="shared" si="70"/>
        <v>3002.87351942545</v>
      </c>
      <c r="BA107" s="19">
        <f t="shared" si="70"/>
        <v>3002.87351942545</v>
      </c>
      <c r="BB107" s="19">
        <f t="shared" si="70"/>
        <v>3002.87351942545</v>
      </c>
      <c r="BC107" s="19">
        <f t="shared" si="70"/>
        <v>3107.2420400266001</v>
      </c>
      <c r="BD107" s="19">
        <f t="shared" si="70"/>
        <v>3107.2420400266001</v>
      </c>
      <c r="BE107" s="19">
        <f t="shared" si="70"/>
        <v>3107.2420400266001</v>
      </c>
      <c r="BF107" s="19">
        <f t="shared" si="70"/>
        <v>3107.2420400266001</v>
      </c>
      <c r="BG107" s="19">
        <f t="shared" si="70"/>
        <v>3233.255965213425</v>
      </c>
      <c r="BH107" s="19">
        <f t="shared" si="70"/>
        <v>3233.255965213425</v>
      </c>
      <c r="BI107" s="19">
        <f t="shared" si="70"/>
        <v>3233.255965213425</v>
      </c>
      <c r="BJ107" s="19">
        <f t="shared" si="70"/>
        <v>3233.255965213425</v>
      </c>
      <c r="BK107" s="19">
        <f t="shared" si="70"/>
        <v>3474.2095751202751</v>
      </c>
      <c r="BL107" s="19">
        <f t="shared" si="70"/>
        <v>3474.2095751202751</v>
      </c>
      <c r="BM107" s="19">
        <f t="shared" si="70"/>
        <v>3474.2095751202751</v>
      </c>
      <c r="BN107" s="19">
        <f t="shared" si="70"/>
        <v>3474.2095751202751</v>
      </c>
      <c r="BO107" s="19">
        <f t="shared" ref="BO107:CH107" si="71">HLOOKUP(BO$94,$C$48:$W$64,14,FALSE)/4</f>
        <v>3689.4890719547002</v>
      </c>
      <c r="BP107" s="19">
        <f t="shared" si="71"/>
        <v>3689.4890719547002</v>
      </c>
      <c r="BQ107" s="19">
        <f t="shared" si="71"/>
        <v>3689.4890719547002</v>
      </c>
      <c r="BR107" s="19">
        <f t="shared" si="71"/>
        <v>3689.4890719547002</v>
      </c>
      <c r="BS107" s="19">
        <f t="shared" si="71"/>
        <v>3755.462816206425</v>
      </c>
      <c r="BT107" s="19">
        <f t="shared" si="71"/>
        <v>3755.462816206425</v>
      </c>
      <c r="BU107" s="19">
        <f t="shared" si="71"/>
        <v>3755.462816206425</v>
      </c>
      <c r="BV107" s="19">
        <f t="shared" si="71"/>
        <v>3755.462816206425</v>
      </c>
      <c r="BW107" s="19">
        <f t="shared" si="71"/>
        <v>3885.4275559906</v>
      </c>
      <c r="BX107" s="19">
        <f t="shared" si="71"/>
        <v>3885.4275559906</v>
      </c>
      <c r="BY107" s="19">
        <f t="shared" si="71"/>
        <v>3885.4275559906</v>
      </c>
      <c r="BZ107" s="19">
        <f t="shared" si="71"/>
        <v>3885.4275559906</v>
      </c>
      <c r="CA107" s="19">
        <f t="shared" si="71"/>
        <v>3957.2856396829002</v>
      </c>
      <c r="CB107" s="19">
        <f t="shared" si="71"/>
        <v>3957.2856396829002</v>
      </c>
      <c r="CC107" s="19">
        <f t="shared" si="71"/>
        <v>3957.2856396829002</v>
      </c>
      <c r="CD107" s="19">
        <f t="shared" si="71"/>
        <v>3957.2856396829002</v>
      </c>
      <c r="CE107" s="19">
        <f t="shared" si="71"/>
        <v>4161.878039485</v>
      </c>
      <c r="CF107" s="19">
        <f t="shared" si="71"/>
        <v>4161.878039485</v>
      </c>
      <c r="CG107" s="19">
        <f t="shared" si="71"/>
        <v>4161.878039485</v>
      </c>
      <c r="CH107" s="19">
        <f t="shared" si="71"/>
        <v>4161.878039485</v>
      </c>
    </row>
    <row r="108" spans="2:86" x14ac:dyDescent="0.25">
      <c r="B108" s="19" t="s">
        <v>12</v>
      </c>
      <c r="C108" s="19">
        <f t="shared" ref="C108:AH108" si="72">HLOOKUP(C$94,$C$48:$W$64,15,FALSE)/4</f>
        <v>997.05672779165502</v>
      </c>
      <c r="D108" s="19">
        <f t="shared" si="72"/>
        <v>997.05672779165502</v>
      </c>
      <c r="E108" s="19">
        <f t="shared" si="72"/>
        <v>997.05672779165502</v>
      </c>
      <c r="F108" s="19">
        <f t="shared" si="72"/>
        <v>997.05672779165502</v>
      </c>
      <c r="G108" s="19">
        <f t="shared" si="72"/>
        <v>1011.0726527854725</v>
      </c>
      <c r="H108" s="19">
        <f t="shared" si="72"/>
        <v>1011.0726527854725</v>
      </c>
      <c r="I108" s="19">
        <f t="shared" si="72"/>
        <v>1011.0726527854725</v>
      </c>
      <c r="J108" s="19">
        <f t="shared" si="72"/>
        <v>1011.0726527854725</v>
      </c>
      <c r="K108" s="19">
        <f t="shared" si="72"/>
        <v>1026.8943201363675</v>
      </c>
      <c r="L108" s="19">
        <f t="shared" si="72"/>
        <v>1026.8943201363675</v>
      </c>
      <c r="M108" s="19">
        <f t="shared" si="72"/>
        <v>1026.8943201363675</v>
      </c>
      <c r="N108" s="19">
        <f t="shared" si="72"/>
        <v>1026.8943201363675</v>
      </c>
      <c r="O108" s="19">
        <f t="shared" si="72"/>
        <v>1042.2502309219501</v>
      </c>
      <c r="P108" s="19">
        <f t="shared" si="72"/>
        <v>1042.2502309219501</v>
      </c>
      <c r="Q108" s="19">
        <f t="shared" si="72"/>
        <v>1042.2502309219501</v>
      </c>
      <c r="R108" s="19">
        <f t="shared" si="72"/>
        <v>1042.2502309219501</v>
      </c>
      <c r="S108" s="19">
        <f t="shared" si="72"/>
        <v>1057.4178587154699</v>
      </c>
      <c r="T108" s="19">
        <f t="shared" si="72"/>
        <v>1057.4178587154699</v>
      </c>
      <c r="U108" s="19">
        <f t="shared" si="72"/>
        <v>1057.4178587154699</v>
      </c>
      <c r="V108" s="19">
        <f t="shared" si="72"/>
        <v>1057.4178587154699</v>
      </c>
      <c r="W108" s="19">
        <f t="shared" si="72"/>
        <v>1075.2116459507524</v>
      </c>
      <c r="X108" s="19">
        <f t="shared" si="72"/>
        <v>1075.2116459507524</v>
      </c>
      <c r="Y108" s="19">
        <f t="shared" si="72"/>
        <v>1075.2116459507524</v>
      </c>
      <c r="Z108" s="19">
        <f t="shared" si="72"/>
        <v>1075.2116459507524</v>
      </c>
      <c r="AA108" s="19">
        <f t="shared" si="72"/>
        <v>1096.5645222877649</v>
      </c>
      <c r="AB108" s="19">
        <f t="shared" si="72"/>
        <v>1096.5645222877649</v>
      </c>
      <c r="AC108" s="19">
        <f t="shared" si="72"/>
        <v>1096.5645222877649</v>
      </c>
      <c r="AD108" s="19">
        <f t="shared" si="72"/>
        <v>1096.5645222877649</v>
      </c>
      <c r="AE108" s="19">
        <f t="shared" si="72"/>
        <v>1118.3805288288324</v>
      </c>
      <c r="AF108" s="19">
        <f t="shared" si="72"/>
        <v>1118.3805288288324</v>
      </c>
      <c r="AG108" s="19">
        <f t="shared" si="72"/>
        <v>1118.3805288288324</v>
      </c>
      <c r="AH108" s="19">
        <f t="shared" si="72"/>
        <v>1118.3805288288324</v>
      </c>
      <c r="AI108" s="19">
        <f t="shared" ref="AI108:BN108" si="73">HLOOKUP(AI$94,$C$48:$W$64,15,FALSE)/4</f>
        <v>1143.4076008095626</v>
      </c>
      <c r="AJ108" s="19">
        <f t="shared" si="73"/>
        <v>1143.4076008095626</v>
      </c>
      <c r="AK108" s="19">
        <f t="shared" si="73"/>
        <v>1143.4076008095626</v>
      </c>
      <c r="AL108" s="19">
        <f t="shared" si="73"/>
        <v>1143.4076008095626</v>
      </c>
      <c r="AM108" s="19">
        <f t="shared" si="73"/>
        <v>1185.9333957875324</v>
      </c>
      <c r="AN108" s="19">
        <f t="shared" si="73"/>
        <v>1185.9333957875324</v>
      </c>
      <c r="AO108" s="19">
        <f t="shared" si="73"/>
        <v>1185.9333957875324</v>
      </c>
      <c r="AP108" s="19">
        <f t="shared" si="73"/>
        <v>1185.9333957875324</v>
      </c>
      <c r="AQ108" s="19">
        <f t="shared" si="73"/>
        <v>1225.08233839645</v>
      </c>
      <c r="AR108" s="19">
        <f t="shared" si="73"/>
        <v>1225.08233839645</v>
      </c>
      <c r="AS108" s="19">
        <f t="shared" si="73"/>
        <v>1225.08233839645</v>
      </c>
      <c r="AT108" s="19">
        <f t="shared" si="73"/>
        <v>1225.08233839645</v>
      </c>
      <c r="AU108" s="19">
        <f t="shared" si="73"/>
        <v>1267.8335701548774</v>
      </c>
      <c r="AV108" s="19">
        <f t="shared" si="73"/>
        <v>1267.8335701548774</v>
      </c>
      <c r="AW108" s="19">
        <f t="shared" si="73"/>
        <v>1267.8335701548774</v>
      </c>
      <c r="AX108" s="19">
        <f t="shared" si="73"/>
        <v>1267.8335701548774</v>
      </c>
      <c r="AY108" s="19">
        <f t="shared" si="73"/>
        <v>1300.5062245778224</v>
      </c>
      <c r="AZ108" s="19">
        <f t="shared" si="73"/>
        <v>1300.5062245778224</v>
      </c>
      <c r="BA108" s="19">
        <f t="shared" si="73"/>
        <v>1300.5062245778224</v>
      </c>
      <c r="BB108" s="19">
        <f t="shared" si="73"/>
        <v>1300.5062245778224</v>
      </c>
      <c r="BC108" s="19">
        <f t="shared" si="73"/>
        <v>1372.5991634726124</v>
      </c>
      <c r="BD108" s="19">
        <f t="shared" si="73"/>
        <v>1372.5991634726124</v>
      </c>
      <c r="BE108" s="19">
        <f t="shared" si="73"/>
        <v>1372.5991634726124</v>
      </c>
      <c r="BF108" s="19">
        <f t="shared" si="73"/>
        <v>1372.5991634726124</v>
      </c>
      <c r="BG108" s="19">
        <f t="shared" si="73"/>
        <v>1413.6769284166351</v>
      </c>
      <c r="BH108" s="19">
        <f t="shared" si="73"/>
        <v>1413.6769284166351</v>
      </c>
      <c r="BI108" s="19">
        <f t="shared" si="73"/>
        <v>1413.6769284166351</v>
      </c>
      <c r="BJ108" s="19">
        <f t="shared" si="73"/>
        <v>1413.6769284166351</v>
      </c>
      <c r="BK108" s="19">
        <f t="shared" si="73"/>
        <v>1431.6670090105699</v>
      </c>
      <c r="BL108" s="19">
        <f t="shared" si="73"/>
        <v>1431.6670090105699</v>
      </c>
      <c r="BM108" s="19">
        <f t="shared" si="73"/>
        <v>1431.6670090105699</v>
      </c>
      <c r="BN108" s="19">
        <f t="shared" si="73"/>
        <v>1431.6670090105699</v>
      </c>
      <c r="BO108" s="19">
        <f t="shared" ref="BO108:CH108" si="74">HLOOKUP(BO$94,$C$48:$W$64,15,FALSE)/4</f>
        <v>1486.1715907691325</v>
      </c>
      <c r="BP108" s="19">
        <f t="shared" si="74"/>
        <v>1486.1715907691325</v>
      </c>
      <c r="BQ108" s="19">
        <f t="shared" si="74"/>
        <v>1486.1715907691325</v>
      </c>
      <c r="BR108" s="19">
        <f t="shared" si="74"/>
        <v>1486.1715907691325</v>
      </c>
      <c r="BS108" s="19">
        <f t="shared" si="74"/>
        <v>1546.8781774003301</v>
      </c>
      <c r="BT108" s="19">
        <f t="shared" si="74"/>
        <v>1546.8781774003301</v>
      </c>
      <c r="BU108" s="19">
        <f t="shared" si="74"/>
        <v>1546.8781774003301</v>
      </c>
      <c r="BV108" s="19">
        <f t="shared" si="74"/>
        <v>1546.8781774003301</v>
      </c>
      <c r="BW108" s="19">
        <f t="shared" si="74"/>
        <v>1588.9535838621125</v>
      </c>
      <c r="BX108" s="19">
        <f t="shared" si="74"/>
        <v>1588.9535838621125</v>
      </c>
      <c r="BY108" s="19">
        <f t="shared" si="74"/>
        <v>1588.9535838621125</v>
      </c>
      <c r="BZ108" s="19">
        <f t="shared" si="74"/>
        <v>1588.9535838621125</v>
      </c>
      <c r="CA108" s="19">
        <f t="shared" si="74"/>
        <v>1650.9848824189626</v>
      </c>
      <c r="CB108" s="19">
        <f t="shared" si="74"/>
        <v>1650.9848824189626</v>
      </c>
      <c r="CC108" s="19">
        <f t="shared" si="74"/>
        <v>1650.9848824189626</v>
      </c>
      <c r="CD108" s="19">
        <f t="shared" si="74"/>
        <v>1650.9848824189626</v>
      </c>
      <c r="CE108" s="19">
        <f t="shared" si="74"/>
        <v>1700.7002932763801</v>
      </c>
      <c r="CF108" s="19">
        <f t="shared" si="74"/>
        <v>1700.7002932763801</v>
      </c>
      <c r="CG108" s="19">
        <f t="shared" si="74"/>
        <v>1700.7002932763801</v>
      </c>
      <c r="CH108" s="19">
        <f t="shared" si="74"/>
        <v>1700.7002932763801</v>
      </c>
    </row>
    <row r="109" spans="2:86" ht="14.45" x14ac:dyDescent="0.3">
      <c r="B109" s="19" t="s">
        <v>13</v>
      </c>
      <c r="C109" s="19">
        <f t="shared" ref="C109:AH109" si="75">HLOOKUP(C$94,$C$48:$W$64,16,FALSE)/4</f>
        <v>1084.3793975489775</v>
      </c>
      <c r="D109" s="19">
        <f t="shared" si="75"/>
        <v>1084.3793975489775</v>
      </c>
      <c r="E109" s="19">
        <f t="shared" si="75"/>
        <v>1084.3793975489775</v>
      </c>
      <c r="F109" s="19">
        <f t="shared" si="75"/>
        <v>1084.3793975489775</v>
      </c>
      <c r="G109" s="19">
        <f t="shared" si="75"/>
        <v>1179.93508962286</v>
      </c>
      <c r="H109" s="19">
        <f t="shared" si="75"/>
        <v>1179.93508962286</v>
      </c>
      <c r="I109" s="19">
        <f t="shared" si="75"/>
        <v>1179.93508962286</v>
      </c>
      <c r="J109" s="19">
        <f t="shared" si="75"/>
        <v>1179.93508962286</v>
      </c>
      <c r="K109" s="19">
        <f t="shared" si="75"/>
        <v>1242.9156129437824</v>
      </c>
      <c r="L109" s="19">
        <f t="shared" si="75"/>
        <v>1242.9156129437824</v>
      </c>
      <c r="M109" s="19">
        <f t="shared" si="75"/>
        <v>1242.9156129437824</v>
      </c>
      <c r="N109" s="19">
        <f t="shared" si="75"/>
        <v>1242.9156129437824</v>
      </c>
      <c r="O109" s="19">
        <f t="shared" si="75"/>
        <v>1213.48620273133</v>
      </c>
      <c r="P109" s="19">
        <f t="shared" si="75"/>
        <v>1213.48620273133</v>
      </c>
      <c r="Q109" s="19">
        <f t="shared" si="75"/>
        <v>1213.48620273133</v>
      </c>
      <c r="R109" s="19">
        <f t="shared" si="75"/>
        <v>1213.48620273133</v>
      </c>
      <c r="S109" s="19">
        <f t="shared" si="75"/>
        <v>1282.1866354247975</v>
      </c>
      <c r="T109" s="19">
        <f t="shared" si="75"/>
        <v>1282.1866354247975</v>
      </c>
      <c r="U109" s="19">
        <f t="shared" si="75"/>
        <v>1282.1866354247975</v>
      </c>
      <c r="V109" s="19">
        <f t="shared" si="75"/>
        <v>1282.1866354247975</v>
      </c>
      <c r="W109" s="19">
        <f t="shared" si="75"/>
        <v>1316.1890700239001</v>
      </c>
      <c r="X109" s="19">
        <f t="shared" si="75"/>
        <v>1316.1890700239001</v>
      </c>
      <c r="Y109" s="19">
        <f t="shared" si="75"/>
        <v>1316.1890700239001</v>
      </c>
      <c r="Z109" s="19">
        <f t="shared" si="75"/>
        <v>1316.1890700239001</v>
      </c>
      <c r="AA109" s="19">
        <f t="shared" si="75"/>
        <v>1351.4647270595849</v>
      </c>
      <c r="AB109" s="19">
        <f t="shared" si="75"/>
        <v>1351.4647270595849</v>
      </c>
      <c r="AC109" s="19">
        <f t="shared" si="75"/>
        <v>1351.4647270595849</v>
      </c>
      <c r="AD109" s="19">
        <f t="shared" si="75"/>
        <v>1351.4647270595849</v>
      </c>
      <c r="AE109" s="19">
        <f t="shared" si="75"/>
        <v>1414.4688151993601</v>
      </c>
      <c r="AF109" s="19">
        <f t="shared" si="75"/>
        <v>1414.4688151993601</v>
      </c>
      <c r="AG109" s="19">
        <f t="shared" si="75"/>
        <v>1414.4688151993601</v>
      </c>
      <c r="AH109" s="19">
        <f t="shared" si="75"/>
        <v>1414.4688151993601</v>
      </c>
      <c r="AI109" s="19">
        <f t="shared" ref="AI109:BN109" si="76">HLOOKUP(AI$94,$C$48:$W$64,16,FALSE)/4</f>
        <v>1551.3226117575675</v>
      </c>
      <c r="AJ109" s="19">
        <f t="shared" si="76"/>
        <v>1551.3226117575675</v>
      </c>
      <c r="AK109" s="19">
        <f t="shared" si="76"/>
        <v>1551.3226117575675</v>
      </c>
      <c r="AL109" s="19">
        <f t="shared" si="76"/>
        <v>1551.3226117575675</v>
      </c>
      <c r="AM109" s="19">
        <f t="shared" si="76"/>
        <v>1695.0098275728376</v>
      </c>
      <c r="AN109" s="19">
        <f t="shared" si="76"/>
        <v>1695.0098275728376</v>
      </c>
      <c r="AO109" s="19">
        <f t="shared" si="76"/>
        <v>1695.0098275728376</v>
      </c>
      <c r="AP109" s="19">
        <f t="shared" si="76"/>
        <v>1695.0098275728376</v>
      </c>
      <c r="AQ109" s="19">
        <f t="shared" si="76"/>
        <v>1823.1861817184774</v>
      </c>
      <c r="AR109" s="19">
        <f t="shared" si="76"/>
        <v>1823.1861817184774</v>
      </c>
      <c r="AS109" s="19">
        <f t="shared" si="76"/>
        <v>1823.1861817184774</v>
      </c>
      <c r="AT109" s="19">
        <f t="shared" si="76"/>
        <v>1823.1861817184774</v>
      </c>
      <c r="AU109" s="19">
        <f t="shared" si="76"/>
        <v>1972.5097727321399</v>
      </c>
      <c r="AV109" s="19">
        <f t="shared" si="76"/>
        <v>1972.5097727321399</v>
      </c>
      <c r="AW109" s="19">
        <f t="shared" si="76"/>
        <v>1972.5097727321399</v>
      </c>
      <c r="AX109" s="19">
        <f t="shared" si="76"/>
        <v>1972.5097727321399</v>
      </c>
      <c r="AY109" s="19">
        <f t="shared" si="76"/>
        <v>2071.7329973052651</v>
      </c>
      <c r="AZ109" s="19">
        <f t="shared" si="76"/>
        <v>2071.7329973052651</v>
      </c>
      <c r="BA109" s="19">
        <f t="shared" si="76"/>
        <v>2071.7329973052651</v>
      </c>
      <c r="BB109" s="19">
        <f t="shared" si="76"/>
        <v>2071.7329973052651</v>
      </c>
      <c r="BC109" s="19">
        <f t="shared" si="76"/>
        <v>2013.8537459733625</v>
      </c>
      <c r="BD109" s="19">
        <f t="shared" si="76"/>
        <v>2013.8537459733625</v>
      </c>
      <c r="BE109" s="19">
        <f t="shared" si="76"/>
        <v>2013.8537459733625</v>
      </c>
      <c r="BF109" s="19">
        <f t="shared" si="76"/>
        <v>2013.8537459733625</v>
      </c>
      <c r="BG109" s="19">
        <f t="shared" si="76"/>
        <v>2256.7326279652625</v>
      </c>
      <c r="BH109" s="19">
        <f t="shared" si="76"/>
        <v>2256.7326279652625</v>
      </c>
      <c r="BI109" s="19">
        <f t="shared" si="76"/>
        <v>2256.7326279652625</v>
      </c>
      <c r="BJ109" s="19">
        <f t="shared" si="76"/>
        <v>2256.7326279652625</v>
      </c>
      <c r="BK109" s="19">
        <f t="shared" si="76"/>
        <v>2457.1707431863751</v>
      </c>
      <c r="BL109" s="19">
        <f t="shared" si="76"/>
        <v>2457.1707431863751</v>
      </c>
      <c r="BM109" s="19">
        <f t="shared" si="76"/>
        <v>2457.1707431863751</v>
      </c>
      <c r="BN109" s="19">
        <f t="shared" si="76"/>
        <v>2457.1707431863751</v>
      </c>
      <c r="BO109" s="19">
        <f t="shared" ref="BO109:CH109" si="77">HLOOKUP(BO$94,$C$48:$W$64,16,FALSE)/4</f>
        <v>2637.9346674531748</v>
      </c>
      <c r="BP109" s="19">
        <f t="shared" si="77"/>
        <v>2637.9346674531748</v>
      </c>
      <c r="BQ109" s="19">
        <f t="shared" si="77"/>
        <v>2637.9346674531748</v>
      </c>
      <c r="BR109" s="19">
        <f t="shared" si="77"/>
        <v>2637.9346674531748</v>
      </c>
      <c r="BS109" s="19">
        <f t="shared" si="77"/>
        <v>2760.3194467847252</v>
      </c>
      <c r="BT109" s="19">
        <f t="shared" si="77"/>
        <v>2760.3194467847252</v>
      </c>
      <c r="BU109" s="19">
        <f t="shared" si="77"/>
        <v>2760.3194467847252</v>
      </c>
      <c r="BV109" s="19">
        <f t="shared" si="77"/>
        <v>2760.3194467847252</v>
      </c>
      <c r="BW109" s="19">
        <f t="shared" si="77"/>
        <v>2824.1236779770252</v>
      </c>
      <c r="BX109" s="19">
        <f t="shared" si="77"/>
        <v>2824.1236779770252</v>
      </c>
      <c r="BY109" s="19">
        <f t="shared" si="77"/>
        <v>2824.1236779770252</v>
      </c>
      <c r="BZ109" s="19">
        <f t="shared" si="77"/>
        <v>2824.1236779770252</v>
      </c>
      <c r="CA109" s="19">
        <f t="shared" si="77"/>
        <v>2872.6886310881</v>
      </c>
      <c r="CB109" s="19">
        <f t="shared" si="77"/>
        <v>2872.6886310881</v>
      </c>
      <c r="CC109" s="19">
        <f t="shared" si="77"/>
        <v>2872.6886310881</v>
      </c>
      <c r="CD109" s="19">
        <f t="shared" si="77"/>
        <v>2872.6886310881</v>
      </c>
      <c r="CE109" s="19">
        <f t="shared" si="77"/>
        <v>2922.8872109321501</v>
      </c>
      <c r="CF109" s="19">
        <f t="shared" si="77"/>
        <v>2922.8872109321501</v>
      </c>
      <c r="CG109" s="19">
        <f t="shared" si="77"/>
        <v>2922.8872109321501</v>
      </c>
      <c r="CH109" s="19">
        <f t="shared" si="77"/>
        <v>2922.8872109321501</v>
      </c>
    </row>
    <row r="110" spans="2:86" x14ac:dyDescent="0.25">
      <c r="B110" s="20" t="s">
        <v>14</v>
      </c>
      <c r="C110" s="20">
        <f t="shared" ref="C110:AH110" si="78">HLOOKUP(C$94,$C$48:$W$64,17,FALSE)/4</f>
        <v>35.415411503410503</v>
      </c>
      <c r="D110" s="20">
        <f t="shared" si="78"/>
        <v>35.415411503410503</v>
      </c>
      <c r="E110" s="20">
        <f t="shared" si="78"/>
        <v>35.415411503410503</v>
      </c>
      <c r="F110" s="20">
        <f t="shared" si="78"/>
        <v>35.415411503410503</v>
      </c>
      <c r="G110" s="20">
        <f t="shared" si="78"/>
        <v>39.944930600216999</v>
      </c>
      <c r="H110" s="20">
        <f t="shared" si="78"/>
        <v>39.944930600216999</v>
      </c>
      <c r="I110" s="20">
        <f t="shared" si="78"/>
        <v>39.944930600216999</v>
      </c>
      <c r="J110" s="20">
        <f t="shared" si="78"/>
        <v>39.944930600216999</v>
      </c>
      <c r="K110" s="20">
        <f t="shared" si="78"/>
        <v>42.489846130345001</v>
      </c>
      <c r="L110" s="20">
        <f t="shared" si="78"/>
        <v>42.489846130345001</v>
      </c>
      <c r="M110" s="20">
        <f t="shared" si="78"/>
        <v>42.489846130345001</v>
      </c>
      <c r="N110" s="20">
        <f t="shared" si="78"/>
        <v>42.489846130345001</v>
      </c>
      <c r="O110" s="20">
        <f t="shared" si="78"/>
        <v>36.376890684349753</v>
      </c>
      <c r="P110" s="20">
        <f t="shared" si="78"/>
        <v>36.376890684349753</v>
      </c>
      <c r="Q110" s="20">
        <f t="shared" si="78"/>
        <v>36.376890684349753</v>
      </c>
      <c r="R110" s="20">
        <f t="shared" si="78"/>
        <v>36.376890684349753</v>
      </c>
      <c r="S110" s="20">
        <f t="shared" si="78"/>
        <v>41.332442496556752</v>
      </c>
      <c r="T110" s="20">
        <f t="shared" si="78"/>
        <v>41.332442496556752</v>
      </c>
      <c r="U110" s="20">
        <f t="shared" si="78"/>
        <v>41.332442496556752</v>
      </c>
      <c r="V110" s="20">
        <f t="shared" si="78"/>
        <v>41.332442496556752</v>
      </c>
      <c r="W110" s="20">
        <f t="shared" si="78"/>
        <v>42.855628314615998</v>
      </c>
      <c r="X110" s="20">
        <f t="shared" si="78"/>
        <v>42.855628314615998</v>
      </c>
      <c r="Y110" s="20">
        <f t="shared" si="78"/>
        <v>42.855628314615998</v>
      </c>
      <c r="Z110" s="20">
        <f t="shared" si="78"/>
        <v>42.855628314615998</v>
      </c>
      <c r="AA110" s="20">
        <f t="shared" si="78"/>
        <v>43.729926310521748</v>
      </c>
      <c r="AB110" s="20">
        <f t="shared" si="78"/>
        <v>43.729926310521748</v>
      </c>
      <c r="AC110" s="20">
        <f t="shared" si="78"/>
        <v>43.729926310521748</v>
      </c>
      <c r="AD110" s="20">
        <f t="shared" si="78"/>
        <v>43.729926310521748</v>
      </c>
      <c r="AE110" s="20">
        <f t="shared" si="78"/>
        <v>48.697789765843503</v>
      </c>
      <c r="AF110" s="20">
        <f t="shared" si="78"/>
        <v>48.697789765843503</v>
      </c>
      <c r="AG110" s="20">
        <f t="shared" si="78"/>
        <v>48.697789765843503</v>
      </c>
      <c r="AH110" s="20">
        <f t="shared" si="78"/>
        <v>48.697789765843503</v>
      </c>
      <c r="AI110" s="20">
        <f t="shared" ref="AI110:BN110" si="79">HLOOKUP(AI$94,$C$48:$W$64,17,FALSE)/4</f>
        <v>59.790156927178749</v>
      </c>
      <c r="AJ110" s="20">
        <f t="shared" si="79"/>
        <v>59.790156927178749</v>
      </c>
      <c r="AK110" s="20">
        <f t="shared" si="79"/>
        <v>59.790156927178749</v>
      </c>
      <c r="AL110" s="20">
        <f t="shared" si="79"/>
        <v>59.790156927178749</v>
      </c>
      <c r="AM110" s="20">
        <f t="shared" si="79"/>
        <v>73.823813247456755</v>
      </c>
      <c r="AN110" s="20">
        <f t="shared" si="79"/>
        <v>73.823813247456755</v>
      </c>
      <c r="AO110" s="20">
        <f t="shared" si="79"/>
        <v>73.823813247456755</v>
      </c>
      <c r="AP110" s="20">
        <f t="shared" si="79"/>
        <v>73.823813247456755</v>
      </c>
      <c r="AQ110" s="20">
        <f t="shared" si="79"/>
        <v>85.003482249108998</v>
      </c>
      <c r="AR110" s="20">
        <f t="shared" si="79"/>
        <v>85.003482249108998</v>
      </c>
      <c r="AS110" s="20">
        <f t="shared" si="79"/>
        <v>85.003482249108998</v>
      </c>
      <c r="AT110" s="20">
        <f t="shared" si="79"/>
        <v>85.003482249108998</v>
      </c>
      <c r="AU110" s="20">
        <f t="shared" si="79"/>
        <v>103.08663074888625</v>
      </c>
      <c r="AV110" s="20">
        <f t="shared" si="79"/>
        <v>103.08663074888625</v>
      </c>
      <c r="AW110" s="20">
        <f t="shared" si="79"/>
        <v>103.08663074888625</v>
      </c>
      <c r="AX110" s="20">
        <f t="shared" si="79"/>
        <v>103.08663074888625</v>
      </c>
      <c r="AY110" s="20">
        <f t="shared" si="79"/>
        <v>119.279912022128</v>
      </c>
      <c r="AZ110" s="20">
        <f t="shared" si="79"/>
        <v>119.279912022128</v>
      </c>
      <c r="BA110" s="20">
        <f t="shared" si="79"/>
        <v>119.279912022128</v>
      </c>
      <c r="BB110" s="20">
        <f t="shared" si="79"/>
        <v>119.279912022128</v>
      </c>
      <c r="BC110" s="20">
        <f t="shared" si="79"/>
        <v>99.060435675810496</v>
      </c>
      <c r="BD110" s="20">
        <f t="shared" si="79"/>
        <v>99.060435675810496</v>
      </c>
      <c r="BE110" s="20">
        <f t="shared" si="79"/>
        <v>99.060435675810496</v>
      </c>
      <c r="BF110" s="20">
        <f t="shared" si="79"/>
        <v>99.060435675810496</v>
      </c>
      <c r="BG110" s="20">
        <f t="shared" si="79"/>
        <v>132.54532112024401</v>
      </c>
      <c r="BH110" s="20">
        <f t="shared" si="79"/>
        <v>132.54532112024401</v>
      </c>
      <c r="BI110" s="20">
        <f t="shared" si="79"/>
        <v>132.54532112024401</v>
      </c>
      <c r="BJ110" s="20">
        <f t="shared" si="79"/>
        <v>132.54532112024401</v>
      </c>
      <c r="BK110" s="20">
        <f t="shared" si="79"/>
        <v>150.2362324265315</v>
      </c>
      <c r="BL110" s="20">
        <f t="shared" si="79"/>
        <v>150.2362324265315</v>
      </c>
      <c r="BM110" s="20">
        <f t="shared" si="79"/>
        <v>150.2362324265315</v>
      </c>
      <c r="BN110" s="20">
        <f t="shared" si="79"/>
        <v>150.2362324265315</v>
      </c>
      <c r="BO110" s="20">
        <f t="shared" ref="BO110:CH110" si="80">HLOOKUP(BO$94,$C$48:$W$64,17,FALSE)/4</f>
        <v>160.72509811854624</v>
      </c>
      <c r="BP110" s="20">
        <f t="shared" si="80"/>
        <v>160.72509811854624</v>
      </c>
      <c r="BQ110" s="20">
        <f t="shared" si="80"/>
        <v>160.72509811854624</v>
      </c>
      <c r="BR110" s="20">
        <f t="shared" si="80"/>
        <v>160.72509811854624</v>
      </c>
      <c r="BS110" s="20">
        <f t="shared" si="80"/>
        <v>161.92618170489925</v>
      </c>
      <c r="BT110" s="20">
        <f t="shared" si="80"/>
        <v>161.92618170489925</v>
      </c>
      <c r="BU110" s="20">
        <f t="shared" si="80"/>
        <v>161.92618170489925</v>
      </c>
      <c r="BV110" s="20">
        <f t="shared" si="80"/>
        <v>161.92618170489925</v>
      </c>
      <c r="BW110" s="20">
        <f t="shared" si="80"/>
        <v>154.1192018328955</v>
      </c>
      <c r="BX110" s="20">
        <f t="shared" si="80"/>
        <v>154.1192018328955</v>
      </c>
      <c r="BY110" s="20">
        <f t="shared" si="80"/>
        <v>154.1192018328955</v>
      </c>
      <c r="BZ110" s="20">
        <f t="shared" si="80"/>
        <v>154.1192018328955</v>
      </c>
      <c r="CA110" s="20">
        <f t="shared" si="80"/>
        <v>153.47242562995299</v>
      </c>
      <c r="CB110" s="20">
        <f t="shared" si="80"/>
        <v>153.47242562995299</v>
      </c>
      <c r="CC110" s="20">
        <f t="shared" si="80"/>
        <v>153.47242562995299</v>
      </c>
      <c r="CD110" s="20">
        <f t="shared" si="80"/>
        <v>153.47242562995299</v>
      </c>
      <c r="CE110" s="20">
        <f t="shared" si="80"/>
        <v>150.72542043878124</v>
      </c>
      <c r="CF110" s="20">
        <f t="shared" si="80"/>
        <v>150.72542043878124</v>
      </c>
      <c r="CG110" s="20">
        <f t="shared" si="80"/>
        <v>150.72542043878124</v>
      </c>
      <c r="CH110" s="20">
        <f t="shared" si="80"/>
        <v>150.72542043878124</v>
      </c>
    </row>
    <row r="113" spans="6:86" ht="14.45" x14ac:dyDescent="0.3">
      <c r="F113" s="4"/>
      <c r="CH113" s="4"/>
    </row>
    <row r="114" spans="6:86" ht="14.45" x14ac:dyDescent="0.3">
      <c r="F114" s="4"/>
      <c r="CH114" s="4"/>
    </row>
    <row r="115" spans="6:86" ht="14.45" x14ac:dyDescent="0.3">
      <c r="F115" s="4"/>
      <c r="CH115" s="4"/>
    </row>
    <row r="116" spans="6:86" ht="14.45" x14ac:dyDescent="0.3">
      <c r="F116" s="4"/>
      <c r="CH116" s="4"/>
    </row>
    <row r="117" spans="6:86" ht="14.45" x14ac:dyDescent="0.3">
      <c r="F117" s="4"/>
      <c r="CH117" s="4"/>
    </row>
    <row r="118" spans="6:86" ht="14.45" x14ac:dyDescent="0.3">
      <c r="F118" s="4"/>
      <c r="CH118" s="4"/>
    </row>
    <row r="119" spans="6:86" ht="14.45" x14ac:dyDescent="0.3">
      <c r="F119" s="4"/>
      <c r="CH119" s="4"/>
    </row>
    <row r="120" spans="6:86" ht="14.45" x14ac:dyDescent="0.3">
      <c r="F120" s="4"/>
      <c r="CH120" s="4"/>
    </row>
    <row r="121" spans="6:86" ht="14.45" x14ac:dyDescent="0.3">
      <c r="F121" s="4"/>
      <c r="CH121" s="4"/>
    </row>
    <row r="122" spans="6:86" ht="14.45" x14ac:dyDescent="0.3">
      <c r="F122" s="4"/>
      <c r="CH122" s="4"/>
    </row>
    <row r="123" spans="6:86" ht="14.45" x14ac:dyDescent="0.3">
      <c r="F123" s="4"/>
      <c r="CH123" s="4"/>
    </row>
    <row r="124" spans="6:86" ht="14.45" x14ac:dyDescent="0.3">
      <c r="F124" s="4"/>
      <c r="CH124" s="4"/>
    </row>
    <row r="125" spans="6:86" ht="14.45" x14ac:dyDescent="0.3">
      <c r="F125" s="4"/>
      <c r="CH125" s="4"/>
    </row>
    <row r="126" spans="6:86" ht="14.45" x14ac:dyDescent="0.3">
      <c r="F126" s="4"/>
      <c r="CH126" s="4"/>
    </row>
    <row r="127" spans="6:86" ht="14.45" x14ac:dyDescent="0.3">
      <c r="F127" s="4"/>
      <c r="CH127" s="4"/>
    </row>
    <row r="128" spans="6:86" ht="14.45" x14ac:dyDescent="0.3">
      <c r="F128" s="4"/>
    </row>
    <row r="129" spans="6:6" ht="14.45" x14ac:dyDescent="0.3">
      <c r="F129" s="4"/>
    </row>
  </sheetData>
  <pageMargins left="0.75" right="0.75" top="1" bottom="1" header="0.5" footer="0.5"/>
  <pageSetup paperSize="0" orientation="portrait" horizontalDpi="0" verticalDpi="0" copie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Léame</vt:lpstr>
      <vt:lpstr>Original_real</vt:lpstr>
      <vt:lpstr>Desestac_real</vt:lpstr>
      <vt:lpstr>Deflactor</vt:lpstr>
      <vt:lpstr>Calculo deflactor ajustado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Rubio</dc:creator>
  <cp:lastModifiedBy>Enrique Orellana C.</cp:lastModifiedBy>
  <dcterms:created xsi:type="dcterms:W3CDTF">2017-07-05T14:24:58Z</dcterms:created>
  <dcterms:modified xsi:type="dcterms:W3CDTF">2017-12-04T16:41:09Z</dcterms:modified>
</cp:coreProperties>
</file>