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EC\IAS\IPoM\2018\Graficos para Web\"/>
    </mc:Choice>
  </mc:AlternateContent>
  <bookViews>
    <workbookView xWindow="1056" yWindow="2712" windowWidth="15480" windowHeight="5988" tabRatio="550"/>
  </bookViews>
  <sheets>
    <sheet name="tabla r.1" sheetId="12" r:id="rId1"/>
    <sheet name="tabla r.2" sheetId="8" r:id="rId2"/>
    <sheet name="tabla r.3" sheetId="11" r:id="rId3"/>
  </sheets>
  <externalReferences>
    <externalReference r:id="rId4"/>
    <externalReference r:id="rId5"/>
    <externalReference r:id="rId6"/>
    <externalReference r:id="rId7"/>
  </externalReferences>
  <definedNames>
    <definedName name="_tcn96" localSheetId="1">AVERAGE([1]trim!$Y$54:$Y$57)</definedName>
    <definedName name="_tcn96">AVERAGE([2]trim!$Y$54:$Y$57)</definedName>
    <definedName name="ac" localSheetId="1">AVERAGE([3]Alfa!$D$14:$D$85)</definedName>
    <definedName name="ac">AVERAGE([4]Alfa!$D$14:$D$85)</definedName>
    <definedName name="am" localSheetId="1">AVERAGE([3]Alfa!$C$14:$C$85)</definedName>
    <definedName name="am">AVERAGE([4]Alfa!$C$14:$C$85)</definedName>
    <definedName name="an" localSheetId="1">AVERAGE([3]Alfa!$B$14:$B$85)</definedName>
    <definedName name="an">AVERAGE([4]Alfa!$B$14:$B$85)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'tabla r.1'!$A$1:$M$53</definedName>
    <definedName name="_xlnm.Print_Area" localSheetId="1">'tabla r.2'!$A$1:$B$39</definedName>
    <definedName name="_xlnm.Print_Area" localSheetId="2">'tabla r.3'!$A$2:$G$22</definedName>
    <definedName name="dpea_3" localSheetId="1">LN([3]PIBpot!$D1048574)-LN([3]PIBpot!$D1048573)</definedName>
    <definedName name="dpea_3">LN([4]PIBpot!$D1048574)-LN([4]PIBpot!$D1048573)</definedName>
    <definedName name="lyra" localSheetId="0">[4]PIBpot!#REF!</definedName>
    <definedName name="lyra" localSheetId="1">[3]PIBpot!#REF!</definedName>
    <definedName name="lyra">[4]PIBpot!#REF!</definedName>
    <definedName name="pea_1" localSheetId="1">LN([3]PIBpot!$D1048576)</definedName>
    <definedName name="pea_1">LN([4]PIBpot!$D1048576)</definedName>
    <definedName name="prc8t" localSheetId="1">(1+[1]trim!$AB1/100)^0.25-1</definedName>
    <definedName name="prc8t">(1+[2]trim!$AB1/100)^0.25-1</definedName>
    <definedName name="tabla" localSheetId="0">#REF!</definedName>
    <definedName name="tabla">#REF!</definedName>
  </definedNames>
  <calcPr calcId="152511"/>
</workbook>
</file>

<file path=xl/calcChain.xml><?xml version="1.0" encoding="utf-8"?>
<calcChain xmlns="http://schemas.openxmlformats.org/spreadsheetml/2006/main">
  <c r="Z3" i="11" l="1"/>
  <c r="Y3" i="11"/>
  <c r="X3" i="11"/>
  <c r="Y7" i="11" l="1"/>
  <c r="T87" i="11"/>
  <c r="T75" i="11"/>
  <c r="T74" i="11"/>
  <c r="T73" i="11"/>
  <c r="T72" i="11"/>
  <c r="Q87" i="11"/>
  <c r="P87" i="11"/>
  <c r="H28" i="8" l="1"/>
  <c r="H27" i="8" s="1"/>
  <c r="I28" i="8"/>
  <c r="I27" i="8" s="1"/>
  <c r="G28" i="8" l="1"/>
  <c r="G27" i="8" s="1"/>
  <c r="D28" i="8" l="1"/>
  <c r="D27" i="8" s="1"/>
  <c r="E28" i="8"/>
  <c r="E27" i="8" s="1"/>
  <c r="F28" i="8"/>
  <c r="F27" i="8" s="1"/>
  <c r="D11" i="12" l="1"/>
  <c r="D41" i="12" s="1"/>
  <c r="D19" i="12"/>
  <c r="D48" i="12" s="1"/>
  <c r="D8" i="12"/>
  <c r="D38" i="12" s="1"/>
  <c r="D10" i="12"/>
  <c r="D40" i="12" s="1"/>
  <c r="D7" i="12"/>
  <c r="D37" i="12" s="1"/>
  <c r="D9" i="12"/>
  <c r="D39" i="12" s="1"/>
  <c r="D12" i="12"/>
  <c r="D42" i="12" s="1"/>
  <c r="D15" i="12"/>
  <c r="D45" i="12" s="1"/>
  <c r="D17" i="12" l="1"/>
  <c r="D16" i="12"/>
  <c r="D46" i="12" s="1"/>
  <c r="D18" i="12"/>
  <c r="D47" i="12" s="1"/>
  <c r="Y12" i="11" l="1"/>
  <c r="X7" i="11"/>
  <c r="S75" i="11"/>
  <c r="R75" i="11"/>
  <c r="S74" i="11"/>
  <c r="R74" i="11"/>
  <c r="S73" i="11"/>
  <c r="R73" i="11"/>
  <c r="P84" i="11"/>
  <c r="X12" i="11"/>
  <c r="P85" i="11"/>
  <c r="T86" i="11"/>
  <c r="T71" i="11"/>
  <c r="T70" i="11"/>
  <c r="T69" i="11"/>
  <c r="T68" i="11"/>
  <c r="R71" i="11"/>
  <c r="R69" i="11"/>
  <c r="I33" i="12"/>
  <c r="K33" i="12" s="1"/>
  <c r="M33" i="12" s="1"/>
  <c r="O33" i="12" s="1"/>
  <c r="Q33" i="12" s="1"/>
  <c r="S33" i="12" s="1"/>
  <c r="U33" i="12" s="1"/>
  <c r="W33" i="12" s="1"/>
  <c r="X33" i="12" s="1"/>
  <c r="H33" i="12"/>
  <c r="J33" i="12" s="1"/>
  <c r="L33" i="12" s="1"/>
  <c r="N33" i="12" s="1"/>
  <c r="P33" i="12" s="1"/>
  <c r="R33" i="12" s="1"/>
  <c r="T33" i="12" s="1"/>
  <c r="V33" i="12" s="1"/>
  <c r="C38" i="12"/>
  <c r="X48" i="12"/>
  <c r="C48" i="12"/>
  <c r="C47" i="12"/>
  <c r="C46" i="12"/>
  <c r="C45" i="12"/>
  <c r="X42" i="12"/>
  <c r="C42" i="12"/>
  <c r="X41" i="12"/>
  <c r="I41" i="12"/>
  <c r="G41" i="12"/>
  <c r="X40" i="12"/>
  <c r="I40" i="12"/>
  <c r="G40" i="12"/>
  <c r="X39" i="12"/>
  <c r="I39" i="12"/>
  <c r="G39" i="12"/>
  <c r="X38" i="12"/>
  <c r="I38" i="12"/>
  <c r="G38" i="12"/>
  <c r="X37" i="12"/>
  <c r="I37" i="12"/>
  <c r="G37" i="12"/>
  <c r="C41" i="12"/>
  <c r="C40" i="12"/>
  <c r="C39" i="12"/>
  <c r="C37" i="12"/>
  <c r="X47" i="12"/>
  <c r="X46" i="12"/>
  <c r="X45" i="12"/>
  <c r="X36" i="12"/>
  <c r="S71" i="11" l="1"/>
  <c r="Q85" i="11"/>
  <c r="S69" i="11"/>
  <c r="Q86" i="11"/>
  <c r="S87" i="11"/>
  <c r="S72" i="11"/>
  <c r="Z14" i="11" s="1"/>
  <c r="R72" i="11"/>
  <c r="Z9" i="11" s="1"/>
  <c r="R87" i="11"/>
  <c r="S70" i="11"/>
  <c r="S68" i="11"/>
  <c r="Z13" i="11" s="1"/>
  <c r="R85" i="11"/>
  <c r="L6" i="11" s="1"/>
  <c r="Y6" i="11" s="1"/>
  <c r="R86" i="11"/>
  <c r="M6" i="11" s="1"/>
  <c r="Z6" i="11" s="1"/>
  <c r="R70" i="11"/>
  <c r="S85" i="11"/>
  <c r="P86" i="11"/>
  <c r="R68" i="11"/>
  <c r="Z8" i="11" s="1"/>
  <c r="S86" i="11"/>
  <c r="M11" i="11" s="1"/>
  <c r="Z11" i="11" s="1"/>
  <c r="W48" i="12" l="1"/>
  <c r="W47" i="12"/>
  <c r="W46" i="12"/>
  <c r="W45" i="12"/>
  <c r="W42" i="12"/>
  <c r="W41" i="12"/>
  <c r="W40" i="12"/>
  <c r="W39" i="12"/>
  <c r="W38" i="12"/>
  <c r="W37" i="12"/>
  <c r="U45" i="12" l="1"/>
  <c r="W36" i="12" l="1"/>
  <c r="U36" i="12" l="1"/>
  <c r="T85" i="11" l="1"/>
  <c r="S38" i="12"/>
  <c r="Q82" i="11" l="1"/>
  <c r="L11" i="11"/>
  <c r="Y11" i="11" s="1"/>
  <c r="Q77" i="11"/>
  <c r="Q79" i="11"/>
  <c r="P76" i="11"/>
  <c r="P77" i="11"/>
  <c r="P78" i="11"/>
  <c r="P79" i="11"/>
  <c r="P80" i="11"/>
  <c r="P81" i="11"/>
  <c r="P82" i="11"/>
  <c r="P83" i="11"/>
  <c r="Q80" i="11"/>
  <c r="Q76" i="11"/>
  <c r="Q78" i="11"/>
  <c r="Q81" i="11"/>
  <c r="Q83" i="11"/>
  <c r="N32" i="12" l="1"/>
  <c r="C36" i="12" l="1"/>
  <c r="I36" i="12" l="1"/>
  <c r="G36" i="12" l="1"/>
  <c r="D6" i="12"/>
  <c r="D36" i="12" s="1"/>
  <c r="T67" i="11" l="1"/>
  <c r="T66" i="11"/>
  <c r="T65" i="11"/>
  <c r="T64" i="11"/>
  <c r="S65" i="11" l="1"/>
  <c r="R64" i="11"/>
  <c r="S66" i="11"/>
  <c r="R66" i="11"/>
  <c r="S64" i="11"/>
  <c r="R67" i="11"/>
  <c r="R65" i="11"/>
  <c r="S67" i="11"/>
  <c r="E7" i="12" l="1"/>
  <c r="U48" i="12" l="1"/>
  <c r="U42" i="12"/>
  <c r="U40" i="12"/>
  <c r="U39" i="12"/>
  <c r="U38" i="12"/>
  <c r="U37" i="12"/>
  <c r="U41" i="12"/>
  <c r="U47" i="12" l="1"/>
  <c r="U46" i="12"/>
  <c r="T84" i="11" l="1"/>
  <c r="R63" i="11" l="1"/>
  <c r="R84" i="11" l="1"/>
  <c r="K6" i="11" s="1"/>
  <c r="X6" i="11" s="1"/>
  <c r="S62" i="11"/>
  <c r="R62" i="11"/>
  <c r="S63" i="11" l="1"/>
  <c r="S84" i="11" l="1"/>
  <c r="K11" i="11" s="1"/>
  <c r="X11" i="11" s="1"/>
  <c r="Q84" i="11"/>
  <c r="S61" i="11" l="1"/>
  <c r="R61" i="11"/>
  <c r="K36" i="12" l="1"/>
  <c r="K37" i="12"/>
  <c r="Q38" i="12"/>
  <c r="S41" i="12"/>
  <c r="M37" i="12"/>
  <c r="O37" i="12"/>
  <c r="Q37" i="12"/>
  <c r="S37" i="12"/>
  <c r="K38" i="12"/>
  <c r="M38" i="12"/>
  <c r="O38" i="12"/>
  <c r="K39" i="12"/>
  <c r="M39" i="12"/>
  <c r="O39" i="12"/>
  <c r="Q39" i="12"/>
  <c r="S39" i="12"/>
  <c r="K40" i="12"/>
  <c r="M40" i="12"/>
  <c r="O40" i="12"/>
  <c r="Q40" i="12"/>
  <c r="S40" i="12"/>
  <c r="K41" i="12"/>
  <c r="M41" i="12"/>
  <c r="O41" i="12"/>
  <c r="Q41" i="12"/>
  <c r="I42" i="12"/>
  <c r="K42" i="12"/>
  <c r="M42" i="12"/>
  <c r="O42" i="12"/>
  <c r="Q42" i="12"/>
  <c r="S42" i="12"/>
  <c r="I48" i="12"/>
  <c r="K48" i="12"/>
  <c r="M48" i="12"/>
  <c r="O48" i="12"/>
  <c r="Q48" i="12"/>
  <c r="S48" i="12"/>
  <c r="G48" i="12"/>
  <c r="A52" i="12"/>
  <c r="O46" i="12" l="1"/>
  <c r="O45" i="12"/>
  <c r="M47" i="12"/>
  <c r="M46" i="12"/>
  <c r="M45" i="12"/>
  <c r="S47" i="12"/>
  <c r="K47" i="12"/>
  <c r="S46" i="12"/>
  <c r="K46" i="12"/>
  <c r="S45" i="12"/>
  <c r="K45" i="12"/>
  <c r="O47" i="12"/>
  <c r="Q47" i="12"/>
  <c r="I47" i="12"/>
  <c r="Q46" i="12"/>
  <c r="I46" i="12"/>
  <c r="Q45" i="12"/>
  <c r="I45" i="12"/>
  <c r="G46" i="12" l="1"/>
  <c r="G45" i="12"/>
  <c r="G47" i="12"/>
  <c r="T63" i="11" l="1"/>
  <c r="T62" i="11"/>
  <c r="T61" i="11"/>
  <c r="T60" i="11"/>
  <c r="S60" i="11" l="1"/>
  <c r="R60" i="11"/>
  <c r="S83" i="11" l="1"/>
  <c r="R83" i="11"/>
  <c r="R59" i="11" l="1"/>
  <c r="S59" i="11"/>
  <c r="T83" i="11" l="1"/>
  <c r="R58" i="11" l="1"/>
  <c r="S58" i="11"/>
  <c r="R57" i="11" l="1"/>
  <c r="S57" i="11"/>
  <c r="T59" i="11" l="1"/>
  <c r="T58" i="11"/>
  <c r="T57" i="11"/>
  <c r="T56" i="11"/>
  <c r="T55" i="11" l="1"/>
  <c r="T82" i="11"/>
  <c r="R76" i="11" l="1"/>
  <c r="T54" i="11" l="1"/>
  <c r="T53" i="11" l="1"/>
  <c r="T81" i="11" l="1"/>
  <c r="T80" i="11"/>
  <c r="T79" i="11"/>
  <c r="T78" i="11"/>
  <c r="T77" i="11"/>
  <c r="T76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S77" i="11" l="1"/>
  <c r="S76" i="11"/>
  <c r="R77" i="11"/>
  <c r="V6" i="11" s="1" a="1"/>
  <c r="S78" i="11"/>
  <c r="R78" i="11"/>
  <c r="S31" i="11"/>
  <c r="S29" i="11"/>
  <c r="R28" i="11"/>
  <c r="R31" i="11"/>
  <c r="S35" i="11"/>
  <c r="R32" i="11"/>
  <c r="R29" i="11"/>
  <c r="S39" i="11"/>
  <c r="R33" i="11"/>
  <c r="R34" i="11"/>
  <c r="R35" i="11"/>
  <c r="S34" i="11"/>
  <c r="S30" i="11"/>
  <c r="R30" i="11"/>
  <c r="S28" i="11"/>
  <c r="S33" i="11"/>
  <c r="R37" i="11"/>
  <c r="S32" i="11"/>
  <c r="S38" i="11"/>
  <c r="R39" i="11"/>
  <c r="R36" i="11"/>
  <c r="R38" i="11"/>
  <c r="S37" i="11"/>
  <c r="R40" i="11"/>
  <c r="S36" i="11"/>
  <c r="S40" i="11"/>
  <c r="W6" i="11" l="1"/>
  <c r="V6" i="11"/>
  <c r="R43" i="11"/>
  <c r="R47" i="11" l="1"/>
  <c r="R45" i="11"/>
  <c r="R41" i="11"/>
  <c r="S43" i="11"/>
  <c r="R42" i="11"/>
  <c r="R49" i="11" l="1"/>
  <c r="S48" i="11"/>
  <c r="R44" i="11"/>
  <c r="S41" i="11"/>
  <c r="S44" i="11"/>
  <c r="S80" i="11"/>
  <c r="S45" i="11"/>
  <c r="S47" i="11"/>
  <c r="S46" i="11"/>
  <c r="S42" i="11"/>
  <c r="R79" i="11"/>
  <c r="S79" i="11" l="1"/>
  <c r="R48" i="11"/>
  <c r="R50" i="11"/>
  <c r="R46" i="11"/>
  <c r="R80" i="11"/>
  <c r="R51" i="11" l="1"/>
  <c r="R81" i="11"/>
  <c r="S49" i="11" l="1"/>
  <c r="R52" i="11"/>
  <c r="R53" i="11"/>
  <c r="S50" i="11" l="1"/>
  <c r="R54" i="11"/>
  <c r="S51" i="11" l="1"/>
  <c r="S81" i="11"/>
  <c r="R56" i="11"/>
  <c r="S53" i="11" l="1"/>
  <c r="S52" i="11"/>
  <c r="R55" i="11"/>
  <c r="R82" i="11"/>
  <c r="C6" i="11" s="1" a="1"/>
  <c r="F6" i="11" l="1"/>
  <c r="H6" i="11"/>
  <c r="J6" i="11"/>
  <c r="I6" i="11"/>
  <c r="G6" i="11"/>
  <c r="C6" i="11"/>
  <c r="D6" i="11"/>
  <c r="E6" i="11"/>
  <c r="S55" i="11"/>
  <c r="S56" i="11" l="1"/>
  <c r="S54" i="11"/>
  <c r="S82" i="11"/>
  <c r="C11" i="11" s="1" a="1"/>
  <c r="C11" i="11" l="1"/>
  <c r="F11" i="11"/>
  <c r="D11" i="11"/>
  <c r="E11" i="11"/>
  <c r="H11" i="11"/>
  <c r="I11" i="11"/>
  <c r="V11" i="11" s="1"/>
  <c r="G11" i="11"/>
  <c r="J11" i="11"/>
  <c r="W11" i="11" s="1"/>
  <c r="S36" i="12" l="1"/>
  <c r="M36" i="12"/>
  <c r="Q36" i="12"/>
  <c r="C28" i="8"/>
  <c r="O36" i="12"/>
  <c r="C27" i="8" l="1"/>
</calcChain>
</file>

<file path=xl/sharedStrings.xml><?xml version="1.0" encoding="utf-8"?>
<sst xmlns="http://schemas.openxmlformats.org/spreadsheetml/2006/main" count="207" uniqueCount="145">
  <si>
    <t>Fuente: Banco Central de Chile.</t>
  </si>
  <si>
    <t xml:space="preserve"> Inflación IPC promedio</t>
  </si>
  <si>
    <t>Inflación</t>
  </si>
  <si>
    <t>(f) Proyección.</t>
  </si>
  <si>
    <t>(2) Inflación IPC a 12 y 24 meses a junio</t>
  </si>
  <si>
    <t xml:space="preserve"> Inflación IPC en torno a 2 años (*)</t>
  </si>
  <si>
    <t xml:space="preserve"> Inflación IPC diciembre</t>
  </si>
  <si>
    <t>Crecimiento económico y cuenta corriente</t>
  </si>
  <si>
    <t>2007</t>
  </si>
  <si>
    <t>PIB</t>
  </si>
  <si>
    <t>Ingreso nacional</t>
  </si>
  <si>
    <t>Demanda interna</t>
  </si>
  <si>
    <t>Formación bruta de capital fijo</t>
  </si>
  <si>
    <t>Consumo total</t>
  </si>
  <si>
    <t>Exportaciones de bienes y servicios</t>
  </si>
  <si>
    <t>Importaciones de bienes y servicios</t>
  </si>
  <si>
    <t>Cuenta corriente (% del PIB)</t>
  </si>
  <si>
    <t>Cuenta corriente</t>
  </si>
  <si>
    <t>Balanza comercial</t>
  </si>
  <si>
    <t>Exportaciones</t>
  </si>
  <si>
    <t>Importaciones</t>
  </si>
  <si>
    <t>Servicios</t>
  </si>
  <si>
    <t>Renta</t>
  </si>
  <si>
    <t>Transferencias corrientes</t>
  </si>
  <si>
    <t>2008</t>
  </si>
  <si>
    <t>Demanda interna (sin Variación de Existencias)</t>
  </si>
  <si>
    <t>IPC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</si>
  <si>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</si>
  <si>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</si>
  <si>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</si>
  <si>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</si>
  <si>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</si>
  <si>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</si>
  <si>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</si>
  <si>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</si>
  <si>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</si>
  <si>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</si>
  <si>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</si>
  <si>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</si>
  <si>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2009Q1</t>
  </si>
  <si>
    <t>2009Q2</t>
  </si>
  <si>
    <t>2009Q3</t>
  </si>
  <si>
    <t>2009Q4</t>
  </si>
  <si>
    <t>2009</t>
  </si>
  <si>
    <t>2013Q1</t>
  </si>
  <si>
    <t>2013Q2</t>
  </si>
  <si>
    <t>2013Q3</t>
  </si>
  <si>
    <t>2013Q4</t>
  </si>
  <si>
    <t>2010</t>
  </si>
  <si>
    <t xml:space="preserve">(variación anual, porcentaje) </t>
  </si>
  <si>
    <t>(millones de dólares)</t>
  </si>
  <si>
    <t>2014Q4</t>
  </si>
  <si>
    <t>2011</t>
  </si>
  <si>
    <t>2014Q1</t>
  </si>
  <si>
    <t>2014Q2</t>
  </si>
  <si>
    <t>2014Q3</t>
  </si>
  <si>
    <t xml:space="preserve"> Inflación IPCSAE promedio</t>
  </si>
  <si>
    <t xml:space="preserve"> Inflación IPCSAE diciembre</t>
  </si>
  <si>
    <t xml:space="preserve"> Inflación IPCSAE en torno a 2 años (*)</t>
  </si>
  <si>
    <t>IPCSAE</t>
  </si>
  <si>
    <t>FBCF (% PIB Nominal)</t>
  </si>
  <si>
    <t>FBCF (% PIB Real)</t>
  </si>
  <si>
    <t>2012</t>
  </si>
  <si>
    <t>2015Q1</t>
  </si>
  <si>
    <t>2015Q2</t>
  </si>
  <si>
    <t>2015Q3</t>
  </si>
  <si>
    <t>2015Q4</t>
  </si>
  <si>
    <t>2016Q1</t>
  </si>
  <si>
    <t>2013</t>
  </si>
  <si>
    <t>2016Q2</t>
  </si>
  <si>
    <t>Ahorro Nacional Bruto (% PIB)</t>
  </si>
  <si>
    <t>Inversión Nacional Bruta (% PIB)</t>
  </si>
  <si>
    <t>2016Q3</t>
  </si>
  <si>
    <t>(*)</t>
  </si>
  <si>
    <t>2016Q4</t>
  </si>
  <si>
    <t>2017Q1</t>
  </si>
  <si>
    <t>2017Q2</t>
  </si>
  <si>
    <t>2017Q3</t>
  </si>
  <si>
    <t>2017Q4</t>
  </si>
  <si>
    <t>2017 (f)</t>
  </si>
  <si>
    <t xml:space="preserve">         </t>
  </si>
  <si>
    <t>2018Q1</t>
  </si>
  <si>
    <t>2018Q2</t>
  </si>
  <si>
    <t>2018Q3</t>
  </si>
  <si>
    <t>2018Q4</t>
  </si>
  <si>
    <t>2018 (f)</t>
  </si>
  <si>
    <t xml:space="preserve">2015 </t>
  </si>
  <si>
    <t>(**) Predicciones usando cuentas nacionales en base 2008.</t>
  </si>
  <si>
    <t>(*) Para un detalle de su definición ver Glosario.</t>
  </si>
  <si>
    <t>Libor US$ (nominal, 90 días)</t>
  </si>
  <si>
    <t>Precio paridad de la gasolina (US$/m3) (*)</t>
  </si>
  <si>
    <r>
      <t xml:space="preserve">Precio del petróleo </t>
    </r>
    <r>
      <rPr>
        <sz val="6.5"/>
        <rFont val="Frutiger LT 45 Light"/>
      </rPr>
      <t>WTI</t>
    </r>
    <r>
      <rPr>
        <sz val="6.5"/>
        <rFont val="Frutiger LT 45 Light"/>
        <family val="2"/>
      </rPr>
      <t xml:space="preserve"> (US$/barril) </t>
    </r>
  </si>
  <si>
    <t>Precio del cobre BML (US$cent/lb)</t>
  </si>
  <si>
    <t>(e)</t>
  </si>
  <si>
    <t>Precios externos (en US$, e,*)</t>
  </si>
  <si>
    <t>PIB SS.CC. Emergentes PPC (e,*)</t>
  </si>
  <si>
    <t>PIB SS.CC. Desarrolladas PPC (e,*)</t>
  </si>
  <si>
    <t>PIB mundial a TC de mercado (e,*)</t>
  </si>
  <si>
    <t>PIB mundial PPC (e,*)</t>
  </si>
  <si>
    <t>PIB socios comerciales  (e,*)</t>
  </si>
  <si>
    <t>Términos de intercambio (**)</t>
  </si>
  <si>
    <t>(variación anual, porcentaje)</t>
  </si>
  <si>
    <t>Dic</t>
  </si>
  <si>
    <t>00 - 07</t>
  </si>
  <si>
    <t xml:space="preserve">2014 </t>
  </si>
  <si>
    <t>Prom.</t>
  </si>
  <si>
    <t>(e) estimado  (f) Proyección.</t>
  </si>
  <si>
    <t>(e) Estimación.</t>
  </si>
  <si>
    <t xml:space="preserve">Precio del petróleo Brent (US$/barril) </t>
  </si>
  <si>
    <t>PIB Emergentes PPC (e,*)</t>
  </si>
  <si>
    <t>PIB Desarrolladas PPC (e,*)</t>
  </si>
  <si>
    <t>PIB socios comerciales (e,*)</t>
  </si>
  <si>
    <t>Términos de intercambio</t>
  </si>
  <si>
    <t>(f)</t>
  </si>
  <si>
    <t xml:space="preserve">2006 </t>
  </si>
  <si>
    <t>2015</t>
  </si>
  <si>
    <t>2014</t>
  </si>
  <si>
    <t>Supuestos del escenario base internacional</t>
  </si>
  <si>
    <t>2019Q1</t>
  </si>
  <si>
    <t>2019Q2</t>
  </si>
  <si>
    <t>2019Q3</t>
  </si>
  <si>
    <t>2019Q4</t>
  </si>
  <si>
    <t>2016</t>
  </si>
  <si>
    <t>Mar</t>
  </si>
  <si>
    <t>2019 (f)</t>
  </si>
  <si>
    <t>PIB no minero</t>
  </si>
  <si>
    <t>PIB minero</t>
  </si>
  <si>
    <t>IPoM Dic. 17</t>
  </si>
  <si>
    <t>2020 (f)</t>
  </si>
  <si>
    <t>2020Q1</t>
  </si>
  <si>
    <t>2020Q2</t>
  </si>
  <si>
    <t>2020Q3</t>
  </si>
  <si>
    <t>2020Q4</t>
  </si>
  <si>
    <t>(*) Correspondiente a la inflación proyectada para el 2020T1</t>
  </si>
  <si>
    <t>2017</t>
  </si>
  <si>
    <t>(**) Correspondiente a la inflación proyectada para el 2021T1</t>
  </si>
  <si>
    <t>2021Q1</t>
  </si>
  <si>
    <t>2021Q2</t>
  </si>
  <si>
    <t>2021Q3</t>
  </si>
  <si>
    <t>2021Q4</t>
  </si>
  <si>
    <t>(**)</t>
  </si>
  <si>
    <t xml:space="preserve"> Inflación IPCSAE en torno a 3 años (**)</t>
  </si>
  <si>
    <t>10 - 16</t>
  </si>
  <si>
    <t xml:space="preserve"> Inflación IPC en torno a 3 años (*)</t>
  </si>
  <si>
    <t>(Niveles)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</si>
</sst>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"/>
  </numFmts>
  <fonts count="20">
    <font>
      <sz val="10"/>
      <name val="Arial"/>
    </font>
    <font>
      <sz val="10"/>
      <name val="Arial"/>
      <family val="2"/>
    </font>
    <font>
      <sz val="9"/>
      <name val="Humnst777 Lt BT"/>
      <family val="2"/>
    </font>
    <font>
      <sz val="6.5"/>
      <name val="Frutiger LT 45 Light"/>
      <family val="2"/>
    </font>
    <font>
      <sz val="8"/>
      <name val="Frutiger LT 45 Light"/>
      <family val="2"/>
    </font>
    <font>
      <sz val="8"/>
      <name val="Arial"/>
      <family val="2"/>
    </font>
    <font>
      <b/>
      <sz val="8"/>
      <name val="Frutiger LT 45 Light"/>
      <family val="2"/>
    </font>
    <font>
      <b/>
      <sz val="6.5"/>
      <name val="Frutiger LT 45 Light"/>
      <family val="2"/>
    </font>
    <font>
      <sz val="6.5"/>
      <name val="Frutiger LT 45 Light"/>
    </font>
    <font>
      <sz val="10"/>
      <name val="Helv"/>
    </font>
    <font>
      <b/>
      <sz val="8"/>
      <name val="Frutiger LT 45 Light"/>
    </font>
    <font>
      <sz val="10"/>
      <name val="Arial"/>
      <family val="2"/>
    </font>
    <font>
      <sz val="11"/>
      <color indexed="8"/>
      <name val="Calibri"/>
      <family val="2"/>
    </font>
    <font>
      <b/>
      <sz val="6.5"/>
      <name val="Frutiger LT 45 Light"/>
    </font>
    <font>
      <sz val="6.5"/>
      <color rgb="FFFF0000"/>
      <name val="Frutiger LT 45 Light"/>
      <family val="2"/>
    </font>
    <font>
      <b/>
      <sz val="11"/>
      <color rgb="FFFF0000"/>
      <name val="Frutiger LT 45 Light"/>
    </font>
    <font>
      <sz val="4"/>
      <name val="Frutiger LT 45 Light"/>
      <family val="2"/>
    </font>
    <font>
      <sz val="6.5"/>
      <color indexed="8"/>
      <name val="Frutiger LT 45 Light"/>
      <family val="2"/>
    </font>
    <font>
      <b/>
      <sz val="8"/>
      <color theme="1"/>
      <name val="Frutiger LT 45 Light"/>
      <family val="2"/>
    </font>
    <font>
      <b/>
      <sz val="8"/>
      <color rgb="FFFF0000"/>
      <name val="Frutiger LT 45 Ligh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/>
    <xf numFmtId="0" fontId="11" fillId="0" borderId="0"/>
    <xf numFmtId="0" fontId="1" fillId="0" borderId="0"/>
    <xf numFmtId="0" fontId="11" fillId="0" borderId="0"/>
    <xf numFmtId="0" fontId="2" fillId="0" borderId="0" applyNumberForma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3" fillId="0" borderId="0" xfId="4" quotePrefix="1" applyFont="1" applyFill="1" applyBorder="1" applyAlignment="1">
      <alignment horizontal="left"/>
    </xf>
    <xf numFmtId="0" fontId="4" fillId="0" borderId="0" xfId="4" applyFont="1" applyFill="1"/>
    <xf numFmtId="0" fontId="3" fillId="2" borderId="0" xfId="4" applyFont="1" applyFill="1" applyBorder="1"/>
    <xf numFmtId="0" fontId="3" fillId="2" borderId="0" xfId="4" applyFont="1" applyFill="1"/>
    <xf numFmtId="0" fontId="8" fillId="2" borderId="0" xfId="4" quotePrefix="1" applyFont="1" applyFill="1" applyAlignment="1">
      <alignment horizontal="left"/>
    </xf>
    <xf numFmtId="0" fontId="8" fillId="2" borderId="0" xfId="4" applyFont="1" applyFill="1"/>
    <xf numFmtId="165" fontId="8" fillId="2" borderId="0" xfId="4" applyNumberFormat="1" applyFont="1" applyFill="1" applyBorder="1"/>
    <xf numFmtId="164" fontId="8" fillId="0" borderId="2" xfId="6" quotePrefix="1" applyNumberFormat="1" applyFont="1" applyFill="1" applyBorder="1" applyAlignment="1">
      <alignment horizontal="right"/>
    </xf>
    <xf numFmtId="165" fontId="8" fillId="2" borderId="0" xfId="4" applyNumberFormat="1" applyFont="1" applyFill="1" applyBorder="1" applyAlignment="1">
      <alignment horizontal="left"/>
    </xf>
    <xf numFmtId="165" fontId="8" fillId="2" borderId="0" xfId="4" applyNumberFormat="1" applyFont="1" applyFill="1" applyBorder="1" applyAlignment="1">
      <alignment horizontal="left" indent="1"/>
    </xf>
    <xf numFmtId="0" fontId="8" fillId="2" borderId="0" xfId="2" applyFont="1" applyFill="1" applyBorder="1" applyAlignment="1">
      <alignment horizontal="left"/>
    </xf>
    <xf numFmtId="0" fontId="8" fillId="2" borderId="0" xfId="2" applyFont="1" applyFill="1" applyBorder="1"/>
    <xf numFmtId="0" fontId="8" fillId="2" borderId="0" xfId="2" applyFont="1" applyFill="1" applyBorder="1" applyAlignment="1">
      <alignment horizontal="left" indent="1"/>
    </xf>
    <xf numFmtId="0" fontId="8" fillId="2" borderId="0" xfId="2" applyFont="1" applyFill="1" applyBorder="1" applyAlignment="1">
      <alignment horizontal="left" indent="2"/>
    </xf>
    <xf numFmtId="0" fontId="3" fillId="0" borderId="0" xfId="4" quotePrefix="1" applyFont="1" applyFill="1"/>
    <xf numFmtId="0" fontId="8" fillId="2" borderId="0" xfId="4" quotePrefix="1" applyFont="1" applyFill="1" applyBorder="1" applyAlignment="1">
      <alignment horizontal="left"/>
    </xf>
    <xf numFmtId="0" fontId="8" fillId="0" borderId="0" xfId="4" applyFont="1" applyFill="1"/>
    <xf numFmtId="0" fontId="7" fillId="3" borderId="3" xfId="4" applyFont="1" applyFill="1" applyBorder="1" applyAlignment="1">
      <alignment horizontal="left"/>
    </xf>
    <xf numFmtId="0" fontId="3" fillId="0" borderId="0" xfId="4" applyFont="1" applyFill="1" applyAlignment="1">
      <alignment horizontal="left"/>
    </xf>
    <xf numFmtId="164" fontId="3" fillId="0" borderId="0" xfId="4" applyNumberFormat="1" applyFont="1" applyFill="1"/>
    <xf numFmtId="0" fontId="8" fillId="3" borderId="3" xfId="4" applyFont="1" applyFill="1" applyBorder="1"/>
    <xf numFmtId="0" fontId="7" fillId="3" borderId="1" xfId="4" quotePrefix="1" applyFont="1" applyFill="1" applyBorder="1" applyAlignment="1">
      <alignment horizontal="left"/>
    </xf>
    <xf numFmtId="0" fontId="6" fillId="0" borderId="0" xfId="4" applyFont="1" applyFill="1" applyBorder="1" applyAlignment="1"/>
    <xf numFmtId="0" fontId="10" fillId="2" borderId="0" xfId="4" applyFont="1" applyFill="1" applyAlignment="1"/>
    <xf numFmtId="0" fontId="8" fillId="2" borderId="0" xfId="2" applyFont="1" applyFill="1" applyBorder="1" applyAlignment="1">
      <alignment horizontal="center"/>
    </xf>
    <xf numFmtId="0" fontId="8" fillId="2" borderId="0" xfId="4" applyFont="1" applyFill="1" applyAlignment="1">
      <alignment horizontal="center"/>
    </xf>
    <xf numFmtId="164" fontId="3" fillId="0" borderId="0" xfId="4" applyNumberFormat="1" applyFont="1" applyFill="1" applyBorder="1"/>
    <xf numFmtId="0" fontId="3" fillId="0" borderId="0" xfId="3" applyFont="1" applyFill="1" applyBorder="1"/>
    <xf numFmtId="164" fontId="3" fillId="2" borderId="2" xfId="7" applyNumberFormat="1" applyFont="1" applyFill="1" applyBorder="1" applyAlignment="1">
      <alignment horizontal="right"/>
    </xf>
    <xf numFmtId="164" fontId="3" fillId="2" borderId="0" xfId="7" applyNumberFormat="1" applyFont="1" applyFill="1" applyBorder="1" applyAlignment="1">
      <alignment horizontal="right"/>
    </xf>
    <xf numFmtId="164" fontId="14" fillId="0" borderId="0" xfId="4" applyNumberFormat="1" applyFont="1" applyFill="1"/>
    <xf numFmtId="0" fontId="3" fillId="0" borderId="4" xfId="4" applyFont="1" applyFill="1" applyBorder="1"/>
    <xf numFmtId="164" fontId="14" fillId="0" borderId="4" xfId="4" applyNumberFormat="1" applyFont="1" applyFill="1" applyBorder="1"/>
    <xf numFmtId="164" fontId="3" fillId="0" borderId="4" xfId="4" applyNumberFormat="1" applyFont="1" applyFill="1" applyBorder="1"/>
    <xf numFmtId="0" fontId="13" fillId="0" borderId="0" xfId="4" applyFont="1" applyFill="1"/>
    <xf numFmtId="0" fontId="3" fillId="0" borderId="4" xfId="4" applyFont="1" applyFill="1" applyBorder="1" applyAlignment="1">
      <alignment horizontal="right"/>
    </xf>
    <xf numFmtId="0" fontId="3" fillId="0" borderId="0" xfId="4" applyFont="1" applyFill="1" applyAlignment="1">
      <alignment horizontal="right"/>
    </xf>
    <xf numFmtId="0" fontId="3" fillId="0" borderId="0" xfId="4" applyFont="1" applyFill="1" applyAlignment="1">
      <alignment horizontal="center"/>
    </xf>
    <xf numFmtId="0" fontId="7" fillId="3" borderId="1" xfId="4" quotePrefix="1" applyFont="1" applyFill="1" applyBorder="1" applyAlignment="1">
      <alignment horizontal="center"/>
    </xf>
    <xf numFmtId="0" fontId="7" fillId="3" borderId="1" xfId="4" applyFont="1" applyFill="1" applyBorder="1" applyAlignment="1">
      <alignment horizontal="center"/>
    </xf>
    <xf numFmtId="164" fontId="3" fillId="0" borderId="0" xfId="7" applyNumberFormat="1" applyFont="1" applyFill="1" applyBorder="1" applyAlignment="1">
      <alignment horizontal="right"/>
    </xf>
    <xf numFmtId="0" fontId="13" fillId="0" borderId="0" xfId="4" applyFont="1" applyFill="1" applyAlignment="1">
      <alignment horizontal="right"/>
    </xf>
    <xf numFmtId="0" fontId="13" fillId="0" borderId="4" xfId="4" applyFont="1" applyFill="1" applyBorder="1"/>
    <xf numFmtId="0" fontId="13" fillId="0" borderId="4" xfId="4" applyFont="1" applyFill="1" applyBorder="1" applyAlignment="1">
      <alignment horizontal="right"/>
    </xf>
    <xf numFmtId="164" fontId="8" fillId="4" borderId="2" xfId="6" applyNumberFormat="1" applyFont="1" applyFill="1" applyBorder="1" applyAlignment="1">
      <alignment horizontal="right"/>
    </xf>
    <xf numFmtId="165" fontId="8" fillId="4" borderId="0" xfId="6" applyNumberFormat="1" applyFont="1" applyFill="1" applyBorder="1" applyAlignment="1">
      <alignment horizontal="right"/>
    </xf>
    <xf numFmtId="3" fontId="8" fillId="4" borderId="2" xfId="2" applyNumberFormat="1" applyFont="1" applyFill="1" applyBorder="1" applyAlignment="1"/>
    <xf numFmtId="0" fontId="3" fillId="4" borderId="0" xfId="4" applyFont="1" applyFill="1" applyBorder="1" applyAlignment="1">
      <alignment horizontal="right"/>
    </xf>
    <xf numFmtId="164" fontId="3" fillId="4" borderId="0" xfId="4" applyNumberFormat="1" applyFont="1" applyFill="1" applyBorder="1"/>
    <xf numFmtId="0" fontId="3" fillId="4" borderId="0" xfId="4" applyFont="1" applyFill="1" applyAlignment="1">
      <alignment horizontal="right"/>
    </xf>
    <xf numFmtId="164" fontId="3" fillId="4" borderId="0" xfId="4" applyNumberFormat="1" applyFont="1" applyFill="1"/>
    <xf numFmtId="0" fontId="3" fillId="4" borderId="4" xfId="4" applyFont="1" applyFill="1" applyBorder="1" applyAlignment="1">
      <alignment horizontal="right"/>
    </xf>
    <xf numFmtId="164" fontId="3" fillId="4" borderId="4" xfId="4" applyNumberFormat="1" applyFont="1" applyFill="1" applyBorder="1"/>
    <xf numFmtId="0" fontId="3" fillId="4" borderId="5" xfId="4" applyFont="1" applyFill="1" applyBorder="1" applyAlignment="1">
      <alignment horizontal="right"/>
    </xf>
    <xf numFmtId="164" fontId="3" fillId="4" borderId="5" xfId="4" applyNumberFormat="1" applyFont="1" applyFill="1" applyBorder="1"/>
    <xf numFmtId="164" fontId="3" fillId="4" borderId="2" xfId="7" applyNumberFormat="1" applyFont="1" applyFill="1" applyBorder="1" applyAlignment="1">
      <alignment horizontal="right"/>
    </xf>
    <xf numFmtId="0" fontId="8" fillId="4" borderId="0" xfId="4" applyFont="1" applyFill="1" applyAlignment="1">
      <alignment vertical="top" wrapText="1"/>
    </xf>
    <xf numFmtId="0" fontId="3" fillId="4" borderId="0" xfId="4" applyFont="1" applyFill="1" applyAlignment="1">
      <alignment vertical="top" wrapText="1"/>
    </xf>
    <xf numFmtId="164" fontId="3" fillId="0" borderId="0" xfId="4" applyNumberFormat="1" applyFont="1" applyFill="1" applyAlignment="1">
      <alignment horizontal="center"/>
    </xf>
    <xf numFmtId="0" fontId="16" fillId="0" borderId="0" xfId="4" applyFont="1" applyFill="1"/>
    <xf numFmtId="0" fontId="3" fillId="2" borderId="0" xfId="10" applyFont="1" applyFill="1" applyBorder="1"/>
    <xf numFmtId="164" fontId="3" fillId="2" borderId="6" xfId="4" applyNumberFormat="1" applyFont="1" applyFill="1" applyBorder="1"/>
    <xf numFmtId="164" fontId="3" fillId="4" borderId="6" xfId="4" applyNumberFormat="1" applyFont="1" applyFill="1" applyBorder="1" applyAlignment="1">
      <alignment vertical="center"/>
    </xf>
    <xf numFmtId="164" fontId="3" fillId="2" borderId="2" xfId="4" applyNumberFormat="1" applyFont="1" applyFill="1" applyBorder="1"/>
    <xf numFmtId="164" fontId="3" fillId="2" borderId="0" xfId="4" applyNumberFormat="1" applyFont="1" applyFill="1" applyBorder="1"/>
    <xf numFmtId="1" fontId="3" fillId="2" borderId="6" xfId="4" applyNumberFormat="1" applyFont="1" applyFill="1" applyBorder="1"/>
    <xf numFmtId="1" fontId="3" fillId="2" borderId="2" xfId="4" applyNumberFormat="1" applyFont="1" applyFill="1" applyBorder="1"/>
    <xf numFmtId="1" fontId="3" fillId="2" borderId="2" xfId="4" applyNumberFormat="1" applyFont="1" applyFill="1" applyBorder="1" applyAlignment="1">
      <alignment horizontal="right"/>
    </xf>
    <xf numFmtId="1" fontId="3" fillId="2" borderId="0" xfId="4" applyNumberFormat="1" applyFont="1" applyFill="1" applyBorder="1"/>
    <xf numFmtId="1" fontId="3" fillId="4" borderId="6" xfId="4" applyNumberFormat="1" applyFont="1" applyFill="1" applyBorder="1"/>
    <xf numFmtId="0" fontId="3" fillId="2" borderId="0" xfId="4" applyFont="1" applyFill="1" applyAlignment="1">
      <alignment horizontal="center"/>
    </xf>
    <xf numFmtId="0" fontId="3" fillId="2" borderId="0" xfId="4" applyFont="1" applyFill="1" applyBorder="1" applyAlignment="1">
      <alignment horizontal="center"/>
    </xf>
    <xf numFmtId="164" fontId="3" fillId="2" borderId="6" xfId="4" applyNumberFormat="1" applyFont="1" applyFill="1" applyBorder="1" applyAlignment="1">
      <alignment vertical="center"/>
    </xf>
    <xf numFmtId="164" fontId="3" fillId="2" borderId="0" xfId="4" applyNumberFormat="1" applyFont="1" applyFill="1" applyBorder="1" applyAlignment="1">
      <alignment vertical="center"/>
    </xf>
    <xf numFmtId="0" fontId="3" fillId="0" borderId="0" xfId="4" applyFont="1" applyFill="1" applyAlignment="1">
      <alignment vertical="center"/>
    </xf>
    <xf numFmtId="164" fontId="3" fillId="2" borderId="2" xfId="4" applyNumberFormat="1" applyFont="1" applyFill="1" applyBorder="1" applyAlignment="1">
      <alignment vertical="center"/>
    </xf>
    <xf numFmtId="0" fontId="3" fillId="2" borderId="0" xfId="10" applyFont="1" applyFill="1" applyBorder="1" applyAlignment="1">
      <alignment vertical="center"/>
    </xf>
    <xf numFmtId="0" fontId="3" fillId="4" borderId="0" xfId="4" applyFont="1" applyFill="1" applyAlignment="1">
      <alignment vertical="center"/>
    </xf>
    <xf numFmtId="164" fontId="3" fillId="4" borderId="2" xfId="4" applyNumberFormat="1" applyFont="1" applyFill="1" applyBorder="1" applyAlignment="1">
      <alignment vertical="center"/>
    </xf>
    <xf numFmtId="0" fontId="3" fillId="4" borderId="0" xfId="4" applyFont="1" applyFill="1" applyBorder="1"/>
    <xf numFmtId="164" fontId="8" fillId="4" borderId="0" xfId="11" applyNumberFormat="1" applyFont="1" applyFill="1" applyBorder="1" applyAlignment="1">
      <alignment horizontal="left" vertical="center"/>
    </xf>
    <xf numFmtId="0" fontId="1" fillId="0" borderId="0" xfId="12"/>
    <xf numFmtId="0" fontId="7" fillId="3" borderId="7" xfId="4" applyFont="1" applyFill="1" applyBorder="1" applyAlignment="1">
      <alignment horizontal="center"/>
    </xf>
    <xf numFmtId="0" fontId="7" fillId="3" borderId="8" xfId="4" applyFont="1" applyFill="1" applyBorder="1" applyAlignment="1">
      <alignment horizontal="center"/>
    </xf>
    <xf numFmtId="0" fontId="7" fillId="3" borderId="8" xfId="4" applyFont="1" applyFill="1" applyBorder="1"/>
    <xf numFmtId="0" fontId="7" fillId="4" borderId="0" xfId="4" quotePrefix="1" applyFont="1" applyFill="1" applyBorder="1" applyAlignment="1"/>
    <xf numFmtId="0" fontId="7" fillId="3" borderId="6" xfId="4" applyFont="1" applyFill="1" applyBorder="1"/>
    <xf numFmtId="0" fontId="7" fillId="3" borderId="2" xfId="4" applyFont="1" applyFill="1" applyBorder="1" applyAlignment="1">
      <alignment horizontal="center"/>
    </xf>
    <xf numFmtId="0" fontId="7" fillId="3" borderId="0" xfId="4" applyFont="1" applyFill="1" applyBorder="1"/>
    <xf numFmtId="1" fontId="3" fillId="0" borderId="0" xfId="4" applyNumberFormat="1" applyFont="1" applyFill="1"/>
    <xf numFmtId="164" fontId="17" fillId="0" borderId="0" xfId="11" applyNumberFormat="1" applyFont="1" applyFill="1" applyBorder="1" applyAlignment="1">
      <alignment horizontal="right"/>
    </xf>
    <xf numFmtId="0" fontId="3" fillId="4" borderId="0" xfId="10" applyFont="1" applyFill="1" applyBorder="1" applyAlignment="1">
      <alignment vertical="center"/>
    </xf>
    <xf numFmtId="0" fontId="13" fillId="4" borderId="0" xfId="4" applyFont="1" applyFill="1"/>
    <xf numFmtId="0" fontId="3" fillId="4" borderId="0" xfId="4" applyFont="1" applyFill="1"/>
    <xf numFmtId="164" fontId="3" fillId="4" borderId="0" xfId="10" applyNumberFormat="1" applyFont="1" applyFill="1" applyBorder="1" applyAlignment="1">
      <alignment horizontal="right"/>
    </xf>
    <xf numFmtId="0" fontId="3" fillId="4" borderId="0" xfId="10" applyFont="1" applyFill="1" applyBorder="1"/>
    <xf numFmtId="164" fontId="3" fillId="4" borderId="2" xfId="10" applyNumberFormat="1" applyFont="1" applyFill="1" applyBorder="1" applyAlignment="1">
      <alignment horizontal="right" vertical="center"/>
    </xf>
    <xf numFmtId="164" fontId="3" fillId="4" borderId="2" xfId="11" applyNumberFormat="1" applyFont="1" applyFill="1" applyBorder="1" applyAlignment="1">
      <alignment horizontal="right" vertical="center"/>
    </xf>
    <xf numFmtId="164" fontId="3" fillId="4" borderId="0" xfId="11" applyNumberFormat="1" applyFont="1" applyFill="1" applyBorder="1" applyAlignment="1">
      <alignment horizontal="left" vertical="center"/>
    </xf>
    <xf numFmtId="0" fontId="7" fillId="3" borderId="10" xfId="4" quotePrefix="1" applyFont="1" applyFill="1" applyBorder="1" applyAlignment="1">
      <alignment horizontal="left"/>
    </xf>
    <xf numFmtId="16" fontId="7" fillId="3" borderId="1" xfId="4" quotePrefix="1" applyNumberFormat="1" applyFont="1" applyFill="1" applyBorder="1" applyAlignment="1">
      <alignment horizontal="center"/>
    </xf>
    <xf numFmtId="0" fontId="7" fillId="3" borderId="11" xfId="4" applyFont="1" applyFill="1" applyBorder="1"/>
    <xf numFmtId="0" fontId="7" fillId="3" borderId="3" xfId="4" applyFont="1" applyFill="1" applyBorder="1"/>
    <xf numFmtId="0" fontId="7" fillId="3" borderId="2" xfId="4" quotePrefix="1" applyFont="1" applyFill="1" applyBorder="1" applyAlignment="1">
      <alignment horizontal="center"/>
    </xf>
    <xf numFmtId="0" fontId="18" fillId="4" borderId="0" xfId="4" applyFont="1" applyFill="1" applyBorder="1" applyAlignment="1"/>
    <xf numFmtId="164" fontId="3" fillId="4" borderId="2" xfId="4" applyNumberFormat="1" applyFont="1" applyFill="1" applyBorder="1" applyAlignment="1">
      <alignment horizontal="right" vertical="center"/>
    </xf>
    <xf numFmtId="164" fontId="3" fillId="4" borderId="6" xfId="4" applyNumberFormat="1" applyFont="1" applyFill="1" applyBorder="1" applyAlignment="1">
      <alignment vertical="center"/>
    </xf>
    <xf numFmtId="1" fontId="3" fillId="4" borderId="6" xfId="4" applyNumberFormat="1" applyFont="1" applyFill="1" applyBorder="1" applyAlignment="1">
      <alignment vertical="center"/>
    </xf>
    <xf numFmtId="0" fontId="3" fillId="2" borderId="0" xfId="4" applyFont="1" applyFill="1" applyAlignment="1">
      <alignment horizontal="center"/>
    </xf>
    <xf numFmtId="164" fontId="3" fillId="2" borderId="0" xfId="4" quotePrefix="1" applyNumberFormat="1" applyFont="1" applyFill="1" applyBorder="1" applyAlignment="1">
      <alignment horizontal="right"/>
    </xf>
    <xf numFmtId="0" fontId="7" fillId="3" borderId="1" xfId="4" quotePrefix="1" applyFont="1" applyFill="1" applyBorder="1" applyAlignment="1">
      <alignment horizontal="center"/>
    </xf>
    <xf numFmtId="164" fontId="3" fillId="4" borderId="0" xfId="4" applyNumberFormat="1" applyFont="1" applyFill="1" applyAlignment="1">
      <alignment horizontal="right"/>
    </xf>
    <xf numFmtId="166" fontId="3" fillId="0" borderId="0" xfId="4" applyNumberFormat="1" applyFont="1" applyFill="1"/>
    <xf numFmtId="164" fontId="13" fillId="4" borderId="2" xfId="6" applyNumberFormat="1" applyFont="1" applyFill="1" applyBorder="1" applyAlignment="1">
      <alignment horizontal="right"/>
    </xf>
    <xf numFmtId="17" fontId="19" fillId="0" borderId="0" xfId="4" applyNumberFormat="1" applyFont="1" applyFill="1"/>
    <xf numFmtId="0" fontId="8" fillId="2" borderId="0" xfId="2" applyFont="1" applyFill="1" applyBorder="1" applyAlignment="1">
      <alignment horizontal="center"/>
    </xf>
    <xf numFmtId="0" fontId="8" fillId="2" borderId="0" xfId="4" applyFont="1" applyFill="1" applyAlignment="1">
      <alignment horizontal="center"/>
    </xf>
    <xf numFmtId="0" fontId="7" fillId="3" borderId="0" xfId="4" applyFont="1" applyFill="1" applyBorder="1" applyAlignment="1">
      <alignment horizontal="center"/>
    </xf>
    <xf numFmtId="2" fontId="3" fillId="0" borderId="0" xfId="4" applyNumberFormat="1" applyFont="1" applyFill="1"/>
    <xf numFmtId="3" fontId="3" fillId="0" borderId="0" xfId="4" applyNumberFormat="1" applyFont="1" applyFill="1"/>
    <xf numFmtId="164" fontId="3" fillId="4" borderId="0" xfId="4" applyNumberFormat="1" applyFont="1" applyFill="1" applyBorder="1" applyAlignment="1">
      <alignment vertical="center"/>
    </xf>
    <xf numFmtId="0" fontId="3" fillId="0" borderId="0" xfId="10" applyFont="1" applyFill="1" applyBorder="1" applyAlignment="1">
      <alignment vertical="center"/>
    </xf>
    <xf numFmtId="1" fontId="3" fillId="0" borderId="2" xfId="10" applyNumberFormat="1" applyFont="1" applyFill="1" applyBorder="1" applyAlignment="1">
      <alignment vertical="center"/>
    </xf>
    <xf numFmtId="1" fontId="3" fillId="0" borderId="2" xfId="4" applyNumberFormat="1" applyFont="1" applyFill="1" applyBorder="1" applyAlignment="1">
      <alignment horizontal="right" vertical="center"/>
    </xf>
    <xf numFmtId="1" fontId="3" fillId="0" borderId="2" xfId="4" applyNumberFormat="1" applyFont="1" applyFill="1" applyBorder="1" applyAlignment="1">
      <alignment vertical="center"/>
    </xf>
    <xf numFmtId="0" fontId="0" fillId="0" borderId="0" xfId="0" applyFill="1"/>
    <xf numFmtId="164" fontId="3" fillId="0" borderId="2" xfId="10" applyNumberFormat="1" applyFont="1" applyFill="1" applyBorder="1" applyAlignment="1">
      <alignment vertical="center"/>
    </xf>
    <xf numFmtId="164" fontId="3" fillId="0" borderId="2" xfId="4" applyNumberFormat="1" applyFont="1" applyFill="1" applyBorder="1" applyAlignment="1">
      <alignment horizontal="right" vertical="center"/>
    </xf>
    <xf numFmtId="164" fontId="3" fillId="0" borderId="2" xfId="4" applyNumberFormat="1" applyFont="1" applyFill="1" applyBorder="1" applyAlignment="1">
      <alignment vertical="center"/>
    </xf>
    <xf numFmtId="0" fontId="3" fillId="0" borderId="0" xfId="10" applyFont="1" applyFill="1" applyBorder="1"/>
    <xf numFmtId="0" fontId="13" fillId="0" borderId="5" xfId="4" applyFont="1" applyFill="1" applyBorder="1"/>
    <xf numFmtId="164" fontId="3" fillId="0" borderId="5" xfId="4" applyNumberFormat="1" applyFont="1" applyFill="1" applyBorder="1"/>
    <xf numFmtId="0" fontId="7" fillId="3" borderId="0" xfId="4" quotePrefix="1" applyFont="1" applyFill="1" applyBorder="1" applyAlignment="1"/>
    <xf numFmtId="164" fontId="3" fillId="0" borderId="2" xfId="10" applyNumberFormat="1" applyFont="1" applyFill="1" applyBorder="1" applyAlignment="1">
      <alignment horizontal="right" vertical="center"/>
    </xf>
    <xf numFmtId="164" fontId="3" fillId="0" borderId="0" xfId="11" applyNumberFormat="1" applyFont="1" applyFill="1" applyBorder="1" applyAlignment="1">
      <alignment horizontal="left" vertical="center"/>
    </xf>
    <xf numFmtId="164" fontId="3" fillId="0" borderId="2" xfId="11" applyNumberFormat="1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vertical="center"/>
    </xf>
    <xf numFmtId="164" fontId="3" fillId="0" borderId="6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right"/>
    </xf>
    <xf numFmtId="0" fontId="3" fillId="0" borderId="5" xfId="4" applyFont="1" applyFill="1" applyBorder="1" applyAlignment="1">
      <alignment horizontal="right"/>
    </xf>
    <xf numFmtId="1" fontId="3" fillId="4" borderId="0" xfId="4" applyNumberFormat="1" applyFont="1" applyFill="1" applyBorder="1" applyAlignment="1">
      <alignment vertical="center"/>
    </xf>
    <xf numFmtId="0" fontId="3" fillId="0" borderId="12" xfId="4" quotePrefix="1" applyFont="1" applyFill="1" applyBorder="1" applyAlignment="1">
      <alignment horizontal="center"/>
    </xf>
    <xf numFmtId="0" fontId="3" fillId="0" borderId="0" xfId="4" quotePrefix="1" applyFont="1" applyFill="1" applyAlignment="1">
      <alignment horizontal="center"/>
    </xf>
    <xf numFmtId="0" fontId="7" fillId="3" borderId="9" xfId="4" quotePrefix="1" applyFont="1" applyFill="1" applyBorder="1" applyAlignment="1">
      <alignment horizontal="center"/>
    </xf>
    <xf numFmtId="0" fontId="7" fillId="3" borderId="0" xfId="4" quotePrefix="1" applyFont="1" applyFill="1" applyBorder="1" applyAlignment="1">
      <alignment horizontal="center"/>
    </xf>
    <xf numFmtId="0" fontId="7" fillId="3" borderId="6" xfId="4" quotePrefix="1" applyFont="1" applyFill="1" applyBorder="1" applyAlignment="1">
      <alignment horizontal="center"/>
    </xf>
    <xf numFmtId="164" fontId="3" fillId="4" borderId="0" xfId="4" applyNumberFormat="1" applyFont="1" applyFill="1" applyAlignment="1">
      <alignment horizontal="center"/>
    </xf>
    <xf numFmtId="0" fontId="15" fillId="0" borderId="0" xfId="4" applyFont="1" applyFill="1" applyAlignment="1">
      <alignment horizontal="center" vertical="center"/>
    </xf>
    <xf numFmtId="0" fontId="3" fillId="2" borderId="0" xfId="4" quotePrefix="1" applyFont="1" applyFill="1" applyAlignment="1">
      <alignment horizontal="center"/>
    </xf>
    <xf numFmtId="0" fontId="8" fillId="0" borderId="0" xfId="4" applyFont="1" applyFill="1" applyAlignment="1">
      <alignment horizontal="left" vertical="top" wrapText="1"/>
    </xf>
  </cellXfs>
  <cellStyles count="13">
    <cellStyle name="Normal" xfId="0" builtinId="0"/>
    <cellStyle name="Normal 10 2" xfId="9"/>
    <cellStyle name="Normal 2" xfId="1"/>
    <cellStyle name="Normal 2 2" xfId="12"/>
    <cellStyle name="Normal_bpict1" xfId="2"/>
    <cellStyle name="Normal_bpict1 2" xfId="3"/>
    <cellStyle name="Normal_bpict1 2 2" xfId="10"/>
    <cellStyle name="pablo" xfId="4"/>
    <cellStyle name="Percen - Modelo1" xfId="5"/>
    <cellStyle name="Porcentaje" xfId="6" builtinId="5"/>
    <cellStyle name="Porcentual 2" xfId="7"/>
    <cellStyle name="Porcentual 2 2" xfId="11"/>
    <cellStyle name="Porcentu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510540</xdr:colOff>
      <xdr:row>1</xdr:row>
      <xdr:rowOff>99060</xdr:rowOff>
    </xdr:from>
    <xdr:to>
      <xdr:col>30</xdr:col>
      <xdr:colOff>60960</xdr:colOff>
      <xdr:row>49</xdr:row>
      <xdr:rowOff>15240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259080"/>
          <a:ext cx="4259580" cy="460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426878</xdr:colOff>
      <xdr:row>3</xdr:row>
      <xdr:rowOff>22860</xdr:rowOff>
    </xdr:from>
    <xdr:to>
      <xdr:col>12</xdr:col>
      <xdr:colOff>742826</xdr:colOff>
      <xdr:row>32</xdr:row>
      <xdr:rowOff>107818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929" y="362494"/>
          <a:ext cx="2667263" cy="28760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246185</xdr:colOff>
      <xdr:row>27</xdr:row>
      <xdr:rowOff>105507</xdr:rowOff>
    </xdr:from>
    <xdr:to>
      <xdr:col>12</xdr:col>
      <xdr:colOff>42320</xdr:colOff>
      <xdr:row>46</xdr:row>
      <xdr:rowOff>64476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85" y="2444261"/>
          <a:ext cx="2984812" cy="21863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MODELOS/Mep1.5/Data/Mep15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GAM\MODELOS\Mep1.5\Data\Mep15_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PIB/PIBPOT/pibpo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GAM\BASES\PIB\PIBPOT\pibp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P"/>
      <sheetName val="kt_y"/>
      <sheetName val="km_y"/>
      <sheetName val="fbkm_y"/>
      <sheetName val="lp"/>
      <sheetName val="fbkt_y"/>
      <sheetName val="fbkm"/>
      <sheetName val="trim"/>
      <sheetName val="incid"/>
      <sheetName val="exog"/>
      <sheetName val="COMEX"/>
      <sheetName val="Import."/>
      <sheetName val="Export."/>
      <sheetName val="Mep15_data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4">
          <cell r="Y54">
            <v>410.34999999999997</v>
          </cell>
        </row>
        <row r="55">
          <cell r="Y55">
            <v>408.16666666666669</v>
          </cell>
        </row>
        <row r="56">
          <cell r="Y56">
            <v>411.22</v>
          </cell>
        </row>
        <row r="57">
          <cell r="Y57">
            <v>419.33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P"/>
      <sheetName val="kt_y"/>
      <sheetName val="km_y"/>
      <sheetName val="fbkm_y"/>
      <sheetName val="lp"/>
      <sheetName val="fbkt_y"/>
      <sheetName val="fbkm"/>
      <sheetName val="trim"/>
      <sheetName val="incid"/>
      <sheetName val="exog"/>
      <sheetName val="COMEX"/>
      <sheetName val="Import."/>
      <sheetName val="Export."/>
      <sheetName val="Mep15_data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4">
          <cell r="Y54">
            <v>410.34999999999997</v>
          </cell>
        </row>
        <row r="55">
          <cell r="Y55">
            <v>408.16666666666669</v>
          </cell>
        </row>
        <row r="56">
          <cell r="Y56">
            <v>411.22</v>
          </cell>
        </row>
        <row r="57">
          <cell r="Y57">
            <v>419.33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tabla"/>
      <sheetName val="correc"/>
      <sheetName val="contabilidad"/>
      <sheetName val="graf_componentes"/>
      <sheetName val="modelo"/>
      <sheetName val="Tabla Trim"/>
      <sheetName val="Tabla_Contabilidad LP"/>
    </sheetNames>
    <sheetDataSet>
      <sheetData sheetId="0" refreshError="1"/>
      <sheetData sheetId="1" refreshError="1"/>
      <sheetData sheetId="2" refreshError="1"/>
      <sheetData sheetId="3" refreshError="1">
        <row r="14">
          <cell r="B14">
            <v>0.47571285390914103</v>
          </cell>
          <cell r="C14">
            <v>0.49870628007440898</v>
          </cell>
          <cell r="D14">
            <v>0.37457518799923939</v>
          </cell>
        </row>
        <row r="15">
          <cell r="B15">
            <v>0.46715126194682438</v>
          </cell>
          <cell r="C15">
            <v>0.48668191515494247</v>
          </cell>
          <cell r="D15">
            <v>0.37639307720474863</v>
          </cell>
        </row>
        <row r="16">
          <cell r="B16">
            <v>0.45956123981225155</v>
          </cell>
          <cell r="C16">
            <v>0.47657624825381723</v>
          </cell>
          <cell r="D16">
            <v>0.37679927573753824</v>
          </cell>
        </row>
        <row r="17">
          <cell r="B17">
            <v>0.45914623809876592</v>
          </cell>
          <cell r="C17">
            <v>0.46654442937922108</v>
          </cell>
          <cell r="D17">
            <v>0.37469132607347633</v>
          </cell>
        </row>
        <row r="18">
          <cell r="B18">
            <v>0.4699458768563069</v>
          </cell>
          <cell r="C18">
            <v>0.47309844592748229</v>
          </cell>
          <cell r="D18">
            <v>0.36442790849605422</v>
          </cell>
        </row>
        <row r="19">
          <cell r="B19">
            <v>0.45176535754820885</v>
          </cell>
          <cell r="C19">
            <v>0.45485045546401859</v>
          </cell>
          <cell r="D19">
            <v>0.37784436233939883</v>
          </cell>
        </row>
        <row r="20">
          <cell r="B20">
            <v>0.44021588639642029</v>
          </cell>
          <cell r="C20">
            <v>0.44001652822563964</v>
          </cell>
          <cell r="D20">
            <v>0.38424153390581511</v>
          </cell>
        </row>
        <row r="21">
          <cell r="B21">
            <v>0.43992954838129927</v>
          </cell>
          <cell r="C21">
            <v>0.43482331347821812</v>
          </cell>
          <cell r="D21">
            <v>0.38529989181754865</v>
          </cell>
        </row>
        <row r="22">
          <cell r="B22">
            <v>0.44063614536359053</v>
          </cell>
          <cell r="C22">
            <v>0.43973696487638914</v>
          </cell>
          <cell r="D22">
            <v>0.38311788694032978</v>
          </cell>
        </row>
        <row r="23">
          <cell r="B23">
            <v>0.46492300622494559</v>
          </cell>
          <cell r="C23">
            <v>0.45387072933243577</v>
          </cell>
          <cell r="D23">
            <v>0.36792335702730355</v>
          </cell>
        </row>
        <row r="24">
          <cell r="B24">
            <v>0.47234454079480948</v>
          </cell>
          <cell r="C24">
            <v>0.45141920737592373</v>
          </cell>
          <cell r="D24">
            <v>0.36333186596317224</v>
          </cell>
        </row>
        <row r="25">
          <cell r="B25">
            <v>0.45157559235873163</v>
          </cell>
          <cell r="C25">
            <v>0.4406931648475938</v>
          </cell>
          <cell r="D25">
            <v>0.37896709632769759</v>
          </cell>
        </row>
        <row r="26">
          <cell r="B26">
            <v>0.46912840613978912</v>
          </cell>
          <cell r="C26">
            <v>0.45400969029058347</v>
          </cell>
          <cell r="D26">
            <v>0.15248117229756206</v>
          </cell>
        </row>
        <row r="27">
          <cell r="B27">
            <v>0.46862738522717229</v>
          </cell>
          <cell r="C27">
            <v>0.45279916875573806</v>
          </cell>
          <cell r="D27">
            <v>0.15021055446461146</v>
          </cell>
        </row>
        <row r="28">
          <cell r="B28">
            <v>0.47233903282644496</v>
          </cell>
          <cell r="C28">
            <v>0.45429022909293121</v>
          </cell>
          <cell r="D28">
            <v>0.14892582008631172</v>
          </cell>
        </row>
        <row r="29">
          <cell r="B29">
            <v>0.47540163543377595</v>
          </cell>
          <cell r="C29">
            <v>0.45861268665222826</v>
          </cell>
          <cell r="D29">
            <v>0.14727097611148737</v>
          </cell>
        </row>
        <row r="30">
          <cell r="B30">
            <v>0.49255810685598167</v>
          </cell>
          <cell r="C30">
            <v>0.46782331633062402</v>
          </cell>
          <cell r="D30">
            <v>0.14101263836578182</v>
          </cell>
        </row>
        <row r="31">
          <cell r="B31">
            <v>0.48465261455911368</v>
          </cell>
          <cell r="C31">
            <v>0.46573433503846001</v>
          </cell>
          <cell r="D31">
            <v>0.14127017595675398</v>
          </cell>
        </row>
        <row r="32">
          <cell r="B32">
            <v>0.49798330920346734</v>
          </cell>
          <cell r="C32">
            <v>0.47401178820142559</v>
          </cell>
          <cell r="D32">
            <v>0.13948993200949636</v>
          </cell>
        </row>
        <row r="33">
          <cell r="B33">
            <v>0.50654421439938158</v>
          </cell>
          <cell r="C33">
            <v>0.48665120572246984</v>
          </cell>
          <cell r="D33">
            <v>0.13641576815530423</v>
          </cell>
        </row>
        <row r="34">
          <cell r="B34">
            <v>0.49846848697008522</v>
          </cell>
          <cell r="C34">
            <v>0.49054587614576062</v>
          </cell>
          <cell r="D34">
            <v>0.13340301179981398</v>
          </cell>
        </row>
        <row r="35">
          <cell r="B35">
            <v>0.49084880953295601</v>
          </cell>
          <cell r="C35">
            <v>0.47420145176060441</v>
          </cell>
          <cell r="D35">
            <v>0.13496210602756378</v>
          </cell>
        </row>
        <row r="36">
          <cell r="B36">
            <v>0.47791732809131587</v>
          </cell>
          <cell r="C36">
            <v>0.47165621502990157</v>
          </cell>
          <cell r="D36">
            <v>0.13417470068062667</v>
          </cell>
        </row>
        <row r="37">
          <cell r="B37">
            <v>0.49258171007282558</v>
          </cell>
          <cell r="C37">
            <v>0.47654889133624256</v>
          </cell>
          <cell r="D37">
            <v>0.13469712271222922</v>
          </cell>
        </row>
        <row r="38">
          <cell r="B38">
            <v>0.50366256051752389</v>
          </cell>
          <cell r="C38">
            <v>0.47752572955768896</v>
          </cell>
          <cell r="D38">
            <v>0.13255331809193005</v>
          </cell>
        </row>
        <row r="39">
          <cell r="B39">
            <v>0.51757032746501119</v>
          </cell>
          <cell r="C39">
            <v>0.49829241730622886</v>
          </cell>
          <cell r="D39">
            <v>0.12488971385959646</v>
          </cell>
        </row>
        <row r="40">
          <cell r="B40">
            <v>0.51607141913143362</v>
          </cell>
          <cell r="C40">
            <v>0.49609001856217771</v>
          </cell>
          <cell r="D40">
            <v>0.12612470119828514</v>
          </cell>
        </row>
        <row r="41">
          <cell r="B41">
            <v>0.52134361012860908</v>
          </cell>
          <cell r="C41">
            <v>0.49930011300536675</v>
          </cell>
          <cell r="D41">
            <v>0.12473499032367623</v>
          </cell>
        </row>
        <row r="42">
          <cell r="B42">
            <v>0.5223280220791392</v>
          </cell>
          <cell r="C42">
            <v>0.50871069967010607</v>
          </cell>
          <cell r="D42">
            <v>0.12563456422183222</v>
          </cell>
        </row>
        <row r="43">
          <cell r="B43">
            <v>0.53803615620292222</v>
          </cell>
          <cell r="C43">
            <v>0.51871013922125053</v>
          </cell>
          <cell r="D43">
            <v>0.12463880413507736</v>
          </cell>
        </row>
        <row r="44">
          <cell r="B44">
            <v>0.54314187216103926</v>
          </cell>
          <cell r="C44">
            <v>0.52693842280521541</v>
          </cell>
          <cell r="D44">
            <v>0.12432520722086306</v>
          </cell>
        </row>
        <row r="45">
          <cell r="B45">
            <v>0.54740210085190932</v>
          </cell>
          <cell r="C45">
            <v>0.53598252019028703</v>
          </cell>
          <cell r="D45">
            <v>0.12056679418636508</v>
          </cell>
        </row>
        <row r="46">
          <cell r="B46">
            <v>0.56229767175334422</v>
          </cell>
          <cell r="C46">
            <v>0.53738459070186406</v>
          </cell>
          <cell r="D46">
            <v>0.11389478513334322</v>
          </cell>
        </row>
        <row r="47">
          <cell r="B47">
            <v>0.53089156444372043</v>
          </cell>
          <cell r="C47">
            <v>0.53028126821889021</v>
          </cell>
          <cell r="D47">
            <v>0.11542237877549982</v>
          </cell>
        </row>
        <row r="48">
          <cell r="B48">
            <v>0.53441664188629889</v>
          </cell>
          <cell r="C48">
            <v>0.51956917035040995</v>
          </cell>
          <cell r="D48">
            <v>0.11614830921055722</v>
          </cell>
        </row>
        <row r="49">
          <cell r="B49">
            <v>0.51866352908172708</v>
          </cell>
          <cell r="C49">
            <v>0.5152324881275504</v>
          </cell>
          <cell r="D49">
            <v>0.11610980813668434</v>
          </cell>
        </row>
        <row r="50">
          <cell r="B50">
            <v>0.5051679955856424</v>
          </cell>
          <cell r="C50">
            <v>0.50584037626209055</v>
          </cell>
          <cell r="D50">
            <v>0.1193481469613738</v>
          </cell>
        </row>
        <row r="51">
          <cell r="B51">
            <v>0.51394065984962378</v>
          </cell>
          <cell r="C51">
            <v>0.50277730211115967</v>
          </cell>
          <cell r="D51">
            <v>0.12144381698353852</v>
          </cell>
        </row>
        <row r="52">
          <cell r="B52">
            <v>0.50070650580184162</v>
          </cell>
          <cell r="C52">
            <v>0.49113891086836453</v>
          </cell>
          <cell r="D52">
            <v>0.12432820432537725</v>
          </cell>
        </row>
        <row r="53">
          <cell r="B53">
            <v>0.49347985291981206</v>
          </cell>
          <cell r="C53">
            <v>0.49042585512611292</v>
          </cell>
          <cell r="D53">
            <v>0.12451202468615027</v>
          </cell>
        </row>
        <row r="54">
          <cell r="B54">
            <v>0.54090647823671467</v>
          </cell>
          <cell r="C54">
            <v>0.50924210718618546</v>
          </cell>
          <cell r="D54">
            <v>0.12103935391218032</v>
          </cell>
        </row>
        <row r="55">
          <cell r="B55">
            <v>0.51336923861466977</v>
          </cell>
          <cell r="C55">
            <v>0.51747709067708569</v>
          </cell>
          <cell r="D55">
            <v>0.11905793258254913</v>
          </cell>
        </row>
        <row r="56">
          <cell r="B56">
            <v>0.51140409708813006</v>
          </cell>
          <cell r="C56">
            <v>0.52223024370975035</v>
          </cell>
          <cell r="D56">
            <v>0.11949614180041898</v>
          </cell>
        </row>
        <row r="57">
          <cell r="B57">
            <v>0.5241441360940029</v>
          </cell>
          <cell r="C57">
            <v>0.52074846597648128</v>
          </cell>
          <cell r="D57">
            <v>0.12182295363392047</v>
          </cell>
        </row>
        <row r="58">
          <cell r="B58">
            <v>0.52284861794515491</v>
          </cell>
          <cell r="C58">
            <v>0.52080763016028975</v>
          </cell>
          <cell r="D58">
            <v>0.12079037258894922</v>
          </cell>
        </row>
        <row r="59">
          <cell r="B59">
            <v>0.51013949316803386</v>
          </cell>
          <cell r="C59">
            <v>0.51714754676071961</v>
          </cell>
          <cell r="D59">
            <v>0.11981372672089982</v>
          </cell>
        </row>
        <row r="60">
          <cell r="B60">
            <v>0.53997684574901672</v>
          </cell>
          <cell r="C60">
            <v>0.53150127367186684</v>
          </cell>
          <cell r="D60">
            <v>0.11442862219570674</v>
          </cell>
        </row>
        <row r="61">
          <cell r="B61">
            <v>0.54095345551906038</v>
          </cell>
          <cell r="C61">
            <v>0.53765818792198283</v>
          </cell>
          <cell r="D61">
            <v>0.11452012119159496</v>
          </cell>
        </row>
        <row r="62">
          <cell r="B62">
            <v>0.5690314804615898</v>
          </cell>
          <cell r="C62">
            <v>0.54544865557964684</v>
          </cell>
          <cell r="D62">
            <v>0.11660891231891556</v>
          </cell>
        </row>
        <row r="63">
          <cell r="B63">
            <v>0.56813967731268011</v>
          </cell>
          <cell r="C63">
            <v>0.55448788586788511</v>
          </cell>
          <cell r="D63">
            <v>0.11349815637609861</v>
          </cell>
        </row>
        <row r="64">
          <cell r="B64">
            <v>0.58766501230988444</v>
          </cell>
          <cell r="C64">
            <v>0.57655525036246003</v>
          </cell>
          <cell r="D64">
            <v>0.10615131456747399</v>
          </cell>
        </row>
        <row r="65">
          <cell r="B65">
            <v>0.58688588573843059</v>
          </cell>
          <cell r="C65">
            <v>0.59381327230825343</v>
          </cell>
          <cell r="D65">
            <v>0.10092514239923574</v>
          </cell>
        </row>
        <row r="66">
          <cell r="B66">
            <v>0.57982976494438321</v>
          </cell>
          <cell r="C66">
            <v>0.59100112039663077</v>
          </cell>
          <cell r="D66">
            <v>0.10552514218045332</v>
          </cell>
        </row>
        <row r="67">
          <cell r="B67">
            <v>0.56190456042199066</v>
          </cell>
          <cell r="C67">
            <v>0.58756450505801483</v>
          </cell>
          <cell r="D67">
            <v>0.10597942440168272</v>
          </cell>
        </row>
        <row r="68">
          <cell r="B68">
            <v>0.55661170825808337</v>
          </cell>
          <cell r="C68">
            <v>0.58083967111930024</v>
          </cell>
          <cell r="D68">
            <v>0.10979633855280982</v>
          </cell>
        </row>
        <row r="69">
          <cell r="B69">
            <v>0.56008742920147581</v>
          </cell>
          <cell r="C69">
            <v>0.56944287452332387</v>
          </cell>
          <cell r="D69">
            <v>0.11305869104099492</v>
          </cell>
        </row>
        <row r="70">
          <cell r="B70">
            <v>0.56972240022606713</v>
          </cell>
          <cell r="C70">
            <v>0.56684647143284783</v>
          </cell>
          <cell r="D70">
            <v>0.11087015690566679</v>
          </cell>
        </row>
        <row r="71">
          <cell r="B71">
            <v>0.56086360215605369</v>
          </cell>
          <cell r="C71">
            <v>0.56348077637265626</v>
          </cell>
          <cell r="D71">
            <v>0.11061390967433414</v>
          </cell>
        </row>
        <row r="72">
          <cell r="B72">
            <v>0.54540450409821106</v>
          </cell>
          <cell r="C72">
            <v>0.54656348088157947</v>
          </cell>
          <cell r="D72">
            <v>0.11415188448722299</v>
          </cell>
        </row>
        <row r="73">
          <cell r="B73">
            <v>0.53676391294277381</v>
          </cell>
          <cell r="C73">
            <v>0.53942901616617367</v>
          </cell>
          <cell r="D73">
            <v>0.11828381080516627</v>
          </cell>
        </row>
        <row r="74">
          <cell r="B74">
            <v>0.51106753974086894</v>
          </cell>
          <cell r="C74">
            <v>0.53037977696841221</v>
          </cell>
          <cell r="D74">
            <v>0.12387446097922436</v>
          </cell>
        </row>
        <row r="75">
          <cell r="B75">
            <v>0.51848268273564768</v>
          </cell>
          <cell r="C75">
            <v>0.53599730120315903</v>
          </cell>
          <cell r="D75">
            <v>0.12651436495219745</v>
          </cell>
        </row>
        <row r="76">
          <cell r="B76">
            <v>0.52909747091390857</v>
          </cell>
          <cell r="C76">
            <v>0.55041130388102544</v>
          </cell>
          <cell r="D76">
            <v>0.12578357672995075</v>
          </cell>
        </row>
        <row r="77">
          <cell r="B77">
            <v>0.52601565193908351</v>
          </cell>
          <cell r="C77">
            <v>0.54122230582816711</v>
          </cell>
          <cell r="D77">
            <v>0.12886877290401336</v>
          </cell>
        </row>
        <row r="78">
          <cell r="B78">
            <v>0.51947581090728934</v>
          </cell>
          <cell r="C78">
            <v>0.54074599182091465</v>
          </cell>
          <cell r="D78">
            <v>0.12719659264269764</v>
          </cell>
        </row>
        <row r="79">
          <cell r="B79">
            <v>0.50949617946982528</v>
          </cell>
          <cell r="C79">
            <v>0.53824350926475306</v>
          </cell>
          <cell r="D79">
            <v>0.12638636352142091</v>
          </cell>
        </row>
        <row r="80">
          <cell r="B80">
            <v>0.51516219391238582</v>
          </cell>
          <cell r="C80">
            <v>0.53588539484927966</v>
          </cell>
          <cell r="D80">
            <v>0.13174164245842146</v>
          </cell>
        </row>
        <row r="81">
          <cell r="B81">
            <v>0.49614151970117887</v>
          </cell>
          <cell r="C81">
            <v>0.52380439821959124</v>
          </cell>
          <cell r="D81">
            <v>0.13925081193928704</v>
          </cell>
        </row>
        <row r="82">
          <cell r="B82">
            <v>0.51294261335641445</v>
          </cell>
          <cell r="C82">
            <v>0.52473637627158121</v>
          </cell>
          <cell r="D82">
            <v>0.14144450971496472</v>
          </cell>
        </row>
        <row r="83">
          <cell r="B83">
            <v>0.5110740481312005</v>
          </cell>
          <cell r="C83">
            <v>0.52238641939800368</v>
          </cell>
          <cell r="D83">
            <v>0.13585599940504109</v>
          </cell>
        </row>
        <row r="84">
          <cell r="B84">
            <v>0.50344409764966758</v>
          </cell>
          <cell r="C84">
            <v>0.51277582325568571</v>
          </cell>
          <cell r="D84">
            <v>0.13363720382720815</v>
          </cell>
        </row>
        <row r="85">
          <cell r="B85">
            <v>0.52240965830652664</v>
          </cell>
          <cell r="C85">
            <v>0.51705757643698469</v>
          </cell>
          <cell r="D85">
            <v>0.12369747389772912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tabla"/>
      <sheetName val="correc"/>
      <sheetName val="contabilidad"/>
      <sheetName val="graf_componentes"/>
      <sheetName val="modelo"/>
      <sheetName val="Tabla Trim"/>
      <sheetName val="Tabla_Contabilidad LP"/>
    </sheetNames>
    <sheetDataSet>
      <sheetData sheetId="0" refreshError="1"/>
      <sheetData sheetId="1" refreshError="1"/>
      <sheetData sheetId="2" refreshError="1"/>
      <sheetData sheetId="3" refreshError="1">
        <row r="14">
          <cell r="B14">
            <v>0.47571285390914103</v>
          </cell>
          <cell r="C14">
            <v>0.49870628007440898</v>
          </cell>
          <cell r="D14">
            <v>0.37457518799923939</v>
          </cell>
        </row>
        <row r="15">
          <cell r="B15">
            <v>0.46715126194682438</v>
          </cell>
          <cell r="C15">
            <v>0.48668191515494247</v>
          </cell>
          <cell r="D15">
            <v>0.37639307720474863</v>
          </cell>
        </row>
        <row r="16">
          <cell r="B16">
            <v>0.45956123981225155</v>
          </cell>
          <cell r="C16">
            <v>0.47657624825381723</v>
          </cell>
          <cell r="D16">
            <v>0.37679927573753824</v>
          </cell>
        </row>
        <row r="17">
          <cell r="B17">
            <v>0.45914623809876592</v>
          </cell>
          <cell r="C17">
            <v>0.46654442937922108</v>
          </cell>
          <cell r="D17">
            <v>0.37469132607347633</v>
          </cell>
        </row>
        <row r="18">
          <cell r="B18">
            <v>0.4699458768563069</v>
          </cell>
          <cell r="C18">
            <v>0.47309844592748229</v>
          </cell>
          <cell r="D18">
            <v>0.36442790849605422</v>
          </cell>
        </row>
        <row r="19">
          <cell r="B19">
            <v>0.45176535754820885</v>
          </cell>
          <cell r="C19">
            <v>0.45485045546401859</v>
          </cell>
          <cell r="D19">
            <v>0.37784436233939883</v>
          </cell>
        </row>
        <row r="20">
          <cell r="B20">
            <v>0.44021588639642029</v>
          </cell>
          <cell r="C20">
            <v>0.44001652822563964</v>
          </cell>
          <cell r="D20">
            <v>0.38424153390581511</v>
          </cell>
        </row>
        <row r="21">
          <cell r="B21">
            <v>0.43992954838129927</v>
          </cell>
          <cell r="C21">
            <v>0.43482331347821812</v>
          </cell>
          <cell r="D21">
            <v>0.38529989181754865</v>
          </cell>
        </row>
        <row r="22">
          <cell r="B22">
            <v>0.44063614536359053</v>
          </cell>
          <cell r="C22">
            <v>0.43973696487638914</v>
          </cell>
          <cell r="D22">
            <v>0.38311788694032978</v>
          </cell>
        </row>
        <row r="23">
          <cell r="B23">
            <v>0.46492300622494559</v>
          </cell>
          <cell r="C23">
            <v>0.45387072933243577</v>
          </cell>
          <cell r="D23">
            <v>0.36792335702730355</v>
          </cell>
        </row>
        <row r="24">
          <cell r="B24">
            <v>0.47234454079480948</v>
          </cell>
          <cell r="C24">
            <v>0.45141920737592373</v>
          </cell>
          <cell r="D24">
            <v>0.36333186596317224</v>
          </cell>
        </row>
        <row r="25">
          <cell r="B25">
            <v>0.45157559235873163</v>
          </cell>
          <cell r="C25">
            <v>0.4406931648475938</v>
          </cell>
          <cell r="D25">
            <v>0.37896709632769759</v>
          </cell>
        </row>
        <row r="26">
          <cell r="B26">
            <v>0.46912840613978912</v>
          </cell>
          <cell r="C26">
            <v>0.45400969029058347</v>
          </cell>
          <cell r="D26">
            <v>0.15248117229756206</v>
          </cell>
        </row>
        <row r="27">
          <cell r="B27">
            <v>0.46862738522717229</v>
          </cell>
          <cell r="C27">
            <v>0.45279916875573806</v>
          </cell>
          <cell r="D27">
            <v>0.15021055446461146</v>
          </cell>
        </row>
        <row r="28">
          <cell r="B28">
            <v>0.47233903282644496</v>
          </cell>
          <cell r="C28">
            <v>0.45429022909293121</v>
          </cell>
          <cell r="D28">
            <v>0.14892582008631172</v>
          </cell>
        </row>
        <row r="29">
          <cell r="B29">
            <v>0.47540163543377595</v>
          </cell>
          <cell r="C29">
            <v>0.45861268665222826</v>
          </cell>
          <cell r="D29">
            <v>0.14727097611148737</v>
          </cell>
        </row>
        <row r="30">
          <cell r="B30">
            <v>0.49255810685598167</v>
          </cell>
          <cell r="C30">
            <v>0.46782331633062402</v>
          </cell>
          <cell r="D30">
            <v>0.14101263836578182</v>
          </cell>
        </row>
        <row r="31">
          <cell r="B31">
            <v>0.48465261455911368</v>
          </cell>
          <cell r="C31">
            <v>0.46573433503846001</v>
          </cell>
          <cell r="D31">
            <v>0.14127017595675398</v>
          </cell>
        </row>
        <row r="32">
          <cell r="B32">
            <v>0.49798330920346734</v>
          </cell>
          <cell r="C32">
            <v>0.47401178820142559</v>
          </cell>
          <cell r="D32">
            <v>0.13948993200949636</v>
          </cell>
        </row>
        <row r="33">
          <cell r="B33">
            <v>0.50654421439938158</v>
          </cell>
          <cell r="C33">
            <v>0.48665120572246984</v>
          </cell>
          <cell r="D33">
            <v>0.13641576815530423</v>
          </cell>
        </row>
        <row r="34">
          <cell r="B34">
            <v>0.49846848697008522</v>
          </cell>
          <cell r="C34">
            <v>0.49054587614576062</v>
          </cell>
          <cell r="D34">
            <v>0.13340301179981398</v>
          </cell>
        </row>
        <row r="35">
          <cell r="B35">
            <v>0.49084880953295601</v>
          </cell>
          <cell r="C35">
            <v>0.47420145176060441</v>
          </cell>
          <cell r="D35">
            <v>0.13496210602756378</v>
          </cell>
        </row>
        <row r="36">
          <cell r="B36">
            <v>0.47791732809131587</v>
          </cell>
          <cell r="C36">
            <v>0.47165621502990157</v>
          </cell>
          <cell r="D36">
            <v>0.13417470068062667</v>
          </cell>
        </row>
        <row r="37">
          <cell r="B37">
            <v>0.49258171007282558</v>
          </cell>
          <cell r="C37">
            <v>0.47654889133624256</v>
          </cell>
          <cell r="D37">
            <v>0.13469712271222922</v>
          </cell>
        </row>
        <row r="38">
          <cell r="B38">
            <v>0.50366256051752389</v>
          </cell>
          <cell r="C38">
            <v>0.47752572955768896</v>
          </cell>
          <cell r="D38">
            <v>0.13255331809193005</v>
          </cell>
        </row>
        <row r="39">
          <cell r="B39">
            <v>0.51757032746501119</v>
          </cell>
          <cell r="C39">
            <v>0.49829241730622886</v>
          </cell>
          <cell r="D39">
            <v>0.12488971385959646</v>
          </cell>
        </row>
        <row r="40">
          <cell r="B40">
            <v>0.51607141913143362</v>
          </cell>
          <cell r="C40">
            <v>0.49609001856217771</v>
          </cell>
          <cell r="D40">
            <v>0.12612470119828514</v>
          </cell>
        </row>
        <row r="41">
          <cell r="B41">
            <v>0.52134361012860908</v>
          </cell>
          <cell r="C41">
            <v>0.49930011300536675</v>
          </cell>
          <cell r="D41">
            <v>0.12473499032367623</v>
          </cell>
        </row>
        <row r="42">
          <cell r="B42">
            <v>0.5223280220791392</v>
          </cell>
          <cell r="C42">
            <v>0.50871069967010607</v>
          </cell>
          <cell r="D42">
            <v>0.12563456422183222</v>
          </cell>
        </row>
        <row r="43">
          <cell r="B43">
            <v>0.53803615620292222</v>
          </cell>
          <cell r="C43">
            <v>0.51871013922125053</v>
          </cell>
          <cell r="D43">
            <v>0.12463880413507736</v>
          </cell>
        </row>
        <row r="44">
          <cell r="B44">
            <v>0.54314187216103926</v>
          </cell>
          <cell r="C44">
            <v>0.52693842280521541</v>
          </cell>
          <cell r="D44">
            <v>0.12432520722086306</v>
          </cell>
        </row>
        <row r="45">
          <cell r="B45">
            <v>0.54740210085190932</v>
          </cell>
          <cell r="C45">
            <v>0.53598252019028703</v>
          </cell>
          <cell r="D45">
            <v>0.12056679418636508</v>
          </cell>
        </row>
        <row r="46">
          <cell r="B46">
            <v>0.56229767175334422</v>
          </cell>
          <cell r="C46">
            <v>0.53738459070186406</v>
          </cell>
          <cell r="D46">
            <v>0.11389478513334322</v>
          </cell>
        </row>
        <row r="47">
          <cell r="B47">
            <v>0.53089156444372043</v>
          </cell>
          <cell r="C47">
            <v>0.53028126821889021</v>
          </cell>
          <cell r="D47">
            <v>0.11542237877549982</v>
          </cell>
        </row>
        <row r="48">
          <cell r="B48">
            <v>0.53441664188629889</v>
          </cell>
          <cell r="C48">
            <v>0.51956917035040995</v>
          </cell>
          <cell r="D48">
            <v>0.11614830921055722</v>
          </cell>
        </row>
        <row r="49">
          <cell r="B49">
            <v>0.51866352908172708</v>
          </cell>
          <cell r="C49">
            <v>0.5152324881275504</v>
          </cell>
          <cell r="D49">
            <v>0.11610980813668434</v>
          </cell>
        </row>
        <row r="50">
          <cell r="B50">
            <v>0.5051679955856424</v>
          </cell>
          <cell r="C50">
            <v>0.50584037626209055</v>
          </cell>
          <cell r="D50">
            <v>0.1193481469613738</v>
          </cell>
        </row>
        <row r="51">
          <cell r="B51">
            <v>0.51394065984962378</v>
          </cell>
          <cell r="C51">
            <v>0.50277730211115967</v>
          </cell>
          <cell r="D51">
            <v>0.12144381698353852</v>
          </cell>
        </row>
        <row r="52">
          <cell r="B52">
            <v>0.50070650580184162</v>
          </cell>
          <cell r="C52">
            <v>0.49113891086836453</v>
          </cell>
          <cell r="D52">
            <v>0.12432820432537725</v>
          </cell>
        </row>
        <row r="53">
          <cell r="B53">
            <v>0.49347985291981206</v>
          </cell>
          <cell r="C53">
            <v>0.49042585512611292</v>
          </cell>
          <cell r="D53">
            <v>0.12451202468615027</v>
          </cell>
        </row>
        <row r="54">
          <cell r="B54">
            <v>0.54090647823671467</v>
          </cell>
          <cell r="C54">
            <v>0.50924210718618546</v>
          </cell>
          <cell r="D54">
            <v>0.12103935391218032</v>
          </cell>
        </row>
        <row r="55">
          <cell r="B55">
            <v>0.51336923861466977</v>
          </cell>
          <cell r="C55">
            <v>0.51747709067708569</v>
          </cell>
          <cell r="D55">
            <v>0.11905793258254913</v>
          </cell>
        </row>
        <row r="56">
          <cell r="B56">
            <v>0.51140409708813006</v>
          </cell>
          <cell r="C56">
            <v>0.52223024370975035</v>
          </cell>
          <cell r="D56">
            <v>0.11949614180041898</v>
          </cell>
        </row>
        <row r="57">
          <cell r="B57">
            <v>0.5241441360940029</v>
          </cell>
          <cell r="C57">
            <v>0.52074846597648128</v>
          </cell>
          <cell r="D57">
            <v>0.12182295363392047</v>
          </cell>
        </row>
        <row r="58">
          <cell r="B58">
            <v>0.52284861794515491</v>
          </cell>
          <cell r="C58">
            <v>0.52080763016028975</v>
          </cell>
          <cell r="D58">
            <v>0.12079037258894922</v>
          </cell>
        </row>
        <row r="59">
          <cell r="B59">
            <v>0.51013949316803386</v>
          </cell>
          <cell r="C59">
            <v>0.51714754676071961</v>
          </cell>
          <cell r="D59">
            <v>0.11981372672089982</v>
          </cell>
        </row>
        <row r="60">
          <cell r="B60">
            <v>0.53997684574901672</v>
          </cell>
          <cell r="C60">
            <v>0.53150127367186684</v>
          </cell>
          <cell r="D60">
            <v>0.11442862219570674</v>
          </cell>
        </row>
        <row r="61">
          <cell r="B61">
            <v>0.54095345551906038</v>
          </cell>
          <cell r="C61">
            <v>0.53765818792198283</v>
          </cell>
          <cell r="D61">
            <v>0.11452012119159496</v>
          </cell>
        </row>
        <row r="62">
          <cell r="B62">
            <v>0.5690314804615898</v>
          </cell>
          <cell r="C62">
            <v>0.54544865557964684</v>
          </cell>
          <cell r="D62">
            <v>0.11660891231891556</v>
          </cell>
        </row>
        <row r="63">
          <cell r="B63">
            <v>0.56813967731268011</v>
          </cell>
          <cell r="C63">
            <v>0.55448788586788511</v>
          </cell>
          <cell r="D63">
            <v>0.11349815637609861</v>
          </cell>
        </row>
        <row r="64">
          <cell r="B64">
            <v>0.58766501230988444</v>
          </cell>
          <cell r="C64">
            <v>0.57655525036246003</v>
          </cell>
          <cell r="D64">
            <v>0.10615131456747399</v>
          </cell>
        </row>
        <row r="65">
          <cell r="B65">
            <v>0.58688588573843059</v>
          </cell>
          <cell r="C65">
            <v>0.59381327230825343</v>
          </cell>
          <cell r="D65">
            <v>0.10092514239923574</v>
          </cell>
        </row>
        <row r="66">
          <cell r="B66">
            <v>0.57982976494438321</v>
          </cell>
          <cell r="C66">
            <v>0.59100112039663077</v>
          </cell>
          <cell r="D66">
            <v>0.10552514218045332</v>
          </cell>
        </row>
        <row r="67">
          <cell r="B67">
            <v>0.56190456042199066</v>
          </cell>
          <cell r="C67">
            <v>0.58756450505801483</v>
          </cell>
          <cell r="D67">
            <v>0.10597942440168272</v>
          </cell>
        </row>
        <row r="68">
          <cell r="B68">
            <v>0.55661170825808337</v>
          </cell>
          <cell r="C68">
            <v>0.58083967111930024</v>
          </cell>
          <cell r="D68">
            <v>0.10979633855280982</v>
          </cell>
        </row>
        <row r="69">
          <cell r="B69">
            <v>0.56008742920147581</v>
          </cell>
          <cell r="C69">
            <v>0.56944287452332387</v>
          </cell>
          <cell r="D69">
            <v>0.11305869104099492</v>
          </cell>
        </row>
        <row r="70">
          <cell r="B70">
            <v>0.56972240022606713</v>
          </cell>
          <cell r="C70">
            <v>0.56684647143284783</v>
          </cell>
          <cell r="D70">
            <v>0.11087015690566679</v>
          </cell>
        </row>
        <row r="71">
          <cell r="B71">
            <v>0.56086360215605369</v>
          </cell>
          <cell r="C71">
            <v>0.56348077637265626</v>
          </cell>
          <cell r="D71">
            <v>0.11061390967433414</v>
          </cell>
        </row>
        <row r="72">
          <cell r="B72">
            <v>0.54540450409821106</v>
          </cell>
          <cell r="C72">
            <v>0.54656348088157947</v>
          </cell>
          <cell r="D72">
            <v>0.11415188448722299</v>
          </cell>
        </row>
        <row r="73">
          <cell r="B73">
            <v>0.53676391294277381</v>
          </cell>
          <cell r="C73">
            <v>0.53942901616617367</v>
          </cell>
          <cell r="D73">
            <v>0.11828381080516627</v>
          </cell>
        </row>
        <row r="74">
          <cell r="B74">
            <v>0.51106753974086894</v>
          </cell>
          <cell r="C74">
            <v>0.53037977696841221</v>
          </cell>
          <cell r="D74">
            <v>0.12387446097922436</v>
          </cell>
        </row>
        <row r="75">
          <cell r="B75">
            <v>0.51848268273564768</v>
          </cell>
          <cell r="C75">
            <v>0.53599730120315903</v>
          </cell>
          <cell r="D75">
            <v>0.12651436495219745</v>
          </cell>
        </row>
        <row r="76">
          <cell r="B76">
            <v>0.52909747091390857</v>
          </cell>
          <cell r="C76">
            <v>0.55041130388102544</v>
          </cell>
          <cell r="D76">
            <v>0.12578357672995075</v>
          </cell>
        </row>
        <row r="77">
          <cell r="B77">
            <v>0.52601565193908351</v>
          </cell>
          <cell r="C77">
            <v>0.54122230582816711</v>
          </cell>
          <cell r="D77">
            <v>0.12886877290401336</v>
          </cell>
        </row>
        <row r="78">
          <cell r="B78">
            <v>0.51947581090728934</v>
          </cell>
          <cell r="C78">
            <v>0.54074599182091465</v>
          </cell>
          <cell r="D78">
            <v>0.12719659264269764</v>
          </cell>
        </row>
        <row r="79">
          <cell r="B79">
            <v>0.50949617946982528</v>
          </cell>
          <cell r="C79">
            <v>0.53824350926475306</v>
          </cell>
          <cell r="D79">
            <v>0.12638636352142091</v>
          </cell>
        </row>
        <row r="80">
          <cell r="B80">
            <v>0.51516219391238582</v>
          </cell>
          <cell r="C80">
            <v>0.53588539484927966</v>
          </cell>
          <cell r="D80">
            <v>0.13174164245842146</v>
          </cell>
        </row>
        <row r="81">
          <cell r="B81">
            <v>0.49614151970117887</v>
          </cell>
          <cell r="C81">
            <v>0.52380439821959124</v>
          </cell>
          <cell r="D81">
            <v>0.13925081193928704</v>
          </cell>
        </row>
        <row r="82">
          <cell r="B82">
            <v>0.51294261335641445</v>
          </cell>
          <cell r="C82">
            <v>0.52473637627158121</v>
          </cell>
          <cell r="D82">
            <v>0.14144450971496472</v>
          </cell>
        </row>
        <row r="83">
          <cell r="B83">
            <v>0.5110740481312005</v>
          </cell>
          <cell r="C83">
            <v>0.52238641939800368</v>
          </cell>
          <cell r="D83">
            <v>0.13585599940504109</v>
          </cell>
        </row>
        <row r="84">
          <cell r="B84">
            <v>0.50344409764966758</v>
          </cell>
          <cell r="C84">
            <v>0.51277582325568571</v>
          </cell>
          <cell r="D84">
            <v>0.13363720382720815</v>
          </cell>
        </row>
        <row r="85">
          <cell r="B85">
            <v>0.52240965830652664</v>
          </cell>
          <cell r="C85">
            <v>0.51705757643698469</v>
          </cell>
          <cell r="D85">
            <v>0.12369747389772912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66"/>
  <sheetViews>
    <sheetView showGridLines="0" tabSelected="1" zoomScale="145" zoomScaleNormal="145" zoomScaleSheetLayoutView="100" workbookViewId="0">
      <selection activeCell="M18" sqref="M18"/>
    </sheetView>
  </sheetViews>
  <sheetFormatPr baseColWidth="10" defaultColWidth="11.44140625" defaultRowHeight="9" customHeight="1"/>
  <cols>
    <col min="1" max="1" width="26.33203125" style="1" customWidth="1"/>
    <col min="2" max="2" width="1.5546875" style="1" customWidth="1"/>
    <col min="3" max="3" width="5.6640625" style="1" customWidth="1"/>
    <col min="4" max="4" width="5.44140625" style="1" customWidth="1"/>
    <col min="5" max="6" width="6" style="1" hidden="1" customWidth="1"/>
    <col min="7" max="7" width="7" style="1" hidden="1" customWidth="1"/>
    <col min="8" max="11" width="5.5546875" style="1" hidden="1" customWidth="1"/>
    <col min="12" max="20" width="5.5546875" style="1" customWidth="1"/>
    <col min="21" max="21" width="5.88671875" style="1" customWidth="1"/>
    <col min="22" max="24" width="5.6640625" style="1" customWidth="1"/>
    <col min="25" max="16384" width="11.44140625" style="1"/>
  </cols>
  <sheetData>
    <row r="1" spans="1:26" ht="12.75" customHeight="1">
      <c r="A1" s="107" t="s">
        <v>117</v>
      </c>
      <c r="B1" s="107"/>
      <c r="C1" s="107"/>
      <c r="D1" s="107"/>
      <c r="E1" s="107"/>
      <c r="F1" s="107"/>
      <c r="G1" s="107"/>
      <c r="H1" s="107"/>
      <c r="I1" s="107"/>
      <c r="J1" s="25"/>
      <c r="K1" s="25"/>
      <c r="L1" s="25"/>
    </row>
    <row r="2" spans="1:26" ht="9" customHeight="1">
      <c r="A2" s="91"/>
      <c r="B2" s="89"/>
      <c r="C2" s="90" t="s">
        <v>105</v>
      </c>
      <c r="D2" s="90" t="s">
        <v>105</v>
      </c>
      <c r="E2" s="24" t="s">
        <v>114</v>
      </c>
      <c r="F2" s="24" t="s">
        <v>8</v>
      </c>
      <c r="G2" s="102" t="s">
        <v>24</v>
      </c>
      <c r="H2" s="106" t="s">
        <v>43</v>
      </c>
      <c r="I2" s="106" t="s">
        <v>48</v>
      </c>
      <c r="J2" s="106" t="s">
        <v>52</v>
      </c>
      <c r="K2" s="106" t="s">
        <v>62</v>
      </c>
      <c r="L2" s="106" t="s">
        <v>68</v>
      </c>
      <c r="M2" s="106" t="s">
        <v>116</v>
      </c>
      <c r="N2" s="106" t="s">
        <v>115</v>
      </c>
      <c r="O2" s="106">
        <v>2016</v>
      </c>
      <c r="P2" s="106">
        <v>2017</v>
      </c>
      <c r="Q2" s="106">
        <v>2018</v>
      </c>
      <c r="R2" s="106">
        <v>2019</v>
      </c>
      <c r="S2" s="106">
        <v>2020</v>
      </c>
      <c r="Z2" s="117" t="s">
        <v>127</v>
      </c>
    </row>
    <row r="3" spans="1:26" ht="9" customHeight="1">
      <c r="A3" s="105"/>
      <c r="B3" s="104"/>
      <c r="C3" s="41" t="s">
        <v>103</v>
      </c>
      <c r="D3" s="103" t="s">
        <v>142</v>
      </c>
      <c r="E3" s="24" t="s">
        <v>114</v>
      </c>
      <c r="F3" s="24" t="s">
        <v>8</v>
      </c>
      <c r="G3" s="102" t="s">
        <v>24</v>
      </c>
      <c r="H3" s="41"/>
      <c r="I3" s="41"/>
      <c r="J3" s="41"/>
      <c r="K3" s="41"/>
      <c r="L3" s="41"/>
      <c r="M3" s="41"/>
      <c r="N3" s="113"/>
      <c r="O3" s="41"/>
      <c r="P3" s="113" t="s">
        <v>93</v>
      </c>
      <c r="Q3" s="113" t="s">
        <v>113</v>
      </c>
      <c r="R3" s="113" t="s">
        <v>113</v>
      </c>
      <c r="S3" s="113" t="s">
        <v>113</v>
      </c>
    </row>
    <row r="4" spans="1:26" ht="6" customHeight="1">
      <c r="A4" s="5"/>
      <c r="B4" s="5"/>
      <c r="C4" s="144" t="s">
        <v>101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26" ht="7.5" customHeight="1">
      <c r="A5" s="6"/>
      <c r="B5" s="6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</row>
    <row r="6" spans="1:26" ht="10.5" customHeight="1">
      <c r="A6" s="124" t="s">
        <v>112</v>
      </c>
      <c r="B6" s="124"/>
      <c r="C6" s="136">
        <v>8.2380136408537865</v>
      </c>
      <c r="D6" s="130">
        <f t="shared" ref="D6:D12" si="0">AVERAGE(I6:O6)</f>
        <v>1.1364431424562675</v>
      </c>
      <c r="E6" s="131">
        <v>24.554046963282033</v>
      </c>
      <c r="F6" s="131">
        <v>2.1571194192080583</v>
      </c>
      <c r="G6" s="131">
        <v>-17.871845135585843</v>
      </c>
      <c r="H6" s="131">
        <v>4.6215912286469774</v>
      </c>
      <c r="I6" s="131">
        <v>17.1316391434531</v>
      </c>
      <c r="J6" s="131">
        <v>-0.6436998984188449</v>
      </c>
      <c r="K6" s="131">
        <v>-4.477523107553111</v>
      </c>
      <c r="L6" s="131">
        <v>-2.9016666788054977</v>
      </c>
      <c r="M6" s="131">
        <v>-2.3582797276673517</v>
      </c>
      <c r="N6" s="131">
        <v>-2.9890726269543921</v>
      </c>
      <c r="O6" s="131">
        <v>4.1937048931399712</v>
      </c>
      <c r="P6" s="131">
        <v>9.0133559874194589</v>
      </c>
      <c r="Q6" s="131">
        <v>2.4757863867314711</v>
      </c>
      <c r="R6" s="131">
        <v>-2.75340602383225</v>
      </c>
      <c r="S6" s="131">
        <v>-1.7223300096611216</v>
      </c>
    </row>
    <row r="7" spans="1:26" ht="8.25" customHeight="1">
      <c r="A7" s="137" t="s">
        <v>111</v>
      </c>
      <c r="B7" s="137"/>
      <c r="C7" s="138">
        <v>3.6615118232745005</v>
      </c>
      <c r="D7" s="130">
        <f t="shared" si="0"/>
        <v>3.9370115010227065</v>
      </c>
      <c r="E7" s="131" t="e">
        <f>+#REF!</f>
        <v>#REF!</v>
      </c>
      <c r="F7" s="131">
        <v>5.2271043134541895</v>
      </c>
      <c r="G7" s="131">
        <v>2.7780969560039956</v>
      </c>
      <c r="H7" s="131">
        <v>-0.18371951092124592</v>
      </c>
      <c r="I7" s="131">
        <v>6.1788445646856385</v>
      </c>
      <c r="J7" s="131">
        <v>4.3904128346672744</v>
      </c>
      <c r="K7" s="131">
        <v>3.3714670591350013</v>
      </c>
      <c r="L7" s="131">
        <v>3.8097427370255246</v>
      </c>
      <c r="M7" s="131">
        <v>3.5491084591718272</v>
      </c>
      <c r="N7" s="131">
        <v>3.3416061338469101</v>
      </c>
      <c r="O7" s="131">
        <v>2.917898718626768</v>
      </c>
      <c r="P7" s="131">
        <v>3.6179621114640286</v>
      </c>
      <c r="Q7" s="131">
        <v>3.7586804905231395</v>
      </c>
      <c r="R7" s="131">
        <v>3.5828407494895544</v>
      </c>
      <c r="S7" s="131">
        <v>3.4393759389651066</v>
      </c>
      <c r="T7" s="53" t="s">
        <v>93</v>
      </c>
    </row>
    <row r="8" spans="1:26" ht="9" customHeight="1">
      <c r="A8" s="101" t="s">
        <v>98</v>
      </c>
      <c r="B8" s="101"/>
      <c r="C8" s="100">
        <v>4.4996104374999994</v>
      </c>
      <c r="D8" s="108">
        <f t="shared" si="0"/>
        <v>3.8428571428571425</v>
      </c>
      <c r="E8" s="81">
        <v>5.2060000000000004</v>
      </c>
      <c r="F8" s="81">
        <v>5.3389999999999995</v>
      </c>
      <c r="G8" s="81">
        <v>3</v>
      </c>
      <c r="H8" s="81">
        <v>-0.1</v>
      </c>
      <c r="I8" s="81">
        <v>5.4</v>
      </c>
      <c r="J8" s="81">
        <v>4.3</v>
      </c>
      <c r="K8" s="81">
        <v>3.5</v>
      </c>
      <c r="L8" s="81">
        <v>3.5</v>
      </c>
      <c r="M8" s="81">
        <v>3.6</v>
      </c>
      <c r="N8" s="81">
        <v>3.4</v>
      </c>
      <c r="O8" s="81">
        <v>3.2</v>
      </c>
      <c r="P8" s="81">
        <v>3.7506229999999992</v>
      </c>
      <c r="Q8" s="81">
        <v>3.8758284999999986</v>
      </c>
      <c r="R8" s="81">
        <v>3.7530455999999996</v>
      </c>
      <c r="S8" s="81">
        <v>3.5707739000000003</v>
      </c>
      <c r="T8" s="53" t="s">
        <v>93</v>
      </c>
    </row>
    <row r="9" spans="1:26" ht="9" customHeight="1">
      <c r="A9" s="83" t="s">
        <v>97</v>
      </c>
      <c r="B9" s="83"/>
      <c r="C9" s="100">
        <v>3.2501397387445659</v>
      </c>
      <c r="D9" s="108">
        <f t="shared" si="0"/>
        <v>3.0659155537535798</v>
      </c>
      <c r="E9" s="81">
        <v>3.9256807905514539</v>
      </c>
      <c r="F9" s="81">
        <v>3.839</v>
      </c>
      <c r="G9" s="81">
        <v>1.5281157986824221</v>
      </c>
      <c r="H9" s="81">
        <v>-1.9037376214244854</v>
      </c>
      <c r="I9" s="81">
        <v>4.3764030907062983</v>
      </c>
      <c r="J9" s="81">
        <v>3.2237810087331784</v>
      </c>
      <c r="K9" s="81">
        <v>2.5476397784570692</v>
      </c>
      <c r="L9" s="81">
        <v>2.6953488631559108</v>
      </c>
      <c r="M9" s="81">
        <v>2.9914003019381852</v>
      </c>
      <c r="N9" s="81">
        <v>3.1132886147234942</v>
      </c>
      <c r="O9" s="81">
        <v>2.5135472185609231</v>
      </c>
      <c r="P9" s="81">
        <v>3.1511634434490334</v>
      </c>
      <c r="Q9" s="81">
        <v>3.2772941493751899</v>
      </c>
      <c r="R9" s="81">
        <v>3.0501190443169097</v>
      </c>
      <c r="S9" s="81">
        <v>2.8871766576101732</v>
      </c>
      <c r="T9" s="53" t="s">
        <v>93</v>
      </c>
    </row>
    <row r="10" spans="1:26" ht="9" customHeight="1">
      <c r="A10" s="83" t="s">
        <v>110</v>
      </c>
      <c r="B10" s="83"/>
      <c r="C10" s="100">
        <v>2.4249376630249797</v>
      </c>
      <c r="D10" s="108">
        <f t="shared" si="0"/>
        <v>1.7422247770202313</v>
      </c>
      <c r="E10" s="81" t="e">
        <v>#REF!</v>
      </c>
      <c r="F10" s="81" t="e">
        <v>#REF!</v>
      </c>
      <c r="G10" s="81">
        <v>-2.6088706071716043E-2</v>
      </c>
      <c r="H10" s="81">
        <v>-3.6598180771445015</v>
      </c>
      <c r="I10" s="81">
        <v>2.5742890239001448</v>
      </c>
      <c r="J10" s="81">
        <v>1.4869064922480619</v>
      </c>
      <c r="K10" s="81">
        <v>1.0427768979511036</v>
      </c>
      <c r="L10" s="81">
        <v>1.1733576088605675</v>
      </c>
      <c r="M10" s="81">
        <v>1.9675312002465206</v>
      </c>
      <c r="N10" s="81">
        <v>2.3453919813156872</v>
      </c>
      <c r="O10" s="81">
        <v>1.6053202346195325</v>
      </c>
      <c r="P10" s="81">
        <v>2.2181461900628632</v>
      </c>
      <c r="Q10" s="81">
        <v>2.3080785922828055</v>
      </c>
      <c r="R10" s="81">
        <v>1.9732033983008495</v>
      </c>
      <c r="S10" s="81">
        <v>1.7272145506194274</v>
      </c>
      <c r="T10" s="53" t="s">
        <v>93</v>
      </c>
    </row>
    <row r="11" spans="1:26" ht="9" customHeight="1">
      <c r="A11" s="83" t="s">
        <v>109</v>
      </c>
      <c r="B11" s="83"/>
      <c r="C11" s="100">
        <v>6.505939776089571</v>
      </c>
      <c r="D11" s="108">
        <f t="shared" si="0"/>
        <v>5.230211015528468</v>
      </c>
      <c r="E11" s="81" t="e">
        <v>#REF!</v>
      </c>
      <c r="F11" s="81" t="e">
        <v>#REF!</v>
      </c>
      <c r="G11" s="81">
        <v>5.4418976623000663</v>
      </c>
      <c r="H11" s="81">
        <v>2.6296296950950069</v>
      </c>
      <c r="I11" s="81">
        <v>7.4806859737603748</v>
      </c>
      <c r="J11" s="81">
        <v>6.1903099455040893</v>
      </c>
      <c r="K11" s="81">
        <v>5.1734560649795247</v>
      </c>
      <c r="L11" s="81">
        <v>4.8888014027194213</v>
      </c>
      <c r="M11" s="81">
        <v>4.590798093615903</v>
      </c>
      <c r="N11" s="81">
        <v>4.1981160009761656</v>
      </c>
      <c r="O11" s="81">
        <v>4.0893096271438019</v>
      </c>
      <c r="P11" s="81">
        <v>5.0095413351487039</v>
      </c>
      <c r="Q11" s="81">
        <v>5.1713953537846225</v>
      </c>
      <c r="R11" s="81">
        <v>4.9748261075884068</v>
      </c>
      <c r="S11" s="81">
        <v>4.836293323859735</v>
      </c>
      <c r="T11" s="53" t="s">
        <v>93</v>
      </c>
    </row>
    <row r="12" spans="1:26" ht="9" customHeight="1">
      <c r="A12" s="94" t="s">
        <v>94</v>
      </c>
      <c r="B12" s="94"/>
      <c r="C12" s="99">
        <v>4.5678932242369399</v>
      </c>
      <c r="D12" s="108">
        <f t="shared" si="0"/>
        <v>0.37324796806117305</v>
      </c>
      <c r="E12" s="81">
        <v>5.2571662874137726</v>
      </c>
      <c r="F12" s="81">
        <v>8.5455104872393726</v>
      </c>
      <c r="G12" s="81">
        <v>12.150802370782877</v>
      </c>
      <c r="H12" s="81">
        <v>-6.1563606272133082</v>
      </c>
      <c r="I12" s="81">
        <v>6.0906753998103635</v>
      </c>
      <c r="J12" s="81">
        <v>9.8663874998820909</v>
      </c>
      <c r="K12" s="81">
        <v>-0.21211701485825962</v>
      </c>
      <c r="L12" s="81">
        <v>0.29114004652752712</v>
      </c>
      <c r="M12" s="81">
        <v>-0.86956117956433765</v>
      </c>
      <c r="N12" s="81">
        <v>-9.8096784169841413</v>
      </c>
      <c r="O12" s="81">
        <v>-2.7441105583850316</v>
      </c>
      <c r="P12" s="81">
        <v>3.6607153308382863</v>
      </c>
      <c r="Q12" s="81">
        <v>5.4088664000276623</v>
      </c>
      <c r="R12" s="81">
        <v>1.8957867427606772</v>
      </c>
      <c r="S12" s="81">
        <v>1.7805329645531884</v>
      </c>
      <c r="T12" s="53" t="s">
        <v>93</v>
      </c>
    </row>
    <row r="13" spans="1:26" ht="6" customHeight="1">
      <c r="A13" s="98"/>
      <c r="B13" s="98"/>
      <c r="C13" s="97"/>
      <c r="D13" s="114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1:26" ht="9" customHeight="1">
      <c r="A14" s="96"/>
      <c r="B14" s="96"/>
      <c r="C14" s="149" t="s">
        <v>144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95"/>
      <c r="T14" s="37"/>
      <c r="U14" s="37"/>
      <c r="V14" s="37"/>
      <c r="W14" s="37"/>
      <c r="X14" s="37"/>
      <c r="Y14" s="37"/>
      <c r="Z14" s="37"/>
    </row>
    <row r="15" spans="1:26" ht="10.5" customHeight="1">
      <c r="A15" s="124" t="s">
        <v>92</v>
      </c>
      <c r="B15" s="124"/>
      <c r="C15" s="125">
        <v>153.87332169100972</v>
      </c>
      <c r="D15" s="126">
        <f>+AVERAGE(I15:O15)</f>
        <v>316.48773344046862</v>
      </c>
      <c r="E15" s="127">
        <v>305.29801324503313</v>
      </c>
      <c r="F15" s="127">
        <v>323.24911548580246</v>
      </c>
      <c r="G15" s="127">
        <v>315.31887870815569</v>
      </c>
      <c r="H15" s="127">
        <v>234.21890592397716</v>
      </c>
      <c r="I15" s="127">
        <v>341.98131180259458</v>
      </c>
      <c r="J15" s="127">
        <v>399.65980223169737</v>
      </c>
      <c r="K15" s="127">
        <v>360.59648008709064</v>
      </c>
      <c r="L15" s="127">
        <v>332.12374126825728</v>
      </c>
      <c r="M15" s="127">
        <v>311.25827814569539</v>
      </c>
      <c r="N15" s="127">
        <v>249.22888505851401</v>
      </c>
      <c r="O15" s="127">
        <v>220.5656354894312</v>
      </c>
      <c r="P15" s="127">
        <v>279.68656445613721</v>
      </c>
      <c r="Q15" s="127">
        <v>306.8787066896565</v>
      </c>
      <c r="R15" s="127">
        <v>293.00679727307397</v>
      </c>
      <c r="S15" s="127">
        <v>283.07911861797936</v>
      </c>
      <c r="T15" s="37"/>
      <c r="U15" s="37"/>
      <c r="V15" s="37"/>
      <c r="W15" s="37"/>
      <c r="X15" s="37"/>
      <c r="Y15" s="37"/>
      <c r="Z15" s="37"/>
    </row>
    <row r="16" spans="1:26" ht="10.5" customHeight="1">
      <c r="A16" s="124" t="s">
        <v>91</v>
      </c>
      <c r="B16" s="124"/>
      <c r="C16" s="125">
        <v>43.747500000000002</v>
      </c>
      <c r="D16" s="126">
        <f>+AVERAGE(I16:O16)</f>
        <v>78.817142857142841</v>
      </c>
      <c r="E16" s="127">
        <v>66.09</v>
      </c>
      <c r="F16" s="127">
        <v>72.23</v>
      </c>
      <c r="G16" s="127">
        <v>99.92</v>
      </c>
      <c r="H16" s="127">
        <v>61.99</v>
      </c>
      <c r="I16" s="127">
        <v>79.510000000000005</v>
      </c>
      <c r="J16" s="127">
        <v>95.05</v>
      </c>
      <c r="K16" s="127">
        <v>94.1</v>
      </c>
      <c r="L16" s="127">
        <v>98.01</v>
      </c>
      <c r="M16" s="127">
        <v>93.03</v>
      </c>
      <c r="N16" s="127">
        <v>48.68</v>
      </c>
      <c r="O16" s="127">
        <v>43.34</v>
      </c>
      <c r="P16" s="127">
        <v>50.81</v>
      </c>
      <c r="Q16" s="127">
        <v>60.82</v>
      </c>
      <c r="R16" s="127">
        <v>56.48</v>
      </c>
      <c r="S16" s="127">
        <v>53.68</v>
      </c>
      <c r="T16" s="128"/>
      <c r="U16"/>
    </row>
    <row r="17" spans="1:27" ht="9" customHeight="1">
      <c r="A17" s="124" t="s">
        <v>108</v>
      </c>
      <c r="B17" s="124"/>
      <c r="C17" s="125">
        <v>42.214999999999996</v>
      </c>
      <c r="D17" s="126">
        <f>+AVERAGE(I17:O17)</f>
        <v>86.687142857142859</v>
      </c>
      <c r="E17" s="127">
        <v>65.42</v>
      </c>
      <c r="F17" s="127">
        <v>72.709999999999994</v>
      </c>
      <c r="G17" s="127">
        <v>97.69</v>
      </c>
      <c r="H17" s="127">
        <v>62.04</v>
      </c>
      <c r="I17" s="127">
        <v>79.73</v>
      </c>
      <c r="J17" s="127">
        <v>111.05</v>
      </c>
      <c r="K17" s="127">
        <v>111.94</v>
      </c>
      <c r="L17" s="127">
        <v>108.79</v>
      </c>
      <c r="M17" s="127">
        <v>98.88</v>
      </c>
      <c r="N17" s="127">
        <v>52.31</v>
      </c>
      <c r="O17" s="127">
        <v>44.11</v>
      </c>
      <c r="P17" s="127">
        <v>54.35</v>
      </c>
      <c r="Q17" s="127">
        <v>64.400000000000006</v>
      </c>
      <c r="R17" s="127">
        <v>60.79</v>
      </c>
      <c r="S17" s="127">
        <v>58.27</v>
      </c>
      <c r="T17" s="128"/>
      <c r="U17"/>
      <c r="AA17" s="2"/>
    </row>
    <row r="18" spans="1:27" ht="10.5" customHeight="1">
      <c r="A18" s="124" t="s">
        <v>90</v>
      </c>
      <c r="B18" s="124"/>
      <c r="C18" s="127">
        <v>366.11625000000004</v>
      </c>
      <c r="D18" s="126">
        <f>+AVERAGE(I18:O18)</f>
        <v>656.64857142857147</v>
      </c>
      <c r="E18" s="127">
        <v>526.5</v>
      </c>
      <c r="F18" s="127">
        <v>597.20000000000005</v>
      </c>
      <c r="G18" s="127">
        <v>738.95</v>
      </c>
      <c r="H18" s="127">
        <v>470.76</v>
      </c>
      <c r="I18" s="127">
        <v>597.83000000000004</v>
      </c>
      <c r="J18" s="127">
        <v>802.85</v>
      </c>
      <c r="K18" s="127">
        <v>823.96</v>
      </c>
      <c r="L18" s="127">
        <v>784.99</v>
      </c>
      <c r="M18" s="127">
        <v>730.79</v>
      </c>
      <c r="N18" s="127">
        <v>466.66</v>
      </c>
      <c r="O18" s="127">
        <v>389.46</v>
      </c>
      <c r="P18" s="127">
        <v>465.94</v>
      </c>
      <c r="Q18" s="127">
        <v>516.54</v>
      </c>
      <c r="R18" s="127">
        <v>487.98</v>
      </c>
      <c r="S18" s="127">
        <v>471.48</v>
      </c>
      <c r="T18" s="128"/>
      <c r="U18"/>
    </row>
    <row r="19" spans="1:27" ht="10.5" customHeight="1">
      <c r="A19" s="124" t="s">
        <v>89</v>
      </c>
      <c r="B19" s="124"/>
      <c r="C19" s="129">
        <v>3.6258050000000006</v>
      </c>
      <c r="D19" s="130">
        <f>+AVERAGE(I19:O19)</f>
        <v>0.38174714285714284</v>
      </c>
      <c r="E19" s="131">
        <v>5.1977450000000003</v>
      </c>
      <c r="F19" s="131">
        <v>5.2977074999999996</v>
      </c>
      <c r="G19" s="131">
        <v>2.9300424999999999</v>
      </c>
      <c r="H19" s="131">
        <v>0.69074750000000007</v>
      </c>
      <c r="I19" s="131">
        <v>0.34420499999999998</v>
      </c>
      <c r="J19" s="131">
        <v>0.33663749999999998</v>
      </c>
      <c r="K19" s="131">
        <v>0.4306275</v>
      </c>
      <c r="L19" s="131">
        <v>0.26748</v>
      </c>
      <c r="M19" s="131">
        <v>0.23364000000000001</v>
      </c>
      <c r="N19" s="131">
        <v>0.31519999999999998</v>
      </c>
      <c r="O19" s="131">
        <v>0.74443999999999999</v>
      </c>
      <c r="P19" s="131">
        <v>1.2626025000000001</v>
      </c>
      <c r="Q19" s="131">
        <v>2.1021908455391425</v>
      </c>
      <c r="R19" s="131">
        <v>2.9793253871444643</v>
      </c>
      <c r="S19" s="131">
        <v>3.5586290263780405</v>
      </c>
    </row>
    <row r="20" spans="1:27" ht="9" customHeight="1">
      <c r="A20" s="132"/>
      <c r="B20" s="132"/>
      <c r="C20" s="132"/>
      <c r="D20" s="132"/>
      <c r="I20" s="93"/>
      <c r="M20" s="92"/>
      <c r="N20" s="92"/>
      <c r="O20" s="22"/>
    </row>
    <row r="21" spans="1:27" ht="9" customHeight="1">
      <c r="A21" s="63" t="s">
        <v>88</v>
      </c>
      <c r="B21" s="63"/>
      <c r="C21" s="63"/>
      <c r="D21" s="63"/>
      <c r="H21" s="22"/>
      <c r="I21" s="93"/>
      <c r="J21" s="22"/>
      <c r="K21" s="22"/>
      <c r="L21" s="22"/>
      <c r="M21" s="22"/>
      <c r="N21" s="22"/>
      <c r="O21" s="22"/>
    </row>
    <row r="22" spans="1:27" ht="9" hidden="1" customHeight="1">
      <c r="A22" s="1" t="s">
        <v>107</v>
      </c>
      <c r="M22" s="92"/>
      <c r="N22" s="92"/>
      <c r="O22" s="22"/>
    </row>
    <row r="23" spans="1:27" ht="9" customHeight="1">
      <c r="A23" s="3" t="s">
        <v>106</v>
      </c>
      <c r="B23" s="3"/>
      <c r="C23" s="3"/>
      <c r="D23" s="3"/>
      <c r="H23" s="92"/>
      <c r="I23" s="92"/>
      <c r="J23" s="92"/>
      <c r="K23" s="92"/>
      <c r="L23" s="92"/>
      <c r="M23" s="92"/>
      <c r="N23" s="92"/>
      <c r="O23" s="92"/>
    </row>
    <row r="25" spans="1:27" ht="9" customHeight="1">
      <c r="A25" s="1" t="s">
        <v>0</v>
      </c>
    </row>
    <row r="26" spans="1:27" ht="9" hidden="1" customHeight="1"/>
    <row r="27" spans="1:27" ht="9" hidden="1" customHeight="1"/>
    <row r="28" spans="1:27" ht="9" hidden="1" customHeight="1"/>
    <row r="29" spans="1:27" ht="9" hidden="1" customHeight="1"/>
    <row r="30" spans="1:27" ht="9" hidden="1" customHeight="1"/>
    <row r="32" spans="1:27" ht="9" customHeight="1">
      <c r="A32" s="91"/>
      <c r="B32" s="91"/>
      <c r="C32" s="90" t="s">
        <v>105</v>
      </c>
      <c r="D32" s="90" t="s">
        <v>105</v>
      </c>
      <c r="E32" s="89"/>
      <c r="F32" s="146" t="s">
        <v>48</v>
      </c>
      <c r="G32" s="148"/>
      <c r="H32" s="146" t="s">
        <v>62</v>
      </c>
      <c r="I32" s="148"/>
      <c r="J32" s="146" t="s">
        <v>68</v>
      </c>
      <c r="K32" s="148"/>
      <c r="L32" s="146" t="s">
        <v>104</v>
      </c>
      <c r="M32" s="148"/>
      <c r="N32" s="146">
        <f>2015</f>
        <v>2015</v>
      </c>
      <c r="O32" s="148"/>
      <c r="P32" s="146" t="s">
        <v>122</v>
      </c>
      <c r="Q32" s="148"/>
      <c r="R32" s="146" t="s">
        <v>79</v>
      </c>
      <c r="S32" s="148"/>
      <c r="T32" s="146" t="s">
        <v>85</v>
      </c>
      <c r="U32" s="147"/>
      <c r="V32" s="146" t="s">
        <v>124</v>
      </c>
      <c r="W32" s="147"/>
      <c r="X32" s="135" t="s">
        <v>128</v>
      </c>
      <c r="Y32" s="88"/>
      <c r="Z32" s="88"/>
    </row>
    <row r="33" spans="1:26" ht="9" customHeight="1">
      <c r="A33" s="85"/>
      <c r="B33" s="85"/>
      <c r="C33" s="41" t="s">
        <v>103</v>
      </c>
      <c r="D33" s="113" t="s">
        <v>142</v>
      </c>
      <c r="E33" s="87"/>
      <c r="F33" s="86" t="s">
        <v>102</v>
      </c>
      <c r="G33" s="86" t="s">
        <v>123</v>
      </c>
      <c r="H33" s="86" t="str">
        <f t="shared" ref="H33:W33" si="1">F33</f>
        <v>Dic</v>
      </c>
      <c r="I33" s="86" t="str">
        <f t="shared" si="1"/>
        <v>Mar</v>
      </c>
      <c r="J33" s="86" t="str">
        <f t="shared" si="1"/>
        <v>Dic</v>
      </c>
      <c r="K33" s="86" t="str">
        <f t="shared" si="1"/>
        <v>Mar</v>
      </c>
      <c r="L33" s="86" t="str">
        <f t="shared" si="1"/>
        <v>Dic</v>
      </c>
      <c r="M33" s="86" t="str">
        <f t="shared" si="1"/>
        <v>Mar</v>
      </c>
      <c r="N33" s="86" t="str">
        <f t="shared" si="1"/>
        <v>Dic</v>
      </c>
      <c r="O33" s="86" t="str">
        <f t="shared" si="1"/>
        <v>Mar</v>
      </c>
      <c r="P33" s="86" t="str">
        <f t="shared" si="1"/>
        <v>Dic</v>
      </c>
      <c r="Q33" s="86" t="str">
        <f t="shared" si="1"/>
        <v>Mar</v>
      </c>
      <c r="R33" s="86" t="str">
        <f t="shared" si="1"/>
        <v>Dic</v>
      </c>
      <c r="S33" s="86" t="str">
        <f t="shared" si="1"/>
        <v>Mar</v>
      </c>
      <c r="T33" s="86" t="str">
        <f t="shared" si="1"/>
        <v>Dic</v>
      </c>
      <c r="U33" s="86" t="str">
        <f t="shared" si="1"/>
        <v>Mar</v>
      </c>
      <c r="V33" s="86" t="str">
        <f t="shared" si="1"/>
        <v>Dic</v>
      </c>
      <c r="W33" s="86" t="str">
        <f t="shared" si="1"/>
        <v>Mar</v>
      </c>
      <c r="X33" s="86" t="str">
        <f>W33</f>
        <v>Mar</v>
      </c>
      <c r="Y33" s="2"/>
      <c r="Z33" s="2"/>
    </row>
    <row r="34" spans="1:26" ht="9" customHeight="1">
      <c r="A34" s="5"/>
      <c r="B34" s="5"/>
      <c r="C34" s="5"/>
      <c r="D34" s="5"/>
      <c r="F34" s="2"/>
      <c r="J34" s="84"/>
      <c r="K34" s="84"/>
      <c r="L34" s="84"/>
      <c r="M34" s="84"/>
      <c r="N34" s="84"/>
      <c r="O34" s="84"/>
      <c r="P34" s="84"/>
      <c r="Q34" s="84"/>
      <c r="R34" s="84"/>
    </row>
    <row r="35" spans="1:26" ht="9" customHeight="1">
      <c r="A35" s="6"/>
      <c r="B35" s="6"/>
      <c r="C35" s="145" t="s">
        <v>101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</row>
    <row r="36" spans="1:26" ht="9" customHeight="1">
      <c r="A36" s="139" t="s">
        <v>100</v>
      </c>
      <c r="B36" s="29"/>
      <c r="C36" s="131">
        <f t="shared" ref="C36:C42" si="2">C6</f>
        <v>8.2380136408537865</v>
      </c>
      <c r="D36" s="131">
        <f t="shared" ref="D36:D42" si="3">D6</f>
        <v>1.1364431424562675</v>
      </c>
      <c r="E36" s="77"/>
      <c r="F36" s="140">
        <v>23.830280133097048</v>
      </c>
      <c r="G36" s="140">
        <f t="shared" ref="G36:G41" si="4">I6</f>
        <v>17.1316391434531</v>
      </c>
      <c r="H36" s="140">
        <v>-4.477523107553111</v>
      </c>
      <c r="I36" s="140">
        <f>+K6</f>
        <v>-4.477523107553111</v>
      </c>
      <c r="J36" s="140">
        <v>-2.9016666788054977</v>
      </c>
      <c r="K36" s="140">
        <f>+L6</f>
        <v>-2.9016666788054977</v>
      </c>
      <c r="L36" s="140">
        <v>-2.3616295293496137</v>
      </c>
      <c r="M36" s="140">
        <f t="shared" ref="M36:M42" si="5">+M6</f>
        <v>-2.3582797276673517</v>
      </c>
      <c r="N36" s="140">
        <v>-4.233138674989501</v>
      </c>
      <c r="O36" s="140">
        <f t="shared" ref="O36:O42" si="6">+N6</f>
        <v>-2.9890726269543921</v>
      </c>
      <c r="P36" s="140">
        <v>1.8834078991658565</v>
      </c>
      <c r="Q36" s="140">
        <f t="shared" ref="Q36:Q42" si="7">+O6</f>
        <v>4.1937048931399712</v>
      </c>
      <c r="R36" s="140">
        <v>10.99900945626182</v>
      </c>
      <c r="S36" s="140">
        <f t="shared" ref="S36:S42" si="8">+P6</f>
        <v>9.0133559874194589</v>
      </c>
      <c r="T36" s="140">
        <v>1.6733732249810673</v>
      </c>
      <c r="U36" s="140">
        <f>+Q6</f>
        <v>2.4757863867314711</v>
      </c>
      <c r="V36" s="140">
        <v>-2.9470877438329546</v>
      </c>
      <c r="W36" s="140">
        <f>R6</f>
        <v>-2.75340602383225</v>
      </c>
      <c r="X36" s="139">
        <f t="shared" ref="X36:X42" si="9">S6</f>
        <v>-1.7223300096611216</v>
      </c>
    </row>
    <row r="37" spans="1:26" ht="9" customHeight="1">
      <c r="A37" s="139" t="s">
        <v>99</v>
      </c>
      <c r="B37" s="29"/>
      <c r="C37" s="131">
        <f t="shared" si="2"/>
        <v>3.6615118232745005</v>
      </c>
      <c r="D37" s="131">
        <f t="shared" si="3"/>
        <v>3.9370115010227065</v>
      </c>
      <c r="E37" s="77"/>
      <c r="F37" s="140">
        <v>5.9444953182044733</v>
      </c>
      <c r="G37" s="140">
        <f t="shared" si="4"/>
        <v>6.1788445646856385</v>
      </c>
      <c r="H37" s="140">
        <v>3.3714670591350013</v>
      </c>
      <c r="I37" s="140">
        <f>K7</f>
        <v>3.3714670591350013</v>
      </c>
      <c r="J37" s="140">
        <v>3.8097427370255246</v>
      </c>
      <c r="K37" s="140">
        <f t="shared" ref="K37:K42" si="10">L7</f>
        <v>3.8097427370255246</v>
      </c>
      <c r="L37" s="140">
        <v>3.5407617496165087</v>
      </c>
      <c r="M37" s="140">
        <f t="shared" si="5"/>
        <v>3.5491084591718272</v>
      </c>
      <c r="N37" s="140">
        <v>3.3017925018922822</v>
      </c>
      <c r="O37" s="140">
        <f t="shared" si="6"/>
        <v>3.3416061338469101</v>
      </c>
      <c r="P37" s="140">
        <v>2.9077663487909042</v>
      </c>
      <c r="Q37" s="140">
        <f t="shared" si="7"/>
        <v>2.917898718626768</v>
      </c>
      <c r="R37" s="140">
        <v>3.5376973172971207</v>
      </c>
      <c r="S37" s="140">
        <f t="shared" si="8"/>
        <v>3.6179621114640286</v>
      </c>
      <c r="T37" s="140">
        <v>3.5884173258720753</v>
      </c>
      <c r="U37" s="140">
        <f t="shared" ref="U37:U42" si="11">+Q7</f>
        <v>3.7586804905231395</v>
      </c>
      <c r="V37" s="140">
        <v>3.4613203358495888</v>
      </c>
      <c r="W37" s="140">
        <f t="shared" ref="W37:W42" si="12">R7</f>
        <v>3.5828407494895544</v>
      </c>
      <c r="X37" s="139">
        <f t="shared" si="9"/>
        <v>3.4393759389651066</v>
      </c>
      <c r="Y37" s="22" t="s">
        <v>93</v>
      </c>
      <c r="Z37" s="22"/>
    </row>
    <row r="38" spans="1:26" ht="9" customHeight="1">
      <c r="A38" s="76" t="s">
        <v>98</v>
      </c>
      <c r="B38" s="67"/>
      <c r="C38" s="78">
        <f t="shared" si="2"/>
        <v>4.4996104374999994</v>
      </c>
      <c r="D38" s="78">
        <f t="shared" si="3"/>
        <v>3.8428571428571425</v>
      </c>
      <c r="E38" s="77"/>
      <c r="F38" s="75">
        <v>5.0047447841881443</v>
      </c>
      <c r="G38" s="75">
        <f t="shared" si="4"/>
        <v>5.4</v>
      </c>
      <c r="H38" s="109">
        <v>3.5</v>
      </c>
      <c r="I38" s="75">
        <f>K8</f>
        <v>3.5</v>
      </c>
      <c r="J38" s="109">
        <v>3.5</v>
      </c>
      <c r="K38" s="75">
        <f t="shared" si="10"/>
        <v>3.5</v>
      </c>
      <c r="L38" s="109">
        <v>3.6</v>
      </c>
      <c r="M38" s="75">
        <f t="shared" si="5"/>
        <v>3.6</v>
      </c>
      <c r="N38" s="109">
        <v>3.4</v>
      </c>
      <c r="O38" s="75">
        <f t="shared" si="6"/>
        <v>3.4</v>
      </c>
      <c r="P38" s="109">
        <v>3.2</v>
      </c>
      <c r="Q38" s="65">
        <f t="shared" si="7"/>
        <v>3.2</v>
      </c>
      <c r="R38" s="109">
        <v>3.6564615999999996</v>
      </c>
      <c r="S38" s="65">
        <f>+P8</f>
        <v>3.7506229999999992</v>
      </c>
      <c r="T38" s="109">
        <v>3.6599558999999999</v>
      </c>
      <c r="U38" s="109">
        <f t="shared" si="11"/>
        <v>3.8758284999999986</v>
      </c>
      <c r="V38" s="109">
        <v>3.6516949999999997</v>
      </c>
      <c r="W38" s="109">
        <f t="shared" si="12"/>
        <v>3.7530455999999996</v>
      </c>
      <c r="X38" s="123">
        <f t="shared" si="9"/>
        <v>3.5707739000000003</v>
      </c>
      <c r="Y38" s="22" t="s">
        <v>93</v>
      </c>
      <c r="Z38" s="22"/>
    </row>
    <row r="39" spans="1:26" ht="9" customHeight="1">
      <c r="A39" s="76" t="s">
        <v>97</v>
      </c>
      <c r="B39" s="67"/>
      <c r="C39" s="78">
        <f t="shared" si="2"/>
        <v>3.2501397387445659</v>
      </c>
      <c r="D39" s="81">
        <f t="shared" si="3"/>
        <v>3.0659155537535798</v>
      </c>
      <c r="E39" s="77"/>
      <c r="F39" s="75">
        <v>3.8423724248426434</v>
      </c>
      <c r="G39" s="75">
        <f t="shared" si="4"/>
        <v>4.3764030907062983</v>
      </c>
      <c r="H39" s="109">
        <v>2.547030468107101</v>
      </c>
      <c r="I39" s="75">
        <f>K9</f>
        <v>2.5476397784570692</v>
      </c>
      <c r="J39" s="109">
        <v>2.6964217241658526</v>
      </c>
      <c r="K39" s="75">
        <f t="shared" si="10"/>
        <v>2.6953488631559108</v>
      </c>
      <c r="L39" s="109">
        <v>2.9863708758229062</v>
      </c>
      <c r="M39" s="75">
        <f t="shared" si="5"/>
        <v>2.9914003019381852</v>
      </c>
      <c r="N39" s="109">
        <v>3.0765038078005382</v>
      </c>
      <c r="O39" s="75">
        <f t="shared" si="6"/>
        <v>3.1132886147234942</v>
      </c>
      <c r="P39" s="109">
        <v>2.5000418609933819</v>
      </c>
      <c r="Q39" s="65">
        <f t="shared" si="7"/>
        <v>2.5135472185609231</v>
      </c>
      <c r="R39" s="109">
        <v>3.044373221033875</v>
      </c>
      <c r="S39" s="65">
        <f t="shared" si="8"/>
        <v>3.1511634434490334</v>
      </c>
      <c r="T39" s="109">
        <v>3.0370423015421721</v>
      </c>
      <c r="U39" s="109">
        <f t="shared" si="11"/>
        <v>3.2772941493751899</v>
      </c>
      <c r="V39" s="109">
        <v>2.9232347170557391</v>
      </c>
      <c r="W39" s="109">
        <f t="shared" si="12"/>
        <v>3.0501190443169097</v>
      </c>
      <c r="X39" s="123">
        <f t="shared" si="9"/>
        <v>2.8871766576101732</v>
      </c>
      <c r="Y39" s="22" t="s">
        <v>93</v>
      </c>
      <c r="Z39" s="22"/>
    </row>
    <row r="40" spans="1:26" ht="9" customHeight="1">
      <c r="A40" s="83" t="s">
        <v>96</v>
      </c>
      <c r="B40" s="82"/>
      <c r="C40" s="81">
        <f t="shared" si="2"/>
        <v>2.4249376630249797</v>
      </c>
      <c r="D40" s="81">
        <f t="shared" si="3"/>
        <v>1.7422247770202313</v>
      </c>
      <c r="E40" s="80"/>
      <c r="F40" s="65">
        <v>4.8423724248426403</v>
      </c>
      <c r="G40" s="65">
        <f t="shared" si="4"/>
        <v>2.5742890239001448</v>
      </c>
      <c r="H40" s="109">
        <v>1.0427768979511036</v>
      </c>
      <c r="I40" s="65">
        <f>K10</f>
        <v>1.0427768979511036</v>
      </c>
      <c r="J40" s="109">
        <v>1.1733576088605675</v>
      </c>
      <c r="K40" s="65">
        <f t="shared" si="10"/>
        <v>1.1733576088605675</v>
      </c>
      <c r="L40" s="109">
        <v>1.9581942375840997</v>
      </c>
      <c r="M40" s="65">
        <f t="shared" si="5"/>
        <v>1.9675312002465206</v>
      </c>
      <c r="N40" s="109">
        <v>2.2824263656416242</v>
      </c>
      <c r="O40" s="65">
        <f t="shared" si="6"/>
        <v>2.3453919813156872</v>
      </c>
      <c r="P40" s="109">
        <v>1.6109418974723169</v>
      </c>
      <c r="Q40" s="65">
        <f t="shared" si="7"/>
        <v>1.6053202346195325</v>
      </c>
      <c r="R40" s="109">
        <v>2.1188500486598807</v>
      </c>
      <c r="S40" s="65">
        <f t="shared" si="8"/>
        <v>2.2181461900628632</v>
      </c>
      <c r="T40" s="109">
        <v>2.0047257949972384</v>
      </c>
      <c r="U40" s="109">
        <f t="shared" si="11"/>
        <v>2.3080785922828055</v>
      </c>
      <c r="V40" s="109">
        <v>1.8582287803466688</v>
      </c>
      <c r="W40" s="109">
        <f t="shared" si="12"/>
        <v>1.9732033983008495</v>
      </c>
      <c r="X40" s="123">
        <f t="shared" si="9"/>
        <v>1.7272145506194274</v>
      </c>
      <c r="Y40" s="53" t="s">
        <v>93</v>
      </c>
      <c r="Z40" s="53"/>
    </row>
    <row r="41" spans="1:26" ht="9" customHeight="1">
      <c r="A41" s="83" t="s">
        <v>95</v>
      </c>
      <c r="B41" s="82"/>
      <c r="C41" s="81">
        <f t="shared" si="2"/>
        <v>6.505939776089571</v>
      </c>
      <c r="D41" s="81">
        <f t="shared" si="3"/>
        <v>5.230211015528468</v>
      </c>
      <c r="E41" s="80"/>
      <c r="F41" s="65">
        <v>5.8423724248426403</v>
      </c>
      <c r="G41" s="65">
        <f t="shared" si="4"/>
        <v>7.4806859737603748</v>
      </c>
      <c r="H41" s="109">
        <v>5.1734560649795247</v>
      </c>
      <c r="I41" s="65">
        <f>K11</f>
        <v>5.1734560649795247</v>
      </c>
      <c r="J41" s="109">
        <v>4.8888014027194213</v>
      </c>
      <c r="K41" s="65">
        <f t="shared" si="10"/>
        <v>4.8888014027194213</v>
      </c>
      <c r="L41" s="109">
        <v>4.5907980936159047</v>
      </c>
      <c r="M41" s="65">
        <f t="shared" si="5"/>
        <v>4.590798093615903</v>
      </c>
      <c r="N41" s="109">
        <v>4.1981160009761656</v>
      </c>
      <c r="O41" s="65">
        <f t="shared" si="6"/>
        <v>4.1981160009761656</v>
      </c>
      <c r="P41" s="109">
        <v>4.0663800196834501</v>
      </c>
      <c r="Q41" s="65">
        <f t="shared" si="7"/>
        <v>4.0893096271438019</v>
      </c>
      <c r="R41" s="109">
        <v>4.9085963494022042</v>
      </c>
      <c r="S41" s="65">
        <f t="shared" si="8"/>
        <v>5.0095413351487039</v>
      </c>
      <c r="T41" s="109">
        <v>5.0528107050163813</v>
      </c>
      <c r="U41" s="109">
        <f t="shared" si="11"/>
        <v>5.1713953537846225</v>
      </c>
      <c r="V41" s="109">
        <v>4.8828277746352056</v>
      </c>
      <c r="W41" s="109">
        <f t="shared" si="12"/>
        <v>4.9748261075884068</v>
      </c>
      <c r="X41" s="123">
        <f t="shared" si="9"/>
        <v>4.836293323859735</v>
      </c>
      <c r="Y41" s="53" t="s">
        <v>93</v>
      </c>
      <c r="Z41" s="53"/>
    </row>
    <row r="42" spans="1:26" ht="9" customHeight="1">
      <c r="A42" s="79" t="s">
        <v>94</v>
      </c>
      <c r="B42" s="5"/>
      <c r="C42" s="78">
        <f t="shared" si="2"/>
        <v>4.5678932242369399</v>
      </c>
      <c r="D42" s="76">
        <f t="shared" si="3"/>
        <v>0.37324796806117305</v>
      </c>
      <c r="E42" s="77"/>
      <c r="F42" s="76"/>
      <c r="G42" s="76"/>
      <c r="H42" s="109">
        <v>-0.21211701485825962</v>
      </c>
      <c r="I42" s="75">
        <f t="shared" ref="I42" si="13">K12</f>
        <v>-0.21211701485825962</v>
      </c>
      <c r="J42" s="109">
        <v>0.29114004652752712</v>
      </c>
      <c r="K42" s="75">
        <f t="shared" si="10"/>
        <v>0.29114004652752712</v>
      </c>
      <c r="L42" s="109">
        <v>-0.86956117956433765</v>
      </c>
      <c r="M42" s="65">
        <f t="shared" si="5"/>
        <v>-0.86956117956433765</v>
      </c>
      <c r="N42" s="109">
        <v>-9.8096784169841413</v>
      </c>
      <c r="O42" s="65">
        <f t="shared" si="6"/>
        <v>-9.8096784169841413</v>
      </c>
      <c r="P42" s="109">
        <v>-2.7392360604695369</v>
      </c>
      <c r="Q42" s="65">
        <f t="shared" si="7"/>
        <v>-2.7441105583850316</v>
      </c>
      <c r="R42" s="109">
        <v>3.5819443478116284</v>
      </c>
      <c r="S42" s="65">
        <f t="shared" si="8"/>
        <v>3.6607153308382863</v>
      </c>
      <c r="T42" s="109">
        <v>2.7196599762350218</v>
      </c>
      <c r="U42" s="109">
        <f t="shared" si="11"/>
        <v>5.4088664000276623</v>
      </c>
      <c r="V42" s="109">
        <v>1.8952921492474673</v>
      </c>
      <c r="W42" s="109">
        <f t="shared" si="12"/>
        <v>1.8957867427606772</v>
      </c>
      <c r="X42" s="123">
        <f t="shared" si="9"/>
        <v>1.7805329645531884</v>
      </c>
      <c r="Y42" s="22" t="s">
        <v>93</v>
      </c>
      <c r="Z42" s="22"/>
    </row>
    <row r="43" spans="1:26" ht="6" customHeight="1">
      <c r="A43" s="63"/>
      <c r="B43" s="5"/>
      <c r="C43" s="67"/>
      <c r="D43" s="67"/>
      <c r="F43" s="67"/>
      <c r="G43" s="67"/>
      <c r="H43" s="112"/>
      <c r="I43" s="67"/>
      <c r="J43" s="112"/>
      <c r="K43" s="67"/>
      <c r="L43" s="112"/>
      <c r="M43" s="67"/>
      <c r="N43" s="112"/>
      <c r="O43" s="67"/>
      <c r="P43" s="112"/>
      <c r="Q43" s="67"/>
      <c r="R43" s="112"/>
      <c r="S43" s="67"/>
      <c r="T43" s="112"/>
      <c r="U43" s="67"/>
      <c r="V43" s="112"/>
      <c r="W43" s="67"/>
      <c r="X43" s="123"/>
    </row>
    <row r="44" spans="1:26" ht="6" customHeight="1">
      <c r="A44" s="73"/>
      <c r="B44" s="74"/>
      <c r="C44" s="74"/>
      <c r="D44" s="73"/>
      <c r="F44" s="73"/>
      <c r="G44" s="73"/>
      <c r="H44" s="111"/>
      <c r="I44" s="73"/>
      <c r="J44" s="111"/>
      <c r="K44" s="73"/>
      <c r="L44" s="111"/>
      <c r="M44" s="73"/>
      <c r="N44" s="111"/>
      <c r="O44" s="73"/>
      <c r="P44" s="111"/>
      <c r="Q44" s="73"/>
      <c r="R44" s="111"/>
      <c r="S44" s="73"/>
      <c r="T44" s="111"/>
      <c r="U44" s="111"/>
      <c r="V44" s="111"/>
      <c r="W44" s="111"/>
      <c r="X44" s="123"/>
    </row>
    <row r="45" spans="1:26" ht="9" customHeight="1">
      <c r="A45" s="71" t="s">
        <v>92</v>
      </c>
      <c r="B45" s="71"/>
      <c r="C45" s="69">
        <f>C15</f>
        <v>153.87332169100972</v>
      </c>
      <c r="D45" s="69">
        <f>D15</f>
        <v>316.48773344046862</v>
      </c>
      <c r="F45" s="68">
        <v>341.82576756176474</v>
      </c>
      <c r="G45" s="68">
        <f>I15</f>
        <v>341.98131180259458</v>
      </c>
      <c r="H45" s="110">
        <v>360.59648008709064</v>
      </c>
      <c r="I45" s="68">
        <f>K15</f>
        <v>360.59648008709064</v>
      </c>
      <c r="J45" s="110">
        <v>332.12374126825728</v>
      </c>
      <c r="K45" s="68">
        <f>L15</f>
        <v>332.12374126825728</v>
      </c>
      <c r="L45" s="110">
        <v>311.25827814569539</v>
      </c>
      <c r="M45" s="72">
        <f>M15</f>
        <v>311.25827814569539</v>
      </c>
      <c r="N45" s="110">
        <v>249.22888505851401</v>
      </c>
      <c r="O45" s="72">
        <f>N15</f>
        <v>249.22888505851401</v>
      </c>
      <c r="P45" s="110">
        <v>220.5656354894312</v>
      </c>
      <c r="Q45" s="72">
        <f>+O15</f>
        <v>220.5656354894312</v>
      </c>
      <c r="R45" s="110">
        <v>279.6398298892525</v>
      </c>
      <c r="S45" s="72">
        <f>+P15</f>
        <v>279.68656445613721</v>
      </c>
      <c r="T45" s="110">
        <v>293.77999999999997</v>
      </c>
      <c r="U45" s="72">
        <f>+Q15</f>
        <v>306.8787066896565</v>
      </c>
      <c r="V45" s="110">
        <v>276.66000000000003</v>
      </c>
      <c r="W45" s="72">
        <f>R15</f>
        <v>293.00679727307397</v>
      </c>
      <c r="X45" s="143">
        <f>S15</f>
        <v>283.07911861797936</v>
      </c>
    </row>
    <row r="46" spans="1:26" ht="9" customHeight="1">
      <c r="A46" s="71" t="s">
        <v>91</v>
      </c>
      <c r="B46" s="71"/>
      <c r="C46" s="69">
        <f>C16</f>
        <v>43.747500000000002</v>
      </c>
      <c r="D46" s="69">
        <f>D16</f>
        <v>78.817142857142841</v>
      </c>
      <c r="F46" s="68">
        <v>79.42583333333333</v>
      </c>
      <c r="G46" s="68">
        <f>I16</f>
        <v>79.510000000000005</v>
      </c>
      <c r="H46" s="110">
        <v>94.1</v>
      </c>
      <c r="I46" s="68">
        <f>K16</f>
        <v>94.1</v>
      </c>
      <c r="J46" s="110">
        <v>98.01</v>
      </c>
      <c r="K46" s="68">
        <f>L16</f>
        <v>98.01</v>
      </c>
      <c r="L46" s="110">
        <v>93.03</v>
      </c>
      <c r="M46" s="68">
        <f>M16</f>
        <v>93.03</v>
      </c>
      <c r="N46" s="110">
        <v>48.68</v>
      </c>
      <c r="O46" s="68">
        <f>N16</f>
        <v>48.68</v>
      </c>
      <c r="P46" s="110">
        <v>43.34</v>
      </c>
      <c r="Q46" s="72">
        <f>+O16</f>
        <v>43.34</v>
      </c>
      <c r="R46" s="110">
        <v>50.77</v>
      </c>
      <c r="S46" s="72">
        <f>+P16</f>
        <v>50.81</v>
      </c>
      <c r="T46" s="110">
        <v>56.21</v>
      </c>
      <c r="U46" s="72">
        <f>+Q16</f>
        <v>60.82</v>
      </c>
      <c r="V46" s="110">
        <v>53.06</v>
      </c>
      <c r="W46" s="72">
        <f>R16</f>
        <v>56.48</v>
      </c>
      <c r="X46" s="143">
        <f>S16</f>
        <v>53.68</v>
      </c>
    </row>
    <row r="47" spans="1:26" ht="9" customHeight="1">
      <c r="A47" s="71" t="s">
        <v>90</v>
      </c>
      <c r="B47" s="71"/>
      <c r="C47" s="70">
        <f>C18</f>
        <v>366.11625000000004</v>
      </c>
      <c r="D47" s="69">
        <f>D18</f>
        <v>656.64857142857147</v>
      </c>
      <c r="F47" s="68">
        <v>597.82645833333333</v>
      </c>
      <c r="G47" s="68">
        <f>I18</f>
        <v>597.83000000000004</v>
      </c>
      <c r="H47" s="110">
        <v>823.96</v>
      </c>
      <c r="I47" s="68">
        <f>K18</f>
        <v>823.96</v>
      </c>
      <c r="J47" s="110">
        <v>784.99</v>
      </c>
      <c r="K47" s="68">
        <f>L18</f>
        <v>784.99</v>
      </c>
      <c r="L47" s="110">
        <v>730.79</v>
      </c>
      <c r="M47" s="68">
        <f>M18</f>
        <v>730.79</v>
      </c>
      <c r="N47" s="110">
        <v>466.66</v>
      </c>
      <c r="O47" s="68">
        <f>N18</f>
        <v>466.66</v>
      </c>
      <c r="P47" s="110">
        <v>389.46</v>
      </c>
      <c r="Q47" s="68">
        <f>+O18</f>
        <v>389.46</v>
      </c>
      <c r="R47" s="110">
        <v>466.32</v>
      </c>
      <c r="S47" s="68">
        <f>+P18</f>
        <v>465.94</v>
      </c>
      <c r="T47" s="110">
        <v>501.41</v>
      </c>
      <c r="U47" s="68">
        <f>+Q18</f>
        <v>516.54</v>
      </c>
      <c r="V47" s="110">
        <v>475.27</v>
      </c>
      <c r="W47" s="68">
        <f>R18</f>
        <v>487.98</v>
      </c>
      <c r="X47" s="143">
        <f>S18</f>
        <v>471.48</v>
      </c>
    </row>
    <row r="48" spans="1:26" ht="9" customHeight="1">
      <c r="A48" s="67" t="s">
        <v>89</v>
      </c>
      <c r="B48" s="67"/>
      <c r="C48" s="66">
        <f>C19</f>
        <v>3.6258050000000006</v>
      </c>
      <c r="D48" s="66">
        <f>D19</f>
        <v>0.38174714285714284</v>
      </c>
      <c r="F48" s="64">
        <v>0.34349083333333336</v>
      </c>
      <c r="G48" s="64">
        <f>I19</f>
        <v>0.34420499999999998</v>
      </c>
      <c r="H48" s="109">
        <v>0.4306275</v>
      </c>
      <c r="I48" s="64">
        <f>K19</f>
        <v>0.4306275</v>
      </c>
      <c r="J48" s="109">
        <v>0.26748</v>
      </c>
      <c r="K48" s="64">
        <f>L19</f>
        <v>0.26748</v>
      </c>
      <c r="L48" s="109">
        <v>0.23364000000000001</v>
      </c>
      <c r="M48" s="64">
        <f>M19</f>
        <v>0.23364000000000001</v>
      </c>
      <c r="N48" s="109">
        <v>0.31519999999999998</v>
      </c>
      <c r="O48" s="64">
        <f>N19</f>
        <v>0.31519999999999998</v>
      </c>
      <c r="P48" s="109">
        <v>0.74443999999999999</v>
      </c>
      <c r="Q48" s="64">
        <f>+O19</f>
        <v>0.74443999999999999</v>
      </c>
      <c r="R48" s="109">
        <v>1.3151239601635114</v>
      </c>
      <c r="S48" s="64">
        <f>+P19</f>
        <v>1.2626025000000001</v>
      </c>
      <c r="T48" s="109">
        <v>2.2021908455391408</v>
      </c>
      <c r="U48" s="64">
        <f>+Q19</f>
        <v>2.1021908455391425</v>
      </c>
      <c r="V48" s="109">
        <v>2.9258847448302867</v>
      </c>
      <c r="W48" s="64">
        <f>R19</f>
        <v>2.9793253871444643</v>
      </c>
      <c r="X48" s="123">
        <f>S19</f>
        <v>3.5586290263780405</v>
      </c>
    </row>
    <row r="49" spans="1:26" ht="9" customHeight="1">
      <c r="A49" s="63"/>
      <c r="B49" s="63"/>
      <c r="C49" s="63"/>
      <c r="D49" s="63"/>
      <c r="E49" s="2"/>
    </row>
    <row r="50" spans="1:26" ht="9" customHeight="1">
      <c r="A50" s="63" t="s">
        <v>88</v>
      </c>
      <c r="B50" s="63"/>
      <c r="C50" s="63"/>
      <c r="D50" s="63"/>
    </row>
    <row r="51" spans="1:26" ht="9" customHeight="1">
      <c r="A51" s="63" t="s">
        <v>87</v>
      </c>
      <c r="B51" s="63"/>
      <c r="C51" s="63"/>
      <c r="D51" s="63"/>
    </row>
    <row r="52" spans="1:26" ht="9" customHeight="1">
      <c r="A52" s="1" t="str">
        <f>"(e) estimado."</f>
        <v>(e) estimado.</v>
      </c>
      <c r="Y52" s="117"/>
      <c r="Z52" s="117"/>
    </row>
    <row r="53" spans="1:26" ht="9" customHeight="1">
      <c r="A53" s="3" t="s">
        <v>3</v>
      </c>
      <c r="B53" s="3"/>
      <c r="C53" s="3"/>
      <c r="D53" s="3"/>
      <c r="I53" s="62"/>
      <c r="K53" s="62"/>
      <c r="M53" s="62"/>
      <c r="O53" s="62"/>
      <c r="Q53" s="62"/>
      <c r="R53" s="62"/>
    </row>
    <row r="54" spans="1:26" ht="9" customHeight="1">
      <c r="I54" s="62"/>
      <c r="K54" s="62"/>
      <c r="M54" s="62"/>
      <c r="O54" s="62"/>
      <c r="Q54" s="62"/>
      <c r="R54" s="62"/>
    </row>
    <row r="55" spans="1:26" ht="9" customHeight="1">
      <c r="I55" s="62"/>
      <c r="K55" s="62"/>
      <c r="M55" s="62"/>
      <c r="O55" s="62"/>
      <c r="Q55" s="62"/>
      <c r="R55" s="62"/>
    </row>
    <row r="56" spans="1:26" ht="9" customHeight="1">
      <c r="I56" s="62"/>
      <c r="K56" s="62"/>
      <c r="M56" s="62"/>
      <c r="O56" s="62"/>
      <c r="Q56" s="62"/>
      <c r="R56" s="62"/>
    </row>
    <row r="57" spans="1:26" ht="9" customHeight="1">
      <c r="I57" s="62"/>
      <c r="K57" s="62"/>
      <c r="M57" s="62"/>
      <c r="O57" s="62"/>
      <c r="Q57" s="62"/>
      <c r="R57" s="62"/>
    </row>
    <row r="58" spans="1:26" ht="9" customHeight="1">
      <c r="I58" s="62"/>
      <c r="K58" s="62"/>
      <c r="M58" s="62"/>
      <c r="O58" s="62"/>
      <c r="Q58" s="62"/>
      <c r="R58" s="62"/>
    </row>
    <row r="59" spans="1:26" ht="9" customHeight="1">
      <c r="I59" s="62"/>
      <c r="K59" s="62"/>
      <c r="M59" s="62"/>
      <c r="O59" s="62"/>
      <c r="Q59" s="62"/>
      <c r="R59" s="62"/>
    </row>
    <row r="60" spans="1:26" ht="9" customHeight="1">
      <c r="I60" s="62"/>
      <c r="K60" s="62"/>
      <c r="M60" s="62"/>
      <c r="O60" s="62"/>
      <c r="Q60" s="62"/>
      <c r="R60" s="62"/>
    </row>
    <row r="61" spans="1:26" ht="9" customHeight="1">
      <c r="I61" s="62"/>
      <c r="K61" s="62"/>
      <c r="M61" s="62"/>
      <c r="O61" s="62"/>
      <c r="Q61" s="62"/>
      <c r="R61" s="62"/>
    </row>
    <row r="62" spans="1:26" ht="9" customHeight="1">
      <c r="I62" s="62"/>
      <c r="K62" s="62"/>
      <c r="M62" s="62"/>
      <c r="O62" s="62"/>
      <c r="Q62" s="62"/>
      <c r="R62" s="62"/>
    </row>
    <row r="63" spans="1:26" ht="9" customHeight="1">
      <c r="I63" s="62"/>
      <c r="K63" s="62"/>
      <c r="M63" s="62"/>
      <c r="O63" s="62"/>
      <c r="Q63" s="62"/>
      <c r="R63" s="62"/>
    </row>
    <row r="64" spans="1:26" ht="9" customHeight="1">
      <c r="I64" s="62"/>
      <c r="K64" s="62"/>
      <c r="M64" s="62"/>
      <c r="O64" s="62"/>
      <c r="Q64" s="62"/>
      <c r="R64" s="62"/>
    </row>
    <row r="65" spans="9:18" ht="9" customHeight="1">
      <c r="I65" s="62"/>
      <c r="K65" s="62"/>
      <c r="M65" s="62"/>
      <c r="O65" s="62"/>
      <c r="Q65" s="62"/>
      <c r="R65" s="62"/>
    </row>
    <row r="66" spans="9:18" ht="9" customHeight="1">
      <c r="I66" s="62"/>
    </row>
  </sheetData>
  <mergeCells count="12">
    <mergeCell ref="C4:R5"/>
    <mergeCell ref="C35:U35"/>
    <mergeCell ref="V32:W32"/>
    <mergeCell ref="T32:U32"/>
    <mergeCell ref="R32:S32"/>
    <mergeCell ref="P32:Q32"/>
    <mergeCell ref="N32:O32"/>
    <mergeCell ref="F32:G32"/>
    <mergeCell ref="H32:I32"/>
    <mergeCell ref="J32:K32"/>
    <mergeCell ref="L32:M32"/>
    <mergeCell ref="C14:R14"/>
  </mergeCells>
  <printOptions horizontalCentered="1" verticalCentered="1"/>
  <pageMargins left="0" right="0" top="0" bottom="0" header="0" footer="0"/>
  <pageSetup paperSize="256" fitToWidth="0" orientation="landscape" r:id="rId1"/>
  <headerFooter alignWithMargins="0"/>
  <ignoredErrors>
    <ignoredError sqref="H2:N2 H32:M32" numberStoredAsText="1"/>
    <ignoredError sqref="H43:H4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4">
    <tabColor theme="8" tint="0.59999389629810485"/>
    <pageSetUpPr fitToPage="1"/>
  </sheetPr>
  <dimension ref="B1:K54"/>
  <sheetViews>
    <sheetView showGridLines="0" zoomScale="175" zoomScaleNormal="175" zoomScaleSheetLayoutView="100" workbookViewId="0">
      <selection activeCell="B1" sqref="B1:I38"/>
    </sheetView>
  </sheetViews>
  <sheetFormatPr baseColWidth="10" defaultColWidth="11.44140625" defaultRowHeight="9" customHeight="1"/>
  <cols>
    <col min="1" max="1" width="1.88671875" style="1" customWidth="1"/>
    <col min="2" max="2" width="28.33203125" style="1" customWidth="1"/>
    <col min="3" max="8" width="7.5546875" style="1" customWidth="1"/>
    <col min="9" max="9" width="7.44140625" style="1" customWidth="1"/>
    <col min="10" max="16384" width="11.44140625" style="1"/>
  </cols>
  <sheetData>
    <row r="1" spans="2:11" s="4" customFormat="1" ht="10.8">
      <c r="B1" s="26" t="s">
        <v>7</v>
      </c>
    </row>
    <row r="2" spans="2:11" ht="8.25" customHeight="1">
      <c r="B2" s="7"/>
      <c r="J2" s="150" t="s">
        <v>127</v>
      </c>
      <c r="K2" s="150"/>
    </row>
    <row r="3" spans="2:11" ht="8.4">
      <c r="B3" s="23"/>
      <c r="C3" s="41">
        <v>2014</v>
      </c>
      <c r="D3" s="41" t="s">
        <v>86</v>
      </c>
      <c r="E3" s="113">
        <v>2016</v>
      </c>
      <c r="F3" s="113" t="s">
        <v>134</v>
      </c>
      <c r="G3" s="113" t="s">
        <v>85</v>
      </c>
      <c r="H3" s="113" t="s">
        <v>124</v>
      </c>
      <c r="I3" s="113" t="s">
        <v>128</v>
      </c>
      <c r="J3" s="150"/>
      <c r="K3" s="150"/>
    </row>
    <row r="4" spans="2:11" ht="3" customHeight="1">
      <c r="B4" s="8"/>
    </row>
    <row r="5" spans="2:11" ht="9.75" customHeight="1">
      <c r="B5" s="119" t="s">
        <v>49</v>
      </c>
    </row>
    <row r="6" spans="2:11" ht="3" customHeight="1">
      <c r="B6" s="28"/>
    </row>
    <row r="7" spans="2:11" ht="8.4">
      <c r="B7" s="9" t="s">
        <v>9</v>
      </c>
      <c r="C7" s="116">
        <v>1.7667397837445975</v>
      </c>
      <c r="D7" s="116">
        <v>2.3052572909934668</v>
      </c>
      <c r="E7" s="116">
        <v>1.2658674834066233</v>
      </c>
      <c r="F7" s="116">
        <v>1.4899060044773336</v>
      </c>
      <c r="G7" s="116">
        <v>3.4914905473534503</v>
      </c>
      <c r="H7" s="116">
        <v>3.8130508280989091</v>
      </c>
      <c r="I7" s="116">
        <v>3.6125194503075448</v>
      </c>
    </row>
    <row r="8" spans="2:11" ht="8.4">
      <c r="B8" s="9" t="s">
        <v>125</v>
      </c>
      <c r="C8" s="47">
        <v>1.701697902341806</v>
      </c>
      <c r="D8" s="47">
        <v>2.7004758831559172</v>
      </c>
      <c r="E8" s="47">
        <v>1.6642952772910888</v>
      </c>
      <c r="F8" s="47">
        <v>1.7817656796129029</v>
      </c>
      <c r="G8" s="47">
        <v>3.042688934563941</v>
      </c>
      <c r="H8" s="47">
        <v>3.7413890831706311</v>
      </c>
      <c r="I8" s="47">
        <v>3.7776071412232568</v>
      </c>
    </row>
    <row r="9" spans="2:11" ht="8.4">
      <c r="B9" s="9" t="s">
        <v>126</v>
      </c>
      <c r="C9" s="47">
        <v>2.2938723295216334</v>
      </c>
      <c r="D9" s="47">
        <v>-0.92227178612648686</v>
      </c>
      <c r="E9" s="47">
        <v>-2.9811259781962463</v>
      </c>
      <c r="F9" s="47">
        <v>-1.8345556855345251</v>
      </c>
      <c r="G9" s="47">
        <v>7.4918029386344784</v>
      </c>
      <c r="H9" s="47">
        <v>4.4277054995346674</v>
      </c>
      <c r="I9" s="47">
        <v>2.1728700020022842</v>
      </c>
    </row>
    <row r="10" spans="2:11" ht="8.4">
      <c r="B10" s="9" t="s">
        <v>10</v>
      </c>
      <c r="C10" s="10">
        <v>1.9250192903107699</v>
      </c>
      <c r="D10" s="10">
        <v>1.9057135905892864</v>
      </c>
      <c r="E10" s="10">
        <v>2.3207812577050291</v>
      </c>
      <c r="F10" s="10">
        <v>2.7731809225149284</v>
      </c>
      <c r="G10" s="10">
        <v>3.7451942866556731</v>
      </c>
      <c r="H10" s="10">
        <v>3.7552839901034085</v>
      </c>
      <c r="I10" s="10">
        <v>3.6205905337023614</v>
      </c>
    </row>
    <row r="11" spans="2:11" ht="6" customHeight="1">
      <c r="B11" s="9"/>
      <c r="C11" s="47"/>
      <c r="D11" s="47"/>
      <c r="E11" s="47"/>
      <c r="F11" s="47"/>
      <c r="G11" s="47"/>
      <c r="H11" s="47"/>
      <c r="I11" s="47"/>
    </row>
    <row r="12" spans="2:11" ht="8.4">
      <c r="B12" s="11" t="s">
        <v>11</v>
      </c>
      <c r="C12" s="47">
        <v>-0.47084750538135722</v>
      </c>
      <c r="D12" s="47">
        <v>2.5414421643384202</v>
      </c>
      <c r="E12" s="47">
        <v>1.3470015537222935</v>
      </c>
      <c r="F12" s="47">
        <v>3.0714823679928145</v>
      </c>
      <c r="G12" s="47">
        <v>3.9700930858940637</v>
      </c>
      <c r="H12" s="47">
        <v>3.7726959056816725</v>
      </c>
      <c r="I12" s="47">
        <v>3.5886894498399187</v>
      </c>
    </row>
    <row r="13" spans="2:11" ht="8.4">
      <c r="B13" s="11" t="s">
        <v>25</v>
      </c>
      <c r="C13" s="47">
        <v>0.94330469597852584</v>
      </c>
      <c r="D13" s="47">
        <v>1.8890673677650653</v>
      </c>
      <c r="E13" s="47">
        <v>2.0602868657114755</v>
      </c>
      <c r="F13" s="47">
        <v>1.8403906983657947</v>
      </c>
      <c r="G13" s="47">
        <v>3.5441813226812826</v>
      </c>
      <c r="H13" s="47">
        <v>3.7038072832199305</v>
      </c>
      <c r="I13" s="47">
        <v>3.6651924149944932</v>
      </c>
    </row>
    <row r="14" spans="2:11" ht="8.4">
      <c r="B14" s="12" t="s">
        <v>12</v>
      </c>
      <c r="C14" s="47">
        <v>-4.8335931646126085</v>
      </c>
      <c r="D14" s="47">
        <v>-0.29029505562175473</v>
      </c>
      <c r="E14" s="47">
        <v>-0.72569414472815197</v>
      </c>
      <c r="F14" s="47">
        <v>-1.1341536640242111</v>
      </c>
      <c r="G14" s="47">
        <v>3.6442821200880218</v>
      </c>
      <c r="H14" s="47">
        <v>4.3890091195536201</v>
      </c>
      <c r="I14" s="47">
        <v>3.9560839186255663</v>
      </c>
    </row>
    <row r="15" spans="2:11" ht="8.4">
      <c r="B15" s="12" t="s">
        <v>13</v>
      </c>
      <c r="C15" s="47">
        <v>2.8551663369896545</v>
      </c>
      <c r="D15" s="47">
        <v>2.5746239541559106</v>
      </c>
      <c r="E15" s="47">
        <v>2.9265406148803805</v>
      </c>
      <c r="F15" s="47">
        <v>2.7273637780101296</v>
      </c>
      <c r="G15" s="47">
        <v>3.5158739706595554</v>
      </c>
      <c r="H15" s="47">
        <v>3.5115566783534717</v>
      </c>
      <c r="I15" s="47">
        <v>3.5825852969463483</v>
      </c>
    </row>
    <row r="16" spans="2:11" ht="8.4">
      <c r="B16" s="11" t="s">
        <v>14</v>
      </c>
      <c r="C16" s="47">
        <v>0.32374764451598992</v>
      </c>
      <c r="D16" s="47">
        <v>-1.7083952725497795</v>
      </c>
      <c r="E16" s="47">
        <v>-0.11271113610948191</v>
      </c>
      <c r="F16" s="47">
        <v>-0.94859896921221321</v>
      </c>
      <c r="G16" s="47">
        <v>4.9990113326582701</v>
      </c>
      <c r="H16" s="47">
        <v>3.451934758135323</v>
      </c>
      <c r="I16" s="47">
        <v>2.5876854532809404</v>
      </c>
    </row>
    <row r="17" spans="2:9" ht="8.4">
      <c r="B17" s="11" t="s">
        <v>15</v>
      </c>
      <c r="C17" s="47">
        <v>-6.5175053454701128</v>
      </c>
      <c r="D17" s="47">
        <v>-1.0993002434679937</v>
      </c>
      <c r="E17" s="47">
        <v>0.17234857441985696</v>
      </c>
      <c r="F17" s="47">
        <v>4.712859891685369</v>
      </c>
      <c r="G17" s="47">
        <v>7.1345887411554827</v>
      </c>
      <c r="H17" s="47">
        <v>3.7410371234219753</v>
      </c>
      <c r="I17" s="47">
        <v>2.4663058337458921</v>
      </c>
    </row>
    <row r="18" spans="2:9" ht="3.75" customHeight="1">
      <c r="B18" s="11"/>
      <c r="C18" s="48"/>
      <c r="D18" s="48"/>
      <c r="E18" s="48"/>
      <c r="F18" s="48"/>
      <c r="G18" s="48"/>
      <c r="H18" s="48"/>
      <c r="I18" s="48"/>
    </row>
    <row r="19" spans="2:9" ht="8.4">
      <c r="B19" s="13" t="s">
        <v>16</v>
      </c>
      <c r="C19" s="47">
        <v>-1.7663482668010728</v>
      </c>
      <c r="D19" s="47">
        <v>-1.95</v>
      </c>
      <c r="E19" s="47">
        <v>-1.3957800687720128</v>
      </c>
      <c r="F19" s="47">
        <v>-1.5203846489045796</v>
      </c>
      <c r="G19" s="47">
        <v>-1.4037037464852078</v>
      </c>
      <c r="H19" s="47">
        <v>-1.7330795741285192</v>
      </c>
      <c r="I19" s="47">
        <v>-1.8302448710299457</v>
      </c>
    </row>
    <row r="20" spans="2:9" ht="8.4">
      <c r="B20" s="1" t="s">
        <v>70</v>
      </c>
      <c r="C20" s="47">
        <v>21.471055073702022</v>
      </c>
      <c r="D20" s="47">
        <v>21.830357713203803</v>
      </c>
      <c r="E20" s="47">
        <v>20.895883373289887</v>
      </c>
      <c r="F20" s="47">
        <v>20.529874093510013</v>
      </c>
      <c r="G20" s="47">
        <v>20.901623524510423</v>
      </c>
      <c r="H20" s="47">
        <v>21.052694690268435</v>
      </c>
      <c r="I20" s="47">
        <v>21.170837468802713</v>
      </c>
    </row>
    <row r="21" spans="2:9" ht="8.4">
      <c r="B21" s="1" t="s">
        <v>71</v>
      </c>
      <c r="C21" s="47">
        <v>23.237248857807359</v>
      </c>
      <c r="D21" s="47">
        <v>23.780357713203802</v>
      </c>
      <c r="E21" s="47">
        <v>22.245883373289892</v>
      </c>
      <c r="F21" s="47">
        <v>22.051717471444633</v>
      </c>
      <c r="G21" s="47">
        <v>22.305326487056661</v>
      </c>
      <c r="H21" s="47">
        <v>22.785614861803122</v>
      </c>
      <c r="I21" s="47">
        <v>23.000974120810021</v>
      </c>
    </row>
    <row r="22" spans="2:9" ht="8.4">
      <c r="B22" s="1" t="s">
        <v>60</v>
      </c>
      <c r="C22" s="47">
        <v>23.848618503548284</v>
      </c>
      <c r="D22" s="47">
        <v>23.767462274789995</v>
      </c>
      <c r="E22" s="47">
        <v>22.930560676913487</v>
      </c>
      <c r="F22" s="47">
        <v>21.558701725396851</v>
      </c>
      <c r="G22" s="47">
        <v>21.28878780556672</v>
      </c>
      <c r="H22" s="47">
        <v>21.644780102907422</v>
      </c>
      <c r="I22" s="47">
        <v>21.923929232642621</v>
      </c>
    </row>
    <row r="23" spans="2:9" ht="8.4">
      <c r="B23" s="1" t="s">
        <v>61</v>
      </c>
      <c r="C23" s="47">
        <v>23.195578153000721</v>
      </c>
      <c r="D23" s="47">
        <v>22.607090924677042</v>
      </c>
      <c r="E23" s="47">
        <v>22.162484899683299</v>
      </c>
      <c r="F23" s="47">
        <v>21.589465522007771</v>
      </c>
      <c r="G23" s="47">
        <v>21.621339528016961</v>
      </c>
      <c r="H23" s="47">
        <v>21.7412954456418</v>
      </c>
      <c r="I23" s="47">
        <v>21.813386508092123</v>
      </c>
    </row>
    <row r="24" spans="2:9" ht="3" customHeight="1">
      <c r="B24" s="13"/>
    </row>
    <row r="25" spans="2:9" ht="8.25" customHeight="1">
      <c r="B25" s="118" t="s">
        <v>50</v>
      </c>
    </row>
    <row r="26" spans="2:9" ht="3" customHeight="1">
      <c r="B26" s="27"/>
    </row>
    <row r="27" spans="2:9" ht="8.4">
      <c r="B27" s="14" t="s">
        <v>17</v>
      </c>
      <c r="C27" s="49">
        <f>(+C28+C31+C32+C33)</f>
        <v>-4602.6078449937622</v>
      </c>
      <c r="D27" s="49">
        <f t="shared" ref="D27:G27" si="0">(+D28+D31+D32+D33)</f>
        <v>-5518.3719520917612</v>
      </c>
      <c r="E27" s="49">
        <f t="shared" si="0"/>
        <v>-3492.6084087585391</v>
      </c>
      <c r="F27" s="49">
        <f t="shared" si="0"/>
        <v>-4192.4605006037955</v>
      </c>
      <c r="G27" s="49">
        <f t="shared" si="0"/>
        <v>-4300</v>
      </c>
      <c r="H27" s="49">
        <f t="shared" ref="H27:I27" si="1">(+H28+H31+H32+H33)</f>
        <v>-5500</v>
      </c>
      <c r="I27" s="49">
        <f t="shared" si="1"/>
        <v>-6000</v>
      </c>
    </row>
    <row r="28" spans="2:9" ht="8.4">
      <c r="B28" s="15" t="s">
        <v>18</v>
      </c>
      <c r="C28" s="49">
        <f t="shared" ref="C28:G28" si="2">C29+C30</f>
        <v>6421.2100632383081</v>
      </c>
      <c r="D28" s="49">
        <f t="shared" si="2"/>
        <v>3389.6148582736641</v>
      </c>
      <c r="E28" s="49">
        <f t="shared" si="2"/>
        <v>5417.2791587427637</v>
      </c>
      <c r="F28" s="49">
        <f t="shared" si="2"/>
        <v>7954.4413756568683</v>
      </c>
      <c r="G28" s="49">
        <f t="shared" si="2"/>
        <v>10400</v>
      </c>
      <c r="H28" s="49">
        <f t="shared" ref="H28:I28" si="3">H29+H30</f>
        <v>7800</v>
      </c>
      <c r="I28" s="49">
        <f t="shared" si="3"/>
        <v>5900</v>
      </c>
    </row>
    <row r="29" spans="2:9" ht="8.4">
      <c r="B29" s="16" t="s">
        <v>19</v>
      </c>
      <c r="C29" s="49">
        <v>75020.059502465301</v>
      </c>
      <c r="D29" s="49">
        <v>61998.580722832128</v>
      </c>
      <c r="E29" s="49">
        <v>60710.475959332485</v>
      </c>
      <c r="F29" s="49">
        <v>69262.094787850903</v>
      </c>
      <c r="G29" s="49">
        <v>79300</v>
      </c>
      <c r="H29" s="49">
        <v>80700</v>
      </c>
      <c r="I29" s="49">
        <v>81900</v>
      </c>
    </row>
    <row r="30" spans="2:9" ht="8.4">
      <c r="B30" s="16" t="s">
        <v>20</v>
      </c>
      <c r="C30" s="49">
        <v>-68598.849439226993</v>
      </c>
      <c r="D30" s="49">
        <v>-58608.965864558464</v>
      </c>
      <c r="E30" s="49">
        <v>-55293.196800589722</v>
      </c>
      <c r="F30" s="49">
        <v>-61307.653412194035</v>
      </c>
      <c r="G30" s="49">
        <v>-68900</v>
      </c>
      <c r="H30" s="49">
        <v>-72900</v>
      </c>
      <c r="I30" s="49">
        <v>-76000</v>
      </c>
    </row>
    <row r="31" spans="2:9" ht="8.4">
      <c r="B31" s="15" t="s">
        <v>21</v>
      </c>
      <c r="C31" s="49">
        <v>-3753.8498509665151</v>
      </c>
      <c r="D31" s="49">
        <v>-3575.0328868698925</v>
      </c>
      <c r="E31" s="49">
        <v>-3279.897978304909</v>
      </c>
      <c r="F31" s="49">
        <v>-3058.7719458391621</v>
      </c>
      <c r="G31" s="49">
        <v>-3000</v>
      </c>
      <c r="H31" s="49">
        <v>-3500</v>
      </c>
      <c r="I31" s="49">
        <v>-3200</v>
      </c>
    </row>
    <row r="32" spans="2:9" ht="8.4">
      <c r="B32" s="15" t="s">
        <v>22</v>
      </c>
      <c r="C32" s="49">
        <v>-9386.8819297698519</v>
      </c>
      <c r="D32" s="49">
        <v>-7190.7835992529135</v>
      </c>
      <c r="E32" s="49">
        <v>-7015.083996420869</v>
      </c>
      <c r="F32" s="49">
        <v>-10880.69618140324</v>
      </c>
      <c r="G32" s="49">
        <v>-14000</v>
      </c>
      <c r="H32" s="49">
        <v>-12200</v>
      </c>
      <c r="I32" s="49">
        <v>-11100</v>
      </c>
    </row>
    <row r="33" spans="2:9" ht="8.4">
      <c r="B33" s="15" t="s">
        <v>23</v>
      </c>
      <c r="C33" s="49">
        <v>2116.9138725042967</v>
      </c>
      <c r="D33" s="49">
        <v>1857.8296757573808</v>
      </c>
      <c r="E33" s="49">
        <v>1385.0944072244752</v>
      </c>
      <c r="F33" s="49">
        <v>1792.5662509817387</v>
      </c>
      <c r="G33" s="49">
        <v>2300</v>
      </c>
      <c r="H33" s="49">
        <v>2400</v>
      </c>
      <c r="I33" s="49">
        <v>2400</v>
      </c>
    </row>
    <row r="34" spans="2:9" ht="6" customHeight="1">
      <c r="B34" s="8"/>
    </row>
    <row r="35" spans="2:9" ht="6" customHeight="1">
      <c r="B35" s="17"/>
    </row>
    <row r="36" spans="2:9" ht="8.4">
      <c r="B36" s="18" t="s">
        <v>3</v>
      </c>
    </row>
    <row r="37" spans="2:9" ht="6" customHeight="1">
      <c r="B37" s="18"/>
      <c r="E37" s="115"/>
    </row>
    <row r="38" spans="2:9" ht="8.4">
      <c r="B38" s="8" t="s">
        <v>0</v>
      </c>
      <c r="C38" s="2"/>
      <c r="D38" s="2"/>
      <c r="E38" s="29"/>
      <c r="F38" s="121"/>
      <c r="G38" s="121"/>
    </row>
    <row r="39" spans="2:9" ht="9" customHeight="1">
      <c r="B39" s="8"/>
      <c r="C39" s="122"/>
      <c r="D39" s="122"/>
      <c r="E39" s="22"/>
      <c r="F39" s="22"/>
      <c r="G39" s="22"/>
    </row>
    <row r="40" spans="2:9" ht="9" customHeight="1">
      <c r="B40" s="19"/>
      <c r="C40" s="122"/>
      <c r="D40" s="122"/>
      <c r="E40" s="22"/>
      <c r="G40" s="22"/>
    </row>
    <row r="41" spans="2:9" ht="9" customHeight="1">
      <c r="C41" s="122"/>
      <c r="D41" s="122"/>
      <c r="F41" s="29"/>
      <c r="G41" s="29"/>
    </row>
    <row r="42" spans="2:9" ht="9" customHeight="1">
      <c r="C42" s="122"/>
      <c r="D42" s="122"/>
      <c r="E42" s="61"/>
      <c r="F42" s="22"/>
      <c r="G42" s="61"/>
    </row>
    <row r="43" spans="2:9" ht="9" customHeight="1">
      <c r="C43" s="122"/>
      <c r="D43" s="122"/>
      <c r="E43" s="61"/>
      <c r="F43" s="61"/>
      <c r="G43" s="61"/>
      <c r="H43" s="61"/>
    </row>
    <row r="45" spans="2:9" ht="9" customHeight="1">
      <c r="F45" s="61"/>
    </row>
    <row r="53" spans="10:11" ht="9" customHeight="1">
      <c r="J53" s="150"/>
      <c r="K53" s="150"/>
    </row>
    <row r="54" spans="10:11" ht="9" customHeight="1">
      <c r="J54" s="150"/>
      <c r="K54" s="150"/>
    </row>
  </sheetData>
  <mergeCells count="2">
    <mergeCell ref="J2:K3"/>
    <mergeCell ref="J53:K54"/>
  </mergeCells>
  <phoneticPr fontId="5" type="noConversion"/>
  <printOptions horizontalCentered="1" verticalCentered="1"/>
  <pageMargins left="0.25" right="0.25" top="0.75" bottom="0.75" header="0.3" footer="0.3"/>
  <pageSetup paperSize="9" orientation="landscape" r:id="rId1"/>
  <headerFooter alignWithMargins="0"/>
  <ignoredErrors>
    <ignoredError sqref="D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  <pageSetUpPr fitToPage="1"/>
  </sheetPr>
  <dimension ref="A1:AA87"/>
  <sheetViews>
    <sheetView showGridLines="0" zoomScale="130" zoomScaleNormal="130" zoomScaleSheetLayoutView="100" workbookViewId="0">
      <selection activeCell="P11" sqref="P11"/>
    </sheetView>
  </sheetViews>
  <sheetFormatPr baseColWidth="10" defaultColWidth="11.44140625" defaultRowHeight="9" customHeight="1"/>
  <cols>
    <col min="1" max="1" width="22.88671875" style="1" customWidth="1"/>
    <col min="2" max="8" width="5.44140625" style="1" hidden="1" customWidth="1"/>
    <col min="9" max="13" width="5.88671875" style="1" customWidth="1"/>
    <col min="14" max="14" width="1.6640625" style="1" customWidth="1"/>
    <col min="15" max="19" width="11.44140625" style="1"/>
    <col min="20" max="20" width="9.33203125" style="1" customWidth="1"/>
    <col min="21" max="21" width="23.44140625" style="1" customWidth="1"/>
    <col min="22" max="24" width="5.88671875" style="1" customWidth="1"/>
    <col min="25" max="25" width="6.5546875" style="1" bestFit="1" customWidth="1"/>
    <col min="26" max="26" width="6.88671875" style="1" bestFit="1" customWidth="1"/>
    <col min="27" max="27" width="2.6640625" style="1" bestFit="1" customWidth="1"/>
    <col min="28" max="16384" width="11.44140625" style="1"/>
  </cols>
  <sheetData>
    <row r="1" spans="1:27" s="4" customFormat="1" ht="10.8">
      <c r="A1" s="25" t="s">
        <v>2</v>
      </c>
      <c r="B1" s="25"/>
      <c r="C1" s="25"/>
      <c r="D1" s="25"/>
      <c r="E1" s="25"/>
    </row>
    <row r="2" spans="1:27" ht="9" customHeight="1">
      <c r="A2" s="3"/>
      <c r="B2" s="2"/>
      <c r="C2" s="2"/>
      <c r="D2" s="2"/>
      <c r="E2" s="2"/>
    </row>
    <row r="3" spans="1:27" s="21" customFormat="1" ht="9" customHeight="1">
      <c r="A3" s="20"/>
      <c r="B3" s="42">
        <v>2009</v>
      </c>
      <c r="C3" s="42">
        <v>2010</v>
      </c>
      <c r="D3" s="42">
        <v>2011</v>
      </c>
      <c r="E3" s="42">
        <v>2012</v>
      </c>
      <c r="F3" s="42">
        <v>2013</v>
      </c>
      <c r="G3" s="42">
        <v>2014</v>
      </c>
      <c r="H3" s="42">
        <v>2015</v>
      </c>
      <c r="I3" s="42">
        <v>2016</v>
      </c>
      <c r="J3" s="42">
        <v>2017</v>
      </c>
      <c r="K3" s="42" t="s">
        <v>85</v>
      </c>
      <c r="L3" s="120" t="s">
        <v>124</v>
      </c>
      <c r="M3" s="120" t="s">
        <v>128</v>
      </c>
      <c r="N3" s="120"/>
      <c r="U3" s="20"/>
      <c r="V3" s="42">
        <v>2016</v>
      </c>
      <c r="W3" s="42">
        <v>2017</v>
      </c>
      <c r="X3" s="42" t="str">
        <f>K3</f>
        <v>2018 (f)</v>
      </c>
      <c r="Y3" s="120" t="str">
        <f>L3</f>
        <v>2019 (f)</v>
      </c>
      <c r="Z3" s="120" t="str">
        <f>M3</f>
        <v>2020 (f)</v>
      </c>
    </row>
    <row r="4" spans="1:27" ht="2.25" customHeight="1">
      <c r="A4" s="2"/>
      <c r="U4" s="2"/>
    </row>
    <row r="5" spans="1:27" ht="2.25" customHeight="1">
      <c r="A5" s="2"/>
      <c r="B5" s="151"/>
      <c r="C5" s="151"/>
      <c r="U5" s="2"/>
    </row>
    <row r="6" spans="1:27" ht="9" customHeight="1">
      <c r="A6" s="30" t="s">
        <v>1</v>
      </c>
      <c r="B6" s="58">
        <v>1.5</v>
      </c>
      <c r="C6" s="31">
        <f t="array" ref="C6:J6">+TRANSPOSE($R$76:$R$83)</f>
        <v>1.5160357440156673</v>
      </c>
      <c r="D6" s="31">
        <v>3.3400648987094854</v>
      </c>
      <c r="E6" s="31">
        <v>3.007873387814513</v>
      </c>
      <c r="F6" s="31">
        <v>1.7903382019934355</v>
      </c>
      <c r="G6" s="31">
        <v>4.3947964605685996</v>
      </c>
      <c r="H6" s="31">
        <v>4.3489459369001366</v>
      </c>
      <c r="I6" s="31">
        <v>3.786951483830677</v>
      </c>
      <c r="J6" s="31">
        <v>2.1824776542396052</v>
      </c>
      <c r="K6" s="31">
        <f>R84</f>
        <v>2.0821399207625575</v>
      </c>
      <c r="L6" s="31">
        <f>R85</f>
        <v>2.6911710483778819</v>
      </c>
      <c r="M6" s="31">
        <f>R86</f>
        <v>3.0084943471864563</v>
      </c>
      <c r="U6" s="30" t="s">
        <v>1</v>
      </c>
      <c r="V6" s="31">
        <f t="array" ref="V6:W6">+TRANSPOSE($R$76:$R$83)</f>
        <v>1.5160357440156673</v>
      </c>
      <c r="W6" s="31">
        <v>3.3400648987094854</v>
      </c>
      <c r="X6" s="31">
        <f>K6</f>
        <v>2.0821399207625575</v>
      </c>
      <c r="Y6" s="31">
        <f>L6</f>
        <v>2.6911710483778819</v>
      </c>
      <c r="Z6" s="31">
        <f>M6</f>
        <v>3.0084943471864563</v>
      </c>
    </row>
    <row r="7" spans="1:27" ht="9" customHeight="1">
      <c r="A7" s="30" t="s">
        <v>6</v>
      </c>
      <c r="B7" s="31">
        <v>-1.3797893769999661</v>
      </c>
      <c r="C7" s="31">
        <v>2.9728681108142041</v>
      </c>
      <c r="D7" s="31">
        <v>4.4377327979538137</v>
      </c>
      <c r="E7" s="31">
        <v>1.4869646256137514</v>
      </c>
      <c r="F7" s="31">
        <v>3.014421914672667</v>
      </c>
      <c r="G7" s="31">
        <v>4.646381038453498</v>
      </c>
      <c r="H7" s="31">
        <v>4.3785121283451645</v>
      </c>
      <c r="I7" s="58">
        <v>2.708724629860896</v>
      </c>
      <c r="J7" s="58">
        <v>2.2695936357351787</v>
      </c>
      <c r="K7" s="58">
        <v>2.2886809400811559</v>
      </c>
      <c r="L7" s="32">
        <v>2.9827703821852296</v>
      </c>
      <c r="M7" s="32"/>
      <c r="N7" s="22"/>
      <c r="U7" s="30" t="s">
        <v>6</v>
      </c>
      <c r="V7" s="58">
        <v>2.708724629860896</v>
      </c>
      <c r="W7" s="58">
        <v>2.2695936357351787</v>
      </c>
      <c r="X7" s="31">
        <f>K7</f>
        <v>2.2886809400811559</v>
      </c>
      <c r="Y7" s="31">
        <f>L7</f>
        <v>2.9827703821852296</v>
      </c>
      <c r="Z7" s="31">
        <v>3.1028680972129976</v>
      </c>
    </row>
    <row r="8" spans="1:27" ht="9" customHeight="1">
      <c r="A8" s="30" t="s">
        <v>5</v>
      </c>
      <c r="L8" s="31"/>
      <c r="M8" s="32">
        <v>3.003824425302227</v>
      </c>
      <c r="N8" s="1" t="s">
        <v>73</v>
      </c>
      <c r="U8" s="30" t="s">
        <v>5</v>
      </c>
      <c r="V8" s="31"/>
      <c r="W8" s="31"/>
      <c r="X8" s="31"/>
      <c r="Y8" s="31"/>
      <c r="Z8" s="31">
        <f>R68</f>
        <v>3.003824425302227</v>
      </c>
      <c r="AA8" s="1" t="s">
        <v>73</v>
      </c>
    </row>
    <row r="9" spans="1:27" ht="9" customHeight="1">
      <c r="A9" s="30"/>
      <c r="B9" s="43"/>
      <c r="C9" s="43"/>
      <c r="D9" s="5"/>
      <c r="E9" s="22"/>
      <c r="F9" s="22"/>
      <c r="G9" s="22"/>
      <c r="H9" s="22"/>
      <c r="L9" s="22"/>
      <c r="M9" s="22"/>
      <c r="U9" s="30" t="s">
        <v>143</v>
      </c>
      <c r="V9" s="31"/>
      <c r="W9" s="31"/>
      <c r="X9" s="31"/>
      <c r="Y9" s="31"/>
      <c r="Z9" s="31">
        <f>R72</f>
        <v>3.1526128561716291</v>
      </c>
      <c r="AA9" s="1" t="s">
        <v>140</v>
      </c>
    </row>
    <row r="10" spans="1:27" ht="6" customHeight="1">
      <c r="A10" s="30"/>
      <c r="B10" s="2"/>
      <c r="C10" s="2"/>
      <c r="D10" s="6"/>
      <c r="E10" s="22"/>
      <c r="F10" s="22"/>
      <c r="G10" s="22"/>
      <c r="H10" s="22"/>
      <c r="I10" s="22"/>
      <c r="J10" s="22"/>
      <c r="K10" s="22"/>
      <c r="L10" s="22"/>
      <c r="M10" s="22"/>
      <c r="U10" s="30"/>
      <c r="V10" s="22"/>
      <c r="W10" s="22"/>
    </row>
    <row r="11" spans="1:27" ht="9" customHeight="1">
      <c r="A11" s="30" t="s">
        <v>56</v>
      </c>
      <c r="B11" s="58">
        <v>2.2999999999999998</v>
      </c>
      <c r="C11" s="31">
        <f t="array" ref="C11:J11">+TRANSPOSE($S$76:$S$83)</f>
        <v>0.59161904165161161</v>
      </c>
      <c r="D11" s="31">
        <v>1.254141031576836</v>
      </c>
      <c r="E11" s="31">
        <v>2.2115948057340944</v>
      </c>
      <c r="F11" s="31">
        <v>1.2070660807537621</v>
      </c>
      <c r="G11" s="31">
        <v>3.5873519638872153</v>
      </c>
      <c r="H11" s="31">
        <v>4.6727669137609951</v>
      </c>
      <c r="I11" s="31">
        <v>4.00120489897742</v>
      </c>
      <c r="J11" s="31">
        <v>2.0330071288399978</v>
      </c>
      <c r="K11" s="31">
        <f>S84</f>
        <v>1.6074206066215311</v>
      </c>
      <c r="L11" s="31">
        <f>S85</f>
        <v>2.6326280103557025</v>
      </c>
      <c r="M11" s="32">
        <f>S86</f>
        <v>3.0074621346197716</v>
      </c>
      <c r="U11" s="30" t="s">
        <v>56</v>
      </c>
      <c r="V11" s="31">
        <f>I11</f>
        <v>4.00120489897742</v>
      </c>
      <c r="W11" s="31">
        <f>J11</f>
        <v>2.0330071288399978</v>
      </c>
      <c r="X11" s="31">
        <f>K11</f>
        <v>1.6074206066215311</v>
      </c>
      <c r="Y11" s="31">
        <f>L11</f>
        <v>2.6326280103557025</v>
      </c>
      <c r="Z11" s="31">
        <f>M11</f>
        <v>3.0074621346197716</v>
      </c>
    </row>
    <row r="12" spans="1:27" ht="9" customHeight="1">
      <c r="A12" s="30" t="s">
        <v>57</v>
      </c>
      <c r="B12" s="31">
        <v>-1.627062354353896</v>
      </c>
      <c r="C12" s="31">
        <v>1.4591064627806674</v>
      </c>
      <c r="D12" s="31">
        <v>2.3637476697303157</v>
      </c>
      <c r="E12" s="31">
        <v>1.4865391388546385</v>
      </c>
      <c r="F12" s="31">
        <v>2.1109108583114278</v>
      </c>
      <c r="G12" s="31">
        <v>4.3142386275114859</v>
      </c>
      <c r="H12" s="31">
        <v>4.6557353305757232</v>
      </c>
      <c r="I12" s="58">
        <v>2.8198536154250036</v>
      </c>
      <c r="J12" s="58">
        <v>1.8829135715435541</v>
      </c>
      <c r="K12" s="58">
        <v>2.0846056182999604</v>
      </c>
      <c r="L12" s="32">
        <v>2.9517946406176989</v>
      </c>
      <c r="M12" s="32"/>
      <c r="U12" s="30" t="s">
        <v>57</v>
      </c>
      <c r="V12" s="58">
        <v>2.8198536154250036</v>
      </c>
      <c r="W12" s="58">
        <v>1.8829135715435541</v>
      </c>
      <c r="X12" s="31">
        <f>K12</f>
        <v>2.0846056182999604</v>
      </c>
      <c r="Y12" s="31">
        <f>L12</f>
        <v>2.9517946406176989</v>
      </c>
      <c r="Z12" s="31">
        <v>3.0636996719895393</v>
      </c>
    </row>
    <row r="13" spans="1:27" ht="9" customHeight="1">
      <c r="A13" s="30" t="s">
        <v>58</v>
      </c>
      <c r="L13" s="31"/>
      <c r="M13" s="32">
        <v>2.9731126652276885</v>
      </c>
      <c r="N13" s="1" t="s">
        <v>73</v>
      </c>
      <c r="U13" s="30" t="s">
        <v>58</v>
      </c>
      <c r="V13" s="31"/>
      <c r="W13" s="31"/>
      <c r="X13" s="31"/>
      <c r="Y13" s="31"/>
      <c r="Z13" s="31">
        <f>S68</f>
        <v>2.9731126652276885</v>
      </c>
      <c r="AA13" s="1" t="s">
        <v>73</v>
      </c>
    </row>
    <row r="14" spans="1:27" ht="9" customHeight="1">
      <c r="A14" s="30"/>
      <c r="L14" s="32"/>
      <c r="M14" s="22"/>
      <c r="U14" s="30" t="s">
        <v>141</v>
      </c>
      <c r="V14" s="31"/>
      <c r="W14" s="31"/>
      <c r="X14" s="31"/>
      <c r="Y14" s="31"/>
      <c r="Z14" s="31">
        <f>S72</f>
        <v>3.092225977945759</v>
      </c>
      <c r="AA14" s="1" t="s">
        <v>140</v>
      </c>
    </row>
    <row r="15" spans="1:27" ht="5.25" customHeight="1">
      <c r="A15" s="30"/>
      <c r="B15" s="32"/>
      <c r="C15" s="2"/>
      <c r="D15" s="2"/>
    </row>
    <row r="16" spans="1:27" ht="9" hidden="1" customHeight="1">
      <c r="A16" s="30"/>
      <c r="B16" s="32"/>
    </row>
    <row r="17" spans="1:26" ht="9" customHeight="1">
      <c r="A17" s="3" t="s">
        <v>3</v>
      </c>
      <c r="U17" s="3" t="s">
        <v>3</v>
      </c>
    </row>
    <row r="18" spans="1:26" ht="9" customHeight="1">
      <c r="A18" s="3" t="s">
        <v>133</v>
      </c>
      <c r="U18" s="3" t="s">
        <v>133</v>
      </c>
    </row>
    <row r="19" spans="1:26" ht="9" hidden="1" customHeight="1">
      <c r="A19" s="3" t="s">
        <v>4</v>
      </c>
      <c r="U19" s="3" t="s">
        <v>4</v>
      </c>
    </row>
    <row r="20" spans="1:26" ht="9" customHeight="1">
      <c r="A20" s="3"/>
      <c r="U20" s="3" t="s">
        <v>135</v>
      </c>
    </row>
    <row r="21" spans="1:26" ht="9" hidden="1" customHeight="1"/>
    <row r="22" spans="1:26" ht="9" customHeight="1">
      <c r="A22" s="3" t="s">
        <v>0</v>
      </c>
      <c r="U22" s="3" t="s">
        <v>0</v>
      </c>
    </row>
    <row r="23" spans="1:26" ht="9" customHeight="1">
      <c r="A23" s="152"/>
      <c r="B23" s="152"/>
      <c r="C23" s="152"/>
      <c r="D23" s="152"/>
      <c r="E23" s="152"/>
      <c r="F23" s="152"/>
      <c r="G23" s="152"/>
      <c r="H23" s="152"/>
      <c r="P23" s="40" t="s">
        <v>26</v>
      </c>
      <c r="Q23" s="40" t="s">
        <v>59</v>
      </c>
      <c r="R23" s="40" t="s">
        <v>26</v>
      </c>
      <c r="S23" s="40" t="s">
        <v>59</v>
      </c>
    </row>
    <row r="24" spans="1:26" ht="9" customHeight="1">
      <c r="A24" s="152"/>
      <c r="B24" s="152"/>
      <c r="C24" s="152"/>
      <c r="D24" s="152"/>
      <c r="E24" s="152"/>
      <c r="F24" s="152"/>
      <c r="G24" s="152"/>
      <c r="H24" s="152"/>
      <c r="O24" s="38" t="s">
        <v>39</v>
      </c>
      <c r="P24" s="35">
        <v>90.953568463229658</v>
      </c>
      <c r="Q24" s="35">
        <v>95.293761841514154</v>
      </c>
      <c r="R24" s="34"/>
      <c r="S24" s="34"/>
      <c r="T24" s="38" t="str">
        <f t="shared" ref="T24:T63" si="0">O24</f>
        <v>2009Q1</v>
      </c>
    </row>
    <row r="25" spans="1:26" ht="9" customHeight="1">
      <c r="A25" s="59"/>
      <c r="B25" s="60"/>
      <c r="C25" s="60"/>
      <c r="D25" s="60"/>
      <c r="E25" s="60"/>
      <c r="F25" s="60"/>
      <c r="G25" s="60"/>
      <c r="H25" s="60"/>
      <c r="O25" s="39" t="s">
        <v>40</v>
      </c>
      <c r="P25" s="33">
        <v>91.195328377968309</v>
      </c>
      <c r="Q25" s="33">
        <v>95.430179395570292</v>
      </c>
      <c r="T25" s="39" t="str">
        <f t="shared" si="0"/>
        <v>2009Q2</v>
      </c>
    </row>
    <row r="26" spans="1:26" ht="9" customHeight="1">
      <c r="A26" s="60"/>
      <c r="B26" s="60"/>
      <c r="C26" s="60"/>
      <c r="D26" s="60"/>
      <c r="E26" s="60"/>
      <c r="F26" s="60"/>
      <c r="G26" s="60"/>
      <c r="H26" s="60"/>
      <c r="O26" s="39" t="s">
        <v>41</v>
      </c>
      <c r="P26" s="33">
        <v>90.707215904773506</v>
      </c>
      <c r="Q26" s="33">
        <v>94.567602055179492</v>
      </c>
      <c r="T26" s="39" t="str">
        <f t="shared" si="0"/>
        <v>2009Q3</v>
      </c>
    </row>
    <row r="27" spans="1:26" ht="9" customHeight="1">
      <c r="A27" s="150" t="s">
        <v>127</v>
      </c>
      <c r="B27" s="150"/>
      <c r="O27" s="39" t="s">
        <v>42</v>
      </c>
      <c r="P27" s="33">
        <v>90.790572231699258</v>
      </c>
      <c r="Q27" s="33">
        <v>94.347421407644362</v>
      </c>
      <c r="T27" s="39" t="str">
        <f t="shared" si="0"/>
        <v>2009Q4</v>
      </c>
    </row>
    <row r="28" spans="1:26" ht="9" customHeight="1">
      <c r="A28" s="150"/>
      <c r="B28" s="150"/>
      <c r="O28" s="38" t="s">
        <v>27</v>
      </c>
      <c r="P28" s="35">
        <v>91.154812295788645</v>
      </c>
      <c r="Q28" s="35">
        <v>94.922216864102353</v>
      </c>
      <c r="R28" s="36">
        <f>P28/P24*100-100</f>
        <v>0.22125996369273082</v>
      </c>
      <c r="S28" s="36">
        <f>Q28/Q24*100-100</f>
        <v>-0.38989433330350209</v>
      </c>
      <c r="T28" s="38" t="str">
        <f t="shared" si="0"/>
        <v>2010Q1</v>
      </c>
      <c r="W28" s="22"/>
      <c r="X28" s="22"/>
      <c r="Y28" s="22"/>
      <c r="Z28" s="22"/>
    </row>
    <row r="29" spans="1:26" ht="9" customHeight="1">
      <c r="C29" s="6"/>
      <c r="D29" s="6"/>
      <c r="E29" s="6"/>
      <c r="F29" s="6"/>
      <c r="G29" s="6"/>
      <c r="H29" s="6"/>
      <c r="O29" s="39" t="s">
        <v>28</v>
      </c>
      <c r="P29" s="33">
        <v>92.240676542877878</v>
      </c>
      <c r="Q29" s="33">
        <v>95.557829902261034</v>
      </c>
      <c r="R29" s="22">
        <f t="shared" ref="R29:R57" si="1">P29/P25*100-100</f>
        <v>1.1462738097471714</v>
      </c>
      <c r="S29" s="22">
        <f t="shared" ref="S29:S44" si="2">Q29/Q25*100-100</f>
        <v>0.13376324711873622</v>
      </c>
      <c r="T29" s="39" t="str">
        <f t="shared" si="0"/>
        <v>2010Q2</v>
      </c>
      <c r="W29" s="22"/>
      <c r="X29" s="22"/>
      <c r="Y29" s="22"/>
      <c r="Z29" s="22"/>
    </row>
    <row r="30" spans="1:26" ht="9" customHeight="1">
      <c r="O30" s="39" t="s">
        <v>29</v>
      </c>
      <c r="P30" s="33">
        <v>92.702346425636392</v>
      </c>
      <c r="Q30" s="33">
        <v>95.857931338177991</v>
      </c>
      <c r="R30" s="22">
        <f t="shared" si="1"/>
        <v>2.1995278996958803</v>
      </c>
      <c r="S30" s="22">
        <f t="shared" si="2"/>
        <v>1.3644517307794359</v>
      </c>
      <c r="T30" s="39" t="str">
        <f t="shared" si="0"/>
        <v>2010Q3</v>
      </c>
      <c r="W30" s="22"/>
      <c r="X30" s="22"/>
      <c r="Y30" s="22"/>
      <c r="Z30" s="22"/>
    </row>
    <row r="31" spans="1:26" ht="9" customHeight="1">
      <c r="O31" s="39" t="s">
        <v>30</v>
      </c>
      <c r="P31" s="33">
        <v>93.061863439557357</v>
      </c>
      <c r="Q31" s="33">
        <v>95.547003000060556</v>
      </c>
      <c r="R31" s="22">
        <f t="shared" si="1"/>
        <v>2.5016817848242141</v>
      </c>
      <c r="S31" s="22">
        <f t="shared" si="2"/>
        <v>1.271451380990257</v>
      </c>
      <c r="T31" s="39" t="str">
        <f t="shared" si="0"/>
        <v>2010Q4</v>
      </c>
      <c r="W31" s="22"/>
      <c r="X31" s="22"/>
      <c r="Y31" s="22"/>
      <c r="Z31" s="22"/>
    </row>
    <row r="32" spans="1:26" ht="9" customHeight="1">
      <c r="A32" s="1" t="s">
        <v>80</v>
      </c>
      <c r="O32" s="38" t="s">
        <v>31</v>
      </c>
      <c r="P32" s="35">
        <v>93.81428805261433</v>
      </c>
      <c r="Q32" s="35">
        <v>95.929582077623934</v>
      </c>
      <c r="R32" s="36">
        <f t="shared" si="1"/>
        <v>2.9175374177678606</v>
      </c>
      <c r="S32" s="36">
        <f t="shared" si="2"/>
        <v>1.0612533575398828</v>
      </c>
      <c r="T32" s="38" t="str">
        <f t="shared" si="0"/>
        <v>2011Q1</v>
      </c>
      <c r="W32" s="22"/>
      <c r="X32" s="22"/>
      <c r="Y32" s="22"/>
      <c r="Z32" s="22"/>
    </row>
    <row r="33" spans="8:26" ht="9" customHeight="1">
      <c r="O33" s="39" t="s">
        <v>32</v>
      </c>
      <c r="P33" s="33">
        <v>95.28806332777026</v>
      </c>
      <c r="Q33" s="33">
        <v>96.626579488596207</v>
      </c>
      <c r="R33" s="22">
        <f t="shared" si="1"/>
        <v>3.3037342082761256</v>
      </c>
      <c r="S33" s="22">
        <f t="shared" si="2"/>
        <v>1.1184322492759691</v>
      </c>
      <c r="T33" s="39" t="str">
        <f t="shared" si="0"/>
        <v>2011Q2</v>
      </c>
      <c r="W33" s="22"/>
      <c r="X33" s="22"/>
      <c r="Y33" s="22"/>
      <c r="Z33" s="22"/>
    </row>
    <row r="34" spans="8:26" ht="9" customHeight="1">
      <c r="O34" s="39" t="s">
        <v>33</v>
      </c>
      <c r="P34" s="33">
        <v>95.591368569258549</v>
      </c>
      <c r="Q34" s="33">
        <v>96.738838852487902</v>
      </c>
      <c r="R34" s="22">
        <f t="shared" si="1"/>
        <v>3.116449858083854</v>
      </c>
      <c r="S34" s="22">
        <f t="shared" si="2"/>
        <v>0.91897196404349302</v>
      </c>
      <c r="T34" s="39" t="str">
        <f t="shared" si="0"/>
        <v>2011Q3</v>
      </c>
      <c r="W34" s="22"/>
      <c r="X34" s="22"/>
      <c r="Y34" s="22"/>
      <c r="Z34" s="22"/>
    </row>
    <row r="35" spans="8:26" ht="9" customHeight="1">
      <c r="O35" s="39" t="s">
        <v>34</v>
      </c>
      <c r="P35" s="33">
        <v>96.796152270806459</v>
      </c>
      <c r="Q35" s="33">
        <v>97.379356927356213</v>
      </c>
      <c r="R35" s="22">
        <f t="shared" si="1"/>
        <v>4.0126950968207211</v>
      </c>
      <c r="S35" s="22">
        <f t="shared" si="2"/>
        <v>1.9177513367891805</v>
      </c>
      <c r="T35" s="39" t="str">
        <f t="shared" si="0"/>
        <v>2011Q4</v>
      </c>
      <c r="W35" s="22"/>
      <c r="X35" s="22"/>
      <c r="Y35" s="22"/>
      <c r="Z35" s="22"/>
    </row>
    <row r="36" spans="8:26" ht="9" customHeight="1">
      <c r="O36" s="38" t="s">
        <v>35</v>
      </c>
      <c r="P36" s="35">
        <v>97.706157759631878</v>
      </c>
      <c r="Q36" s="35">
        <v>98.35077188584556</v>
      </c>
      <c r="R36" s="36">
        <f t="shared" si="1"/>
        <v>4.1484829100177762</v>
      </c>
      <c r="S36" s="36">
        <f t="shared" si="2"/>
        <v>2.5239240657406867</v>
      </c>
      <c r="T36" s="38" t="str">
        <f t="shared" si="0"/>
        <v>2012Q1</v>
      </c>
      <c r="W36" s="22"/>
      <c r="X36" s="22"/>
      <c r="Y36" s="22"/>
      <c r="Z36" s="22"/>
    </row>
    <row r="37" spans="8:26" ht="9" customHeight="1">
      <c r="H37" s="22"/>
      <c r="O37" s="39" t="s">
        <v>36</v>
      </c>
      <c r="P37" s="33">
        <v>98.239042807685422</v>
      </c>
      <c r="Q37" s="33">
        <v>98.990928994064802</v>
      </c>
      <c r="R37" s="22">
        <f t="shared" si="1"/>
        <v>3.0969036171555331</v>
      </c>
      <c r="S37" s="22">
        <f t="shared" si="2"/>
        <v>2.4468935131328351</v>
      </c>
      <c r="T37" s="39" t="str">
        <f t="shared" si="0"/>
        <v>2012Q2</v>
      </c>
      <c r="W37" s="22"/>
      <c r="X37" s="22"/>
      <c r="Y37" s="22"/>
      <c r="Z37" s="22"/>
    </row>
    <row r="38" spans="8:26" ht="9" customHeight="1">
      <c r="H38" s="22"/>
      <c r="I38" s="22"/>
      <c r="J38" s="22"/>
      <c r="K38" s="22"/>
      <c r="L38" s="22"/>
      <c r="M38" s="22"/>
      <c r="O38" s="39" t="s">
        <v>37</v>
      </c>
      <c r="P38" s="33">
        <v>98.115450604441207</v>
      </c>
      <c r="Q38" s="33">
        <v>98.821798299633627</v>
      </c>
      <c r="R38" s="22">
        <f t="shared" si="1"/>
        <v>2.6404915767618746</v>
      </c>
      <c r="S38" s="22">
        <f t="shared" si="2"/>
        <v>2.1531780532552318</v>
      </c>
      <c r="T38" s="39" t="str">
        <f t="shared" si="0"/>
        <v>2012Q3</v>
      </c>
      <c r="W38" s="22"/>
      <c r="X38" s="22"/>
      <c r="Y38" s="22"/>
      <c r="Z38" s="22"/>
    </row>
    <row r="39" spans="8:26" ht="9" customHeight="1">
      <c r="O39" s="39" t="s">
        <v>38</v>
      </c>
      <c r="P39" s="33">
        <v>98.903953392417549</v>
      </c>
      <c r="Q39" s="33">
        <v>99.062528168691443</v>
      </c>
      <c r="R39" s="22">
        <f t="shared" si="1"/>
        <v>2.1775670542296837</v>
      </c>
      <c r="S39" s="22">
        <f t="shared" si="2"/>
        <v>1.7284682241132998</v>
      </c>
      <c r="T39" s="39" t="str">
        <f t="shared" si="0"/>
        <v>2012Q4</v>
      </c>
      <c r="W39" s="22"/>
      <c r="X39" s="22"/>
      <c r="Y39" s="22"/>
      <c r="Z39" s="22"/>
    </row>
    <row r="40" spans="8:26" ht="9" customHeight="1">
      <c r="O40" s="38" t="s">
        <v>44</v>
      </c>
      <c r="P40" s="35">
        <v>99.141717061817403</v>
      </c>
      <c r="Q40" s="35">
        <v>99.343333333333305</v>
      </c>
      <c r="R40" s="36">
        <f t="shared" si="1"/>
        <v>1.4692618511488007</v>
      </c>
      <c r="S40" s="36">
        <f t="shared" si="2"/>
        <v>1.009205549133668</v>
      </c>
      <c r="T40" s="38" t="str">
        <f t="shared" si="0"/>
        <v>2013Q1</v>
      </c>
      <c r="W40" s="22"/>
      <c r="X40" s="22"/>
      <c r="Y40" s="22"/>
      <c r="Z40" s="22"/>
    </row>
    <row r="41" spans="8:26" ht="9" customHeight="1">
      <c r="O41" s="39" t="s">
        <v>45</v>
      </c>
      <c r="P41" s="22">
        <v>99.490355812396601</v>
      </c>
      <c r="Q41" s="22">
        <v>99.79</v>
      </c>
      <c r="R41" s="22">
        <f t="shared" si="1"/>
        <v>1.2737430750020309</v>
      </c>
      <c r="S41" s="22">
        <f t="shared" si="2"/>
        <v>0.80721639250715782</v>
      </c>
      <c r="T41" s="39" t="str">
        <f t="shared" si="0"/>
        <v>2013Q2</v>
      </c>
      <c r="W41" s="22"/>
      <c r="X41" s="22"/>
      <c r="Y41" s="22"/>
      <c r="Z41" s="22"/>
    </row>
    <row r="42" spans="8:26" ht="9" customHeight="1">
      <c r="O42" s="39" t="s">
        <v>46</v>
      </c>
      <c r="P42" s="22">
        <v>100.18233328587699</v>
      </c>
      <c r="Q42" s="22">
        <v>99.973333333333301</v>
      </c>
      <c r="R42" s="22">
        <f t="shared" si="1"/>
        <v>2.1065822647735217</v>
      </c>
      <c r="S42" s="22">
        <f t="shared" si="2"/>
        <v>1.1652641962739381</v>
      </c>
      <c r="T42" s="39" t="str">
        <f t="shared" si="0"/>
        <v>2013Q3</v>
      </c>
      <c r="W42" s="22"/>
      <c r="X42" s="22"/>
      <c r="Y42" s="22"/>
      <c r="Z42" s="22"/>
    </row>
    <row r="43" spans="8:26" ht="9" customHeight="1">
      <c r="O43" s="39" t="s">
        <v>47</v>
      </c>
      <c r="P43" s="22">
        <v>101.18559383991</v>
      </c>
      <c r="Q43" s="22">
        <v>100.89</v>
      </c>
      <c r="R43" s="22">
        <f t="shared" si="1"/>
        <v>2.3069254253565248</v>
      </c>
      <c r="S43" s="22">
        <f t="shared" si="2"/>
        <v>1.8447659928450406</v>
      </c>
      <c r="T43" s="39" t="str">
        <f t="shared" si="0"/>
        <v>2013Q4</v>
      </c>
      <c r="W43" s="22"/>
      <c r="X43" s="22"/>
      <c r="Y43" s="22"/>
      <c r="Z43" s="22"/>
    </row>
    <row r="44" spans="8:26" ht="9" customHeight="1">
      <c r="O44" s="38" t="s">
        <v>53</v>
      </c>
      <c r="P44" s="36">
        <v>102.30238428970084</v>
      </c>
      <c r="Q44" s="36">
        <v>101.88696573591116</v>
      </c>
      <c r="R44" s="36">
        <f t="shared" si="1"/>
        <v>3.1880295415023738</v>
      </c>
      <c r="S44" s="36">
        <f t="shared" si="2"/>
        <v>2.5604459979645071</v>
      </c>
      <c r="T44" s="38" t="str">
        <f t="shared" si="0"/>
        <v>2014Q1</v>
      </c>
      <c r="W44" s="22"/>
      <c r="X44" s="22"/>
      <c r="Y44" s="22"/>
      <c r="Z44" s="22"/>
    </row>
    <row r="45" spans="8:26" ht="9" customHeight="1">
      <c r="O45" s="52" t="s">
        <v>54</v>
      </c>
      <c r="P45" s="53">
        <v>103.92880788671616</v>
      </c>
      <c r="Q45" s="53">
        <v>103.4221175134835</v>
      </c>
      <c r="R45" s="53">
        <f t="shared" si="1"/>
        <v>4.4611882609897293</v>
      </c>
      <c r="S45" s="53">
        <f t="shared" ref="S45:S47" si="3">Q45/Q41*100-100</f>
        <v>3.6397610116078738</v>
      </c>
      <c r="T45" s="52" t="str">
        <f t="shared" si="0"/>
        <v>2014Q2</v>
      </c>
      <c r="W45" s="22"/>
      <c r="X45" s="22"/>
      <c r="Y45" s="22"/>
      <c r="Z45" s="22"/>
    </row>
    <row r="46" spans="8:26" ht="9" customHeight="1">
      <c r="O46" s="52" t="s">
        <v>55</v>
      </c>
      <c r="P46" s="53">
        <v>104.84098197829567</v>
      </c>
      <c r="Q46" s="53">
        <v>103.86540104718833</v>
      </c>
      <c r="R46" s="53">
        <f t="shared" si="1"/>
        <v>4.6501698848687312</v>
      </c>
      <c r="S46" s="53">
        <f t="shared" si="3"/>
        <v>3.8931058754217958</v>
      </c>
      <c r="T46" s="52" t="str">
        <f t="shared" si="0"/>
        <v>2014Q3</v>
      </c>
      <c r="W46" s="22"/>
      <c r="X46" s="22"/>
      <c r="Y46" s="22"/>
      <c r="Z46" s="22"/>
    </row>
    <row r="47" spans="8:26" ht="9" customHeight="1">
      <c r="O47" s="52" t="s">
        <v>51</v>
      </c>
      <c r="P47" s="53">
        <v>106.50701168756267</v>
      </c>
      <c r="Q47" s="53">
        <v>105.17147064723366</v>
      </c>
      <c r="R47" s="53">
        <f t="shared" si="1"/>
        <v>5.2590666770923065</v>
      </c>
      <c r="S47" s="53">
        <f t="shared" si="3"/>
        <v>4.2437017020851044</v>
      </c>
      <c r="T47" s="52" t="str">
        <f t="shared" si="0"/>
        <v>2014Q4</v>
      </c>
      <c r="W47" s="22"/>
      <c r="X47" s="22"/>
      <c r="Y47" s="22"/>
      <c r="Z47" s="22"/>
    </row>
    <row r="48" spans="8:26" ht="9" customHeight="1">
      <c r="O48" s="54" t="s">
        <v>63</v>
      </c>
      <c r="P48" s="55">
        <v>106.777093019342</v>
      </c>
      <c r="Q48" s="55">
        <v>106.66631305623866</v>
      </c>
      <c r="R48" s="55">
        <f t="shared" si="1"/>
        <v>4.3740023858775743</v>
      </c>
      <c r="S48" s="55">
        <f t="shared" ref="S48:S49" si="4">Q48/Q44*100-100</f>
        <v>4.6908329105760771</v>
      </c>
      <c r="T48" s="54" t="str">
        <f t="shared" si="0"/>
        <v>2015Q1</v>
      </c>
    </row>
    <row r="49" spans="1:20" ht="9" customHeight="1">
      <c r="O49" s="52" t="s">
        <v>64</v>
      </c>
      <c r="P49" s="53">
        <v>108.267990732833</v>
      </c>
      <c r="Q49" s="53">
        <v>107.98200466971316</v>
      </c>
      <c r="R49" s="53">
        <f t="shared" si="1"/>
        <v>4.1751492529834593</v>
      </c>
      <c r="S49" s="53">
        <f t="shared" si="4"/>
        <v>4.4090057966906073</v>
      </c>
      <c r="T49" s="52" t="str">
        <f t="shared" si="0"/>
        <v>2015Q2</v>
      </c>
    </row>
    <row r="50" spans="1:20" ht="9" customHeight="1">
      <c r="O50" s="52" t="s">
        <v>65</v>
      </c>
      <c r="P50" s="53">
        <v>109.81941260656416</v>
      </c>
      <c r="Q50" s="53">
        <v>108.93079392428666</v>
      </c>
      <c r="R50" s="53">
        <f t="shared" si="1"/>
        <v>4.7485539855961321</v>
      </c>
      <c r="S50" s="53">
        <f t="shared" ref="S50:S51" si="5">Q50/Q46*100-100</f>
        <v>4.8768818355565884</v>
      </c>
      <c r="T50" s="52" t="str">
        <f t="shared" si="0"/>
        <v>2015Q3</v>
      </c>
    </row>
    <row r="51" spans="1:20" ht="9" customHeight="1">
      <c r="O51" s="56" t="s">
        <v>66</v>
      </c>
      <c r="P51" s="57">
        <v>110.8749825195645</v>
      </c>
      <c r="Q51" s="57">
        <v>110.12826398469983</v>
      </c>
      <c r="R51" s="57">
        <f t="shared" si="1"/>
        <v>4.1011110562516109</v>
      </c>
      <c r="S51" s="57">
        <f t="shared" si="5"/>
        <v>4.7130588808558684</v>
      </c>
      <c r="T51" s="56" t="str">
        <f t="shared" si="0"/>
        <v>2015Q4</v>
      </c>
    </row>
    <row r="52" spans="1:20" ht="9" customHeight="1">
      <c r="O52" s="54" t="s">
        <v>67</v>
      </c>
      <c r="P52" s="55">
        <v>111.74237131785233</v>
      </c>
      <c r="Q52" s="55">
        <v>111.84056610120567</v>
      </c>
      <c r="R52" s="55">
        <f t="shared" si="1"/>
        <v>4.6501343669385022</v>
      </c>
      <c r="S52" s="55">
        <f t="shared" ref="S52" si="6">Q52/Q48*100-100</f>
        <v>4.8508783107924103</v>
      </c>
      <c r="T52" s="54" t="str">
        <f t="shared" si="0"/>
        <v>2016Q1</v>
      </c>
    </row>
    <row r="53" spans="1:20" ht="9" customHeight="1">
      <c r="O53" s="50" t="s">
        <v>69</v>
      </c>
      <c r="P53" s="51">
        <v>112.83100811702501</v>
      </c>
      <c r="Q53" s="51">
        <v>112.70318377832049</v>
      </c>
      <c r="R53" s="51">
        <f t="shared" si="1"/>
        <v>4.2145581102099925</v>
      </c>
      <c r="S53" s="51">
        <f t="shared" ref="S53" si="7">Q53/Q49*100-100</f>
        <v>4.3721906469953922</v>
      </c>
      <c r="T53" s="50" t="str">
        <f t="shared" si="0"/>
        <v>2016Q2</v>
      </c>
    </row>
    <row r="54" spans="1:20" ht="9" customHeight="1">
      <c r="O54" s="50" t="s">
        <v>72</v>
      </c>
      <c r="P54" s="51">
        <v>113.65629330482284</v>
      </c>
      <c r="Q54" s="51">
        <v>113.09586285662834</v>
      </c>
      <c r="R54" s="51">
        <f t="shared" si="1"/>
        <v>3.4938091610493132</v>
      </c>
      <c r="S54" s="51">
        <f t="shared" ref="S54:S56" si="8">Q54/Q50*100-100</f>
        <v>3.823591825867581</v>
      </c>
      <c r="T54" s="50" t="str">
        <f t="shared" si="0"/>
        <v>2016Q3</v>
      </c>
    </row>
    <row r="55" spans="1:20" ht="9" customHeight="1">
      <c r="O55" s="50" t="s">
        <v>74</v>
      </c>
      <c r="P55" s="51">
        <v>114.01104879962151</v>
      </c>
      <c r="Q55" s="51">
        <v>113.42128365991533</v>
      </c>
      <c r="R55" s="51">
        <f t="shared" si="1"/>
        <v>2.828470597056139</v>
      </c>
      <c r="S55" s="51">
        <f t="shared" si="8"/>
        <v>2.9901676064493472</v>
      </c>
      <c r="T55" s="50" t="str">
        <f t="shared" si="0"/>
        <v>2016Q4</v>
      </c>
    </row>
    <row r="56" spans="1:20" ht="9" customHeight="1">
      <c r="O56" s="38" t="s">
        <v>75</v>
      </c>
      <c r="P56" s="36">
        <v>114.82007406143867</v>
      </c>
      <c r="Q56" s="36">
        <v>114.39899418355796</v>
      </c>
      <c r="R56" s="36">
        <f t="shared" si="1"/>
        <v>2.7542844377552882</v>
      </c>
      <c r="S56" s="36">
        <f t="shared" si="8"/>
        <v>2.2875671784754275</v>
      </c>
      <c r="T56" s="38" t="str">
        <f t="shared" si="0"/>
        <v>2017Q1</v>
      </c>
    </row>
    <row r="57" spans="1:20" ht="9" customHeight="1">
      <c r="O57" s="50" t="s">
        <v>76</v>
      </c>
      <c r="P57" s="51">
        <v>115.4272146385858</v>
      </c>
      <c r="Q57" s="51">
        <v>115.10854492159865</v>
      </c>
      <c r="R57" s="51">
        <f t="shared" si="1"/>
        <v>2.300969002127573</v>
      </c>
      <c r="S57" s="51">
        <f t="shared" ref="S57" si="9">Q57/Q53*100-100</f>
        <v>2.1342441824973974</v>
      </c>
      <c r="T57" s="50" t="str">
        <f t="shared" si="0"/>
        <v>2017Q2</v>
      </c>
    </row>
    <row r="58" spans="1:20" ht="9" customHeight="1">
      <c r="O58" s="50" t="s">
        <v>77</v>
      </c>
      <c r="P58" s="51">
        <v>115.55048441598092</v>
      </c>
      <c r="Q58" s="51">
        <v>115.18820316546382</v>
      </c>
      <c r="R58" s="51">
        <f t="shared" ref="R58" si="10">P58/P54*100-100</f>
        <v>1.666595888428219</v>
      </c>
      <c r="S58" s="51">
        <f t="shared" ref="S58" si="11">Q58/Q54*100-100</f>
        <v>1.8500591055995841</v>
      </c>
      <c r="T58" s="50" t="str">
        <f t="shared" si="0"/>
        <v>2017Q3</v>
      </c>
    </row>
    <row r="59" spans="1:20" ht="9" customHeight="1">
      <c r="O59" s="50" t="s">
        <v>78</v>
      </c>
      <c r="P59" s="51">
        <v>116.31300111428392</v>
      </c>
      <c r="Q59" s="51">
        <v>115.53525430459109</v>
      </c>
      <c r="R59" s="51">
        <f t="shared" ref="R59" si="12">P59/P55*100-100</f>
        <v>2.019060730428123</v>
      </c>
      <c r="S59" s="51">
        <f t="shared" ref="S59" si="13">Q59/Q55*100-100</f>
        <v>1.863821829961239</v>
      </c>
      <c r="T59" s="50" t="str">
        <f t="shared" si="0"/>
        <v>2017Q4</v>
      </c>
    </row>
    <row r="60" spans="1:20" ht="9" customHeight="1">
      <c r="O60" s="38" t="s">
        <v>81</v>
      </c>
      <c r="P60" s="36">
        <v>117.15274067458091</v>
      </c>
      <c r="Q60" s="36">
        <v>116.26724146642022</v>
      </c>
      <c r="R60" s="36">
        <f t="shared" ref="R60" si="14">P60/P56*100-100</f>
        <v>2.0315843132918303</v>
      </c>
      <c r="S60" s="36">
        <f t="shared" ref="S60" si="15">Q60/Q56*100-100</f>
        <v>1.6330976475759797</v>
      </c>
      <c r="T60" s="38" t="str">
        <f t="shared" si="0"/>
        <v>2018Q1</v>
      </c>
    </row>
    <row r="61" spans="1:20" ht="9" customHeight="1">
      <c r="A61" s="150"/>
      <c r="B61" s="150"/>
      <c r="O61" s="50" t="s">
        <v>82</v>
      </c>
      <c r="P61" s="51">
        <v>117.62033171671891</v>
      </c>
      <c r="Q61" s="51">
        <v>116.80064053194614</v>
      </c>
      <c r="R61" s="51">
        <f t="shared" ref="R61" si="16">P61/P57*100-100</f>
        <v>1.8999999999999915</v>
      </c>
      <c r="S61" s="51">
        <f t="shared" ref="S61" si="17">Q61/Q57*100-100</f>
        <v>1.4699999999999989</v>
      </c>
      <c r="T61" s="50" t="str">
        <f t="shared" si="0"/>
        <v>2018Q2</v>
      </c>
    </row>
    <row r="62" spans="1:20" ht="9" customHeight="1">
      <c r="A62" s="150"/>
      <c r="B62" s="150"/>
      <c r="O62" s="50" t="s">
        <v>83</v>
      </c>
      <c r="P62" s="51">
        <v>118.11067380888035</v>
      </c>
      <c r="Q62" s="51">
        <v>116.9908689010914</v>
      </c>
      <c r="R62" s="51">
        <f t="shared" ref="R62" si="18">P62/P58*100-100</f>
        <v>2.2156457463932071</v>
      </c>
      <c r="S62" s="51">
        <f t="shared" ref="S62" si="19">Q62/Q58*100-100</f>
        <v>1.5649742648022027</v>
      </c>
      <c r="T62" s="50" t="str">
        <f t="shared" si="0"/>
        <v>2018Q3</v>
      </c>
    </row>
    <row r="63" spans="1:20" ht="9" customHeight="1">
      <c r="O63" s="50" t="s">
        <v>84</v>
      </c>
      <c r="P63" s="51">
        <v>118.84882093850291</v>
      </c>
      <c r="Q63" s="51">
        <v>117.57009355276332</v>
      </c>
      <c r="R63" s="51">
        <f t="shared" ref="R63:R66" si="20">P63/P59*100-100</f>
        <v>2.1801688546643163</v>
      </c>
      <c r="S63" s="51">
        <f t="shared" ref="S63:S66" si="21">Q63/Q59*100-100</f>
        <v>1.7612279995573346</v>
      </c>
      <c r="T63" s="50" t="str">
        <f t="shared" si="0"/>
        <v>2018Q4</v>
      </c>
    </row>
    <row r="64" spans="1:20" ht="9" customHeight="1">
      <c r="O64" s="38" t="s">
        <v>118</v>
      </c>
      <c r="P64" s="36">
        <v>119.84811810807487</v>
      </c>
      <c r="Q64" s="36">
        <v>118.87894603268754</v>
      </c>
      <c r="R64" s="36">
        <f t="shared" si="20"/>
        <v>2.3007378384608046</v>
      </c>
      <c r="S64" s="36">
        <f t="shared" si="21"/>
        <v>2.2462944276712733</v>
      </c>
      <c r="T64" s="38" t="str">
        <f t="shared" ref="T64:T71" si="22">O64</f>
        <v>2019Q1</v>
      </c>
    </row>
    <row r="65" spans="15:20" ht="9" customHeight="1">
      <c r="O65" s="50" t="s">
        <v>119</v>
      </c>
      <c r="P65" s="51">
        <v>120.72096767261598</v>
      </c>
      <c r="Q65" s="51">
        <v>119.78181916715471</v>
      </c>
      <c r="R65" s="51">
        <f t="shared" si="20"/>
        <v>2.6361394417461383</v>
      </c>
      <c r="S65" s="51">
        <f t="shared" si="21"/>
        <v>2.5523649713146739</v>
      </c>
      <c r="T65" s="50" t="str">
        <f t="shared" si="22"/>
        <v>2019Q2</v>
      </c>
    </row>
    <row r="66" spans="15:20" ht="9" customHeight="1">
      <c r="O66" s="50" t="s">
        <v>120</v>
      </c>
      <c r="P66" s="51">
        <v>121.48982574356967</v>
      </c>
      <c r="Q66" s="51">
        <v>120.26354954418524</v>
      </c>
      <c r="R66" s="51">
        <f t="shared" si="20"/>
        <v>2.861004704923829</v>
      </c>
      <c r="S66" s="51">
        <f t="shared" si="21"/>
        <v>2.7973812604646042</v>
      </c>
      <c r="T66" s="50" t="str">
        <f t="shared" si="22"/>
        <v>2019Q3</v>
      </c>
    </row>
    <row r="67" spans="15:20" ht="9" customHeight="1">
      <c r="O67" s="56" t="s">
        <v>121</v>
      </c>
      <c r="P67" s="57">
        <v>122.36878588702851</v>
      </c>
      <c r="Q67" s="57">
        <v>121.01545765174544</v>
      </c>
      <c r="R67" s="57">
        <f t="shared" ref="R67" si="23">P67/P63*100-100</f>
        <v>2.9617163390682322</v>
      </c>
      <c r="S67" s="57">
        <f t="shared" ref="S67" si="24">Q67/Q63*100-100</f>
        <v>2.9304766160077094</v>
      </c>
      <c r="T67" s="56" t="str">
        <f t="shared" si="22"/>
        <v>2019Q4</v>
      </c>
    </row>
    <row r="68" spans="15:20" ht="9" customHeight="1">
      <c r="O68" s="39" t="s">
        <v>129</v>
      </c>
      <c r="P68" s="51">
        <v>123.44814515307027</v>
      </c>
      <c r="Q68" s="51">
        <v>122.41335103347454</v>
      </c>
      <c r="R68" s="51">
        <f t="shared" ref="R68:R71" si="25">P68/P64*100-100</f>
        <v>3.003824425302227</v>
      </c>
      <c r="S68" s="51">
        <f t="shared" ref="S68:S71" si="26">Q68/Q64*100-100</f>
        <v>2.9731126652276885</v>
      </c>
      <c r="T68" s="39" t="str">
        <f t="shared" si="22"/>
        <v>2020Q1</v>
      </c>
    </row>
    <row r="69" spans="15:20" ht="9" customHeight="1">
      <c r="O69" s="39" t="s">
        <v>130</v>
      </c>
      <c r="P69" s="51">
        <v>124.34442698029474</v>
      </c>
      <c r="Q69" s="51">
        <v>123.38960061532094</v>
      </c>
      <c r="R69" s="51">
        <f t="shared" si="25"/>
        <v>3.0015161222905817</v>
      </c>
      <c r="S69" s="51">
        <f t="shared" si="26"/>
        <v>3.0119608077847033</v>
      </c>
      <c r="T69" s="39" t="str">
        <f t="shared" si="22"/>
        <v>2020Q2</v>
      </c>
    </row>
    <row r="70" spans="15:20" ht="9" customHeight="1">
      <c r="O70" s="39" t="s">
        <v>131</v>
      </c>
      <c r="P70" s="51">
        <v>125.10424932306432</v>
      </c>
      <c r="Q70" s="51">
        <v>123.8823410795861</v>
      </c>
      <c r="R70" s="51">
        <f t="shared" si="25"/>
        <v>2.9750833515258108</v>
      </c>
      <c r="S70" s="51">
        <f t="shared" si="26"/>
        <v>3.0090509960138121</v>
      </c>
      <c r="T70" s="39" t="str">
        <f t="shared" si="22"/>
        <v>2020Q3</v>
      </c>
    </row>
    <row r="71" spans="15:20" ht="9" customHeight="1">
      <c r="O71" s="39" t="s">
        <v>132</v>
      </c>
      <c r="P71" s="51">
        <v>126.10485584768389</v>
      </c>
      <c r="Q71" s="51">
        <v>124.68848659117455</v>
      </c>
      <c r="R71" s="51">
        <f t="shared" si="25"/>
        <v>3.0531233382543661</v>
      </c>
      <c r="S71" s="51">
        <f t="shared" si="26"/>
        <v>3.0351733660333196</v>
      </c>
      <c r="T71" s="39" t="str">
        <f t="shared" si="22"/>
        <v>2020Q4</v>
      </c>
    </row>
    <row r="72" spans="15:20" ht="9" customHeight="1">
      <c r="O72" s="38" t="s">
        <v>136</v>
      </c>
      <c r="P72" s="55">
        <v>127.33998724787138</v>
      </c>
      <c r="Q72" s="55">
        <v>126.19864847460559</v>
      </c>
      <c r="R72" s="55">
        <f t="shared" ref="R72:R75" si="27">P72/P68*100-100</f>
        <v>3.1526128561716291</v>
      </c>
      <c r="S72" s="55">
        <f t="shared" ref="S72:S75" si="28">Q72/Q68*100-100</f>
        <v>3.092225977945759</v>
      </c>
      <c r="T72" s="38" t="str">
        <f t="shared" ref="T72:T75" si="29">O72</f>
        <v>2021Q1</v>
      </c>
    </row>
    <row r="73" spans="15:20" ht="9" customHeight="1">
      <c r="O73" s="141" t="s">
        <v>137</v>
      </c>
      <c r="P73" s="51">
        <v>128.29212121890092</v>
      </c>
      <c r="Q73" s="51">
        <v>127.26733760112447</v>
      </c>
      <c r="R73" s="51">
        <f t="shared" si="27"/>
        <v>3.174805927757248</v>
      </c>
      <c r="S73" s="51">
        <f t="shared" si="28"/>
        <v>3.1426773135385702</v>
      </c>
      <c r="T73" s="141" t="str">
        <f t="shared" si="29"/>
        <v>2021Q2</v>
      </c>
    </row>
    <row r="74" spans="15:20" ht="9" customHeight="1">
      <c r="O74" s="141" t="s">
        <v>138</v>
      </c>
      <c r="P74" s="51">
        <v>129.17801168659008</v>
      </c>
      <c r="Q74" s="51">
        <v>127.82877269781176</v>
      </c>
      <c r="R74" s="51">
        <f t="shared" si="27"/>
        <v>3.2562941591263126</v>
      </c>
      <c r="S74" s="51">
        <f t="shared" si="28"/>
        <v>3.1856288667408563</v>
      </c>
      <c r="T74" s="141" t="str">
        <f t="shared" si="29"/>
        <v>2021Q3</v>
      </c>
    </row>
    <row r="75" spans="15:20" ht="9" customHeight="1">
      <c r="O75" s="142" t="s">
        <v>139</v>
      </c>
      <c r="P75" s="57">
        <v>130.16259590246409</v>
      </c>
      <c r="Q75" s="57">
        <v>128.67081289026169</v>
      </c>
      <c r="R75" s="57">
        <f t="shared" si="27"/>
        <v>3.2177508371932504</v>
      </c>
      <c r="S75" s="57">
        <f t="shared" si="28"/>
        <v>3.1938203822653435</v>
      </c>
      <c r="T75" s="142" t="str">
        <f t="shared" si="29"/>
        <v>2021Q4</v>
      </c>
    </row>
    <row r="76" spans="15:20" ht="9" customHeight="1">
      <c r="O76" s="45">
        <v>2010</v>
      </c>
      <c r="P76" s="36">
        <f>AVERAGE(P28:P31)</f>
        <v>92.289924675965068</v>
      </c>
      <c r="Q76" s="36">
        <f>AVERAGE(Q28:Q31)</f>
        <v>95.471245276150484</v>
      </c>
      <c r="R76" s="36">
        <f>SUM(P28:P31)/SUM(P24:P27)*100-100</f>
        <v>1.5160357440156673</v>
      </c>
      <c r="S76" s="36">
        <f>SUM(Q28:Q31)/SUM(Q24:Q27)*100-100</f>
        <v>0.59161904165161161</v>
      </c>
      <c r="T76" s="46">
        <f t="shared" ref="T76:T82" si="30">O76</f>
        <v>2010</v>
      </c>
    </row>
    <row r="77" spans="15:20" ht="9" customHeight="1">
      <c r="O77" s="37">
        <v>2011</v>
      </c>
      <c r="P77" s="22">
        <f>AVERAGE(P32:P35)</f>
        <v>95.372468055112392</v>
      </c>
      <c r="Q77" s="22">
        <f>AVERAGE(Q32:Q35)</f>
        <v>96.66858933651605</v>
      </c>
      <c r="R77" s="22">
        <f>SUM(P32:P35)/SUM(P28:P31)*100-100</f>
        <v>3.3400648987094854</v>
      </c>
      <c r="S77" s="22">
        <f>SUM(Q32:Q35)/SUM(Q28:Q31)*100-100</f>
        <v>1.254141031576836</v>
      </c>
      <c r="T77" s="44">
        <f t="shared" si="30"/>
        <v>2011</v>
      </c>
    </row>
    <row r="78" spans="15:20" ht="9" customHeight="1">
      <c r="O78" s="37">
        <v>2012</v>
      </c>
      <c r="P78" s="22">
        <f>AVERAGE(P36:P39)</f>
        <v>98.241151141044014</v>
      </c>
      <c r="Q78" s="22">
        <f>AVERAGE(Q36:Q39)</f>
        <v>98.806506837058862</v>
      </c>
      <c r="R78" s="22">
        <f>SUM(P36:P39)/SUM(P32:P35)*100-100</f>
        <v>3.007873387814513</v>
      </c>
      <c r="S78" s="22">
        <f>SUM(Q36:Q39)/SUM(Q32:Q35)*100-100</f>
        <v>2.2115948057340944</v>
      </c>
      <c r="T78" s="44">
        <f t="shared" si="30"/>
        <v>2012</v>
      </c>
    </row>
    <row r="79" spans="15:20" ht="9" customHeight="1">
      <c r="O79" s="37">
        <v>2013</v>
      </c>
      <c r="P79" s="22">
        <f>AVERAGE(P40:P43)</f>
        <v>100.00000000000024</v>
      </c>
      <c r="Q79" s="22">
        <f>AVERAGE(Q40:Q43)</f>
        <v>99.999166666666653</v>
      </c>
      <c r="R79" s="22">
        <f>SUM(P40:P43)/SUM(P36:P39)*100-100</f>
        <v>1.7903382019934355</v>
      </c>
      <c r="S79" s="22">
        <f>SUM(Q40:Q43)/SUM(Q36:Q39)*100-100</f>
        <v>1.2070660807537621</v>
      </c>
      <c r="T79" s="44">
        <f t="shared" si="30"/>
        <v>2013</v>
      </c>
    </row>
    <row r="80" spans="15:20" ht="9" customHeight="1">
      <c r="O80" s="37">
        <v>2014</v>
      </c>
      <c r="P80" s="22">
        <f>AVERAGE(P44:P47)</f>
        <v>104.39479646056884</v>
      </c>
      <c r="Q80" s="22">
        <f>AVERAGE(Q44:Q47)</f>
        <v>103.58648873595416</v>
      </c>
      <c r="R80" s="22">
        <f>SUM(P44:P47)/SUM(P40:P43)*100-100</f>
        <v>4.3947964605685996</v>
      </c>
      <c r="S80" s="22">
        <f>SUM(Q44:Q47)/SUM(Q40:Q43)*100-100</f>
        <v>3.5873519638872153</v>
      </c>
      <c r="T80" s="44">
        <f t="shared" si="30"/>
        <v>2014</v>
      </c>
    </row>
    <row r="81" spans="15:20" ht="9" customHeight="1">
      <c r="O81" s="37">
        <v>2015</v>
      </c>
      <c r="P81" s="22">
        <f>AVERAGE(P48:P51)</f>
        <v>108.93486971957591</v>
      </c>
      <c r="Q81" s="22">
        <f>AVERAGE(Q48:Q51)</f>
        <v>108.42684390873458</v>
      </c>
      <c r="R81" s="22">
        <f>SUM(P48:P51)/SUM(P44:P47)*100-100</f>
        <v>4.3489459369001366</v>
      </c>
      <c r="S81" s="22">
        <f>SUM(Q48:Q51)/SUM(Q44:Q47)*100-100</f>
        <v>4.6727669137609951</v>
      </c>
      <c r="T81" s="44">
        <f t="shared" si="30"/>
        <v>2015</v>
      </c>
    </row>
    <row r="82" spans="15:20" ht="9" customHeight="1">
      <c r="O82" s="37">
        <v>2016</v>
      </c>
      <c r="P82" s="22">
        <f>AVERAGE(P52:P55)</f>
        <v>113.06018038483042</v>
      </c>
      <c r="Q82" s="22">
        <f>AVERAGE(Q52:Q55)</f>
        <v>112.76522409901746</v>
      </c>
      <c r="R82" s="22">
        <f>SUM(P52:P55)/SUM(P48:P51)*100-100</f>
        <v>3.786951483830677</v>
      </c>
      <c r="S82" s="22">
        <f>SUM(Q52:Q55)/SUM(Q48:Q51)*100-100</f>
        <v>4.00120489897742</v>
      </c>
      <c r="T82" s="37">
        <f t="shared" si="30"/>
        <v>2016</v>
      </c>
    </row>
    <row r="83" spans="15:20" ht="9" customHeight="1">
      <c r="O83" s="37">
        <v>2017</v>
      </c>
      <c r="P83" s="22">
        <f>AVERAGE(P56:P59)</f>
        <v>115.52769355757232</v>
      </c>
      <c r="Q83" s="22">
        <f>AVERAGE(Q56:Q59)</f>
        <v>115.05774914380288</v>
      </c>
      <c r="R83" s="22">
        <f>SUM(P56:P59)/SUM(P52:P55)*100-100</f>
        <v>2.1824776542396052</v>
      </c>
      <c r="S83" s="22">
        <f>SUM(Q56:Q59)/SUM(Q52:Q55)*100-100</f>
        <v>2.0330071288399978</v>
      </c>
      <c r="T83" s="37">
        <f t="shared" ref="T83:T84" si="31">O83</f>
        <v>2017</v>
      </c>
    </row>
    <row r="84" spans="15:20" ht="9" customHeight="1">
      <c r="O84" s="37">
        <v>2018</v>
      </c>
      <c r="P84" s="22">
        <f>AVERAGE(P60:P63)</f>
        <v>117.93314178467077</v>
      </c>
      <c r="Q84" s="22">
        <f>AVERAGE(Q60:Q63)</f>
        <v>116.90721111305527</v>
      </c>
      <c r="R84" s="22">
        <f>SUM(P60:P63)/SUM(P56:P59)*100-100</f>
        <v>2.0821399207625575</v>
      </c>
      <c r="S84" s="22">
        <f>SUM(Q60:Q63)/SUM(Q56:Q59)*100-100</f>
        <v>1.6074206066215311</v>
      </c>
      <c r="T84" s="37">
        <f t="shared" si="31"/>
        <v>2018</v>
      </c>
    </row>
    <row r="85" spans="15:20" ht="9" customHeight="1">
      <c r="O85" s="37">
        <v>2019</v>
      </c>
      <c r="P85" s="22">
        <f>AVERAGE(P64:P67)</f>
        <v>121.10692435282226</v>
      </c>
      <c r="Q85" s="22">
        <f>AVERAGE(Q64:Q67)</f>
        <v>119.98494309894323</v>
      </c>
      <c r="R85" s="22">
        <f>SUM(P64:P67)/SUM(P60:P63)*100-100</f>
        <v>2.6911710483778819</v>
      </c>
      <c r="S85" s="22">
        <f>SUM(Q64:Q67)/SUM(Q60:Q63)*100-100</f>
        <v>2.6326280103557025</v>
      </c>
      <c r="T85" s="37">
        <f t="shared" ref="T85:T86" si="32">O85</f>
        <v>2019</v>
      </c>
    </row>
    <row r="86" spans="15:20" ht="9" customHeight="1">
      <c r="O86" s="37">
        <v>2020</v>
      </c>
      <c r="P86" s="22">
        <f>AVERAGE(P68:P71)</f>
        <v>124.75041932602831</v>
      </c>
      <c r="Q86" s="22">
        <f>AVERAGE(Q68:Q71)</f>
        <v>123.59344482988902</v>
      </c>
      <c r="R86" s="22">
        <f>SUM(P68:P71)/SUM(P64:P67)*100-100</f>
        <v>3.0084943471864563</v>
      </c>
      <c r="S86" s="22">
        <f>SUM(Q68:Q71)/SUM(Q64:Q67)*100-100</f>
        <v>3.0074621346197716</v>
      </c>
      <c r="T86" s="37">
        <f t="shared" si="32"/>
        <v>2020</v>
      </c>
    </row>
    <row r="87" spans="15:20" ht="9" customHeight="1">
      <c r="O87" s="133">
        <v>2021</v>
      </c>
      <c r="P87" s="134">
        <f>AVERAGE(P72:P75)</f>
        <v>128.74317901395662</v>
      </c>
      <c r="Q87" s="134">
        <f>AVERAGE(Q72:Q75)</f>
        <v>127.49139291595088</v>
      </c>
      <c r="R87" s="134">
        <f>SUM(P72:P75)/SUM(P68:P71)*100-100</f>
        <v>3.2005982100095736</v>
      </c>
      <c r="S87" s="134">
        <f>SUM(Q72:Q75)/SUM(Q68:Q71)*100-100</f>
        <v>3.1538469466782004</v>
      </c>
      <c r="T87" s="133">
        <f t="shared" ref="T87" si="33">O87</f>
        <v>2021</v>
      </c>
    </row>
  </sheetData>
  <mergeCells count="4">
    <mergeCell ref="B5:C5"/>
    <mergeCell ref="A23:H24"/>
    <mergeCell ref="A27:B28"/>
    <mergeCell ref="A61:B62"/>
  </mergeCells>
  <printOptions horizontalCentered="1" verticalCentered="1"/>
  <pageMargins left="1.9685039370078701" right="2.3228346456692899" top="0.98425196850393704" bottom="0.78740157480314998" header="0" footer="0"/>
  <pageSetup paperSize="25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3B7220F6EF6C4181773179B29DE9B7" ma:contentTypeVersion="" ma:contentTypeDescription="Crear nuevo documento." ma:contentTypeScope="" ma:versionID="4b798ae63f4f5cf87d8607a205e416c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44ae121c3e87320b5deb27c474a6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59F9B7-D1A6-4F7A-89CE-7552F90324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5B897C-67C3-4857-9812-210F77BAEA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EB8906-94DC-4F7A-B74F-4E78082C6A54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tabla r.1</vt:lpstr>
      <vt:lpstr>tabla r.2</vt:lpstr>
      <vt:lpstr>tabla r.3</vt:lpstr>
      <vt:lpstr>'tabla r.1'!Área_de_impresión</vt:lpstr>
      <vt:lpstr>'tabla r.2'!Área_de_impresión</vt:lpstr>
      <vt:lpstr>'tabla r.3'!Área_de_impresión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 Resumen IPoM</dc:title>
  <dc:creator>Gabriela Contreras</dc:creator>
  <cp:lastModifiedBy>Tatiana Vargas M.</cp:lastModifiedBy>
  <cp:lastPrinted>2018-03-20T20:40:35Z</cp:lastPrinted>
  <dcterms:created xsi:type="dcterms:W3CDTF">2003-01-09T22:54:27Z</dcterms:created>
  <dcterms:modified xsi:type="dcterms:W3CDTF">2018-03-20T20:55:53Z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0x0101001E3B7220F6EF6C4181773179B29DE9B7</vt:lpwstr>
  </property>
</Properties>
</file>