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245" yWindow="65521" windowWidth="13290" windowHeight="11640" tabRatio="764" activeTab="0"/>
  </bookViews>
  <sheets>
    <sheet name="Índice" sheetId="1" r:id="rId1"/>
    <sheet name="c_1" sheetId="2" r:id="rId2"/>
    <sheet name="c_2" sheetId="3" r:id="rId3"/>
    <sheet name="c_3" sheetId="4" r:id="rId4"/>
    <sheet name="serie_cobre" sheetId="5" state="hidden" r:id="rId5"/>
    <sheet name="c_4" sheetId="6" r:id="rId6"/>
    <sheet name="serie_petr" sheetId="7" state="hidden" r:id="rId7"/>
    <sheet name="serie_var%exp_imp" sheetId="8" state="hidden" r:id="rId8"/>
    <sheet name="c_5" sheetId="9" r:id="rId9"/>
    <sheet name="c_6" sheetId="10" r:id="rId10"/>
    <sheet name="c_7" sheetId="11" r:id="rId11"/>
    <sheet name="c_8" sheetId="12" r:id="rId12"/>
    <sheet name="c_9" sheetId="13" r:id="rId13"/>
    <sheet name="c_10" sheetId="14" r:id="rId14"/>
    <sheet name="C_11" sheetId="15" r:id="rId15"/>
    <sheet name="C_11a" sheetId="16" r:id="rId16"/>
    <sheet name="C_11b" sheetId="17" r:id="rId17"/>
    <sheet name="C_11c" sheetId="18" r:id="rId18"/>
    <sheet name="C_11d" sheetId="19" r:id="rId19"/>
    <sheet name="C_12" sheetId="20" r:id="rId20"/>
    <sheet name="C_12a" sheetId="21" r:id="rId21"/>
    <sheet name="C_12b" sheetId="22" r:id="rId22"/>
    <sheet name="C_12c" sheetId="23" r:id="rId23"/>
    <sheet name="C_12d" sheetId="24" r:id="rId24"/>
    <sheet name="PII" sheetId="25" state="hidden" r:id="rId25"/>
    <sheet name="serie_tasas" sheetId="26" state="hidden" r:id="rId26"/>
    <sheet name="serie_supuestos" sheetId="27" state="hidden" r:id="rId27"/>
    <sheet name="boletin23.03.06" sheetId="28" state="hidden" r:id="rId28"/>
  </sheets>
  <externalReferences>
    <externalReference r:id="rId31"/>
    <externalReference r:id="rId32"/>
    <externalReference r:id="rId33"/>
    <externalReference r:id="rId34"/>
  </externalReferences>
  <definedNames>
    <definedName name="a">'[4]serie_BP_bruta'!$A$1:$G$75</definedName>
    <definedName name="año1996">#REF!</definedName>
    <definedName name="año88_89" localSheetId="3">'[4]serie_BP_bruta'!#REF!</definedName>
    <definedName name="año88_89">'[1]serie_BP_bruta'!#REF!</definedName>
    <definedName name="año89" localSheetId="3">'[4]serie_BP_bruta'!#REF!</definedName>
    <definedName name="año89" localSheetId="26">'serie_supuestos'!#REF!</definedName>
    <definedName name="año89" localSheetId="25">'serie_tasas'!#REF!</definedName>
    <definedName name="año89">'[1]serie_BP_bruta'!#REF!</definedName>
    <definedName name="año89_91" localSheetId="3">'[4]serie_BP_bruta'!$E$1:$G$62,'[4]serie_BP_bruta'!#REF!</definedName>
    <definedName name="año89_91">'[1]serie_BP_bruta'!$E$1:$J$62,'[1]serie_BP_bruta'!$K$1:$S$62</definedName>
    <definedName name="año89_94" localSheetId="3">'[4]serie_BP_bruta'!$E$1:$G$62,'[4]serie_BP_bruta'!#REF!</definedName>
    <definedName name="año89_94">'[1]serie_BP_bruta'!$E$1:$J$62,'[1]serie_BP_bruta'!$K$1:$S$62</definedName>
    <definedName name="año90" localSheetId="3">'[4]serie_BP_bruta'!#REF!</definedName>
    <definedName name="año90" localSheetId="26">'serie_supuestos'!#REF!</definedName>
    <definedName name="año90" localSheetId="25">'serie_tasas'!#REF!</definedName>
    <definedName name="año90">'[1]serie_BP_bruta'!#REF!</definedName>
    <definedName name="año90_91">#REF!</definedName>
    <definedName name="año91" localSheetId="3">'[4]serie_BP_bruta'!#REF!</definedName>
    <definedName name="año91" localSheetId="26">'serie_supuestos'!#REF!</definedName>
    <definedName name="año91" localSheetId="25">'serie_tasas'!#REF!</definedName>
    <definedName name="año91">'[1]serie_BP_bruta'!#REF!</definedName>
    <definedName name="año92" localSheetId="3">'[4]serie_BP_bruta'!#REF!</definedName>
    <definedName name="año92" localSheetId="26">'serie_supuestos'!#REF!</definedName>
    <definedName name="año92" localSheetId="25">'serie_tasas'!#REF!</definedName>
    <definedName name="año92">'[1]serie_BP_bruta'!#REF!</definedName>
    <definedName name="año92_93">#REF!</definedName>
    <definedName name="año93" localSheetId="3">'[4]serie_BP_bruta'!#REF!</definedName>
    <definedName name="año93" localSheetId="26">'serie_supuestos'!#REF!</definedName>
    <definedName name="año93" localSheetId="25">'serie_tasas'!#REF!</definedName>
    <definedName name="año93">'[1]serie_BP_bruta'!#REF!</definedName>
    <definedName name="año93_94">#REF!</definedName>
    <definedName name="año94" localSheetId="3">'[4]serie_BP_bruta'!#REF!</definedName>
    <definedName name="año94" localSheetId="26">'serie_supuestos'!#REF!</definedName>
    <definedName name="año94" localSheetId="25">'serie_tasas'!#REF!</definedName>
    <definedName name="año94">'[1]serie_BP_bruta'!#REF!</definedName>
    <definedName name="año94_95">#REF!</definedName>
    <definedName name="año95_96">#REF!</definedName>
    <definedName name="año96_97">#REF!</definedName>
    <definedName name="Area_a_imprimir">#REF!</definedName>
    <definedName name="_xlnm.Print_Area" localSheetId="27">'boletin23.03.06'!$A$1:$Q$86</definedName>
    <definedName name="_xlnm.Print_Area" localSheetId="1">'c_1'!$B$2:$J$90</definedName>
    <definedName name="_xlnm.Print_Area" localSheetId="13">'c_10'!$B$2:$I$29</definedName>
    <definedName name="_xlnm.Print_Area" localSheetId="14">'C_11'!$B$10:$T$185</definedName>
    <definedName name="_xlnm.Print_Area" localSheetId="15">'C_11a'!$B$10:$V$185</definedName>
    <definedName name="_xlnm.Print_Area" localSheetId="16">'C_11b'!$B$10:$U$185</definedName>
    <definedName name="_xlnm.Print_Area" localSheetId="17">'C_11c'!$B$10:$T$185</definedName>
    <definedName name="_xlnm.Print_Area" localSheetId="18">'C_11d'!$B$10:$U$185</definedName>
    <definedName name="_xlnm.Print_Area" localSheetId="19">'C_12'!$B$10:$V$133</definedName>
    <definedName name="_xlnm.Print_Area" localSheetId="20">'C_12a'!$B$11:$V$134</definedName>
    <definedName name="_xlnm.Print_Area" localSheetId="21">'C_12b'!$B$11:$V$134</definedName>
    <definedName name="_xlnm.Print_Area" localSheetId="22">'C_12c'!$B$11:$V$134</definedName>
    <definedName name="_xlnm.Print_Area" localSheetId="23">'C_12d'!$B$11:$V$134</definedName>
    <definedName name="_xlnm.Print_Area" localSheetId="2">'c_2'!$B$1:$Z$91</definedName>
    <definedName name="_xlnm.Print_Area" localSheetId="3">'c_3'!$A$1:$M$85</definedName>
    <definedName name="_xlnm.Print_Area" localSheetId="5">'c_4'!$A$1:$M$57</definedName>
    <definedName name="_xlnm.Print_Area" localSheetId="8">'c_5'!$B$2:$Y$44</definedName>
    <definedName name="_xlnm.Print_Area" localSheetId="9">'c_6'!$B$1:$Z$71</definedName>
    <definedName name="_xlnm.Print_Area" localSheetId="10">'c_7'!$D$1:$V$22</definedName>
    <definedName name="_xlnm.Print_Area" localSheetId="11">'c_8'!$A$1:$Z$208</definedName>
    <definedName name="_xlnm.Print_Area" localSheetId="12">'c_9'!$B$2:$H$25</definedName>
    <definedName name="_xlnm.Print_Area" localSheetId="24">'PII'!$A$1:$U$186</definedName>
    <definedName name="_xlnm.Print_Area" localSheetId="4">'serie_cobre'!$A$1:$O$37</definedName>
    <definedName name="_xlnm.Print_Area" localSheetId="6">'serie_petr'!$A$1:$O$28</definedName>
    <definedName name="_xlnm.Print_Area" localSheetId="26">'serie_supuestos'!$A$1:$R$68</definedName>
    <definedName name="_xlnm.Print_Area" localSheetId="25">'serie_tasas'!$A$1:$R$23</definedName>
    <definedName name="_xlnm.Print_Area" localSheetId="7">'serie_var%exp_imp'!$A$1:$AJ$49</definedName>
    <definedName name="cuadro14">#REF!</definedName>
    <definedName name="cuadro15">#REF!</definedName>
    <definedName name="CUADRO24">#REF!</definedName>
    <definedName name="cuadro300" localSheetId="3">'c_3'!$C$1:$H$77</definedName>
    <definedName name="cuadro300" localSheetId="26">'serie_supuestos'!$C$1:$L$48</definedName>
    <definedName name="cuadro300" localSheetId="25">'serie_tasas'!$C$1:$M$23</definedName>
    <definedName name="cuadro395" localSheetId="3">'[4]serie_BP_bruta'!#REF!</definedName>
    <definedName name="cuadro395" localSheetId="26">'serie_supuestos'!#REF!</definedName>
    <definedName name="cuadro395" localSheetId="25">'serie_tasas'!#REF!</definedName>
    <definedName name="cuadro395">'[1]serie_BP_bruta'!#REF!</definedName>
    <definedName name="cuadro396" localSheetId="3">'[4]serie_BP_bruta'!#REF!</definedName>
    <definedName name="cuadro396" localSheetId="26">'serie_supuestos'!#REF!</definedName>
    <definedName name="cuadro396" localSheetId="25">'serie_tasas'!#REF!</definedName>
    <definedName name="cuadro396">'[1]serie_BP_bruta'!#REF!</definedName>
    <definedName name="cuadro397" localSheetId="3">'[4]serie_BP_bruta'!#REF!</definedName>
    <definedName name="cuadro397" localSheetId="26">'serie_supuestos'!#REF!</definedName>
    <definedName name="cuadro397" localSheetId="25">'serie_tasas'!#REF!</definedName>
    <definedName name="cuadro397">'[1]serie_BP_bruta'!#REF!</definedName>
    <definedName name="cuadro398" localSheetId="3">'[4]serie_BP_bruta'!#REF!</definedName>
    <definedName name="cuadro398" localSheetId="26">'serie_supuestos'!#REF!</definedName>
    <definedName name="cuadro398" localSheetId="25">'serie_tasas'!#REF!</definedName>
    <definedName name="cuadro398">'[1]serie_BP_bruta'!#REF!</definedName>
    <definedName name="cuadro399" localSheetId="3">'[4]serie_BP_bruta'!#REF!</definedName>
    <definedName name="cuadro399" localSheetId="26">'serie_supuestos'!#REF!</definedName>
    <definedName name="cuadro399" localSheetId="25">'serie_tasas'!#REF!</definedName>
    <definedName name="cuadro399">'[1]serie_BP_bruta'!#REF!</definedName>
    <definedName name="datos" localSheetId="3">'[4]serie_BP_bruta'!$E$1:$G$65,'[4]serie_BP_bruta'!#REF!,'[4]serie_BP_bruta'!#REF!</definedName>
    <definedName name="datos">'[1]serie_BP_bruta'!$E$1:$G$65,'[1]serie_BP_bruta'!$H$1:$S$65,'[1]serie_BP_bruta'!$T$1:$AE$66</definedName>
    <definedName name="h1977_1989" localSheetId="3">'[4]serie_BP_bruta'!$F$5:$G$70,'[4]serie_BP_bruta'!$F$72:$G$109</definedName>
    <definedName name="h1977_1989">'[1]serie_BP_bruta'!$F$5:$K$70,'[1]serie_BP_bruta'!$F$72:$K$109</definedName>
    <definedName name="h1989_1994" localSheetId="3">'[4]serie_BP_bruta'!#REF!,'[4]serie_BP_bruta'!#REF!</definedName>
    <definedName name="h1989_1994">'[1]serie_BP_bruta'!#REF!,'[1]serie_BP_bruta'!#REF!</definedName>
    <definedName name="Hoja1" localSheetId="3">#REF!</definedName>
    <definedName name="hoja1" localSheetId="4">'serie_cobre'!$A$1:$N$35</definedName>
    <definedName name="hoja1" localSheetId="6">'serie_petr'!$A$1:$N$27</definedName>
    <definedName name="Hoja1" localSheetId="26">'[4]serie_BP_bruta'!$A$1:$G$75</definedName>
    <definedName name="Hoja1" localSheetId="25">'[4]serie_BP_bruta'!$A$1:$G$77</definedName>
    <definedName name="Hoja1">'[1]serie_BP_bruta'!$A$1:$W$77</definedName>
    <definedName name="Hoja2" localSheetId="3">#REF!</definedName>
    <definedName name="Hoja2" localSheetId="26">'[4]serie_BP_bruta'!$A$76:$G$144</definedName>
    <definedName name="Hoja2" localSheetId="25">'[4]serie_BP_bruta'!$A$78:$G$146</definedName>
    <definedName name="Hoja2">'[1]serie_BP_bruta'!$A$78:$W$146</definedName>
    <definedName name="Hoja3" localSheetId="3">#REF!</definedName>
    <definedName name="Hoja3" localSheetId="26">'[4]serie_BP_bruta'!$A$146:$G$184</definedName>
    <definedName name="Hoja3" localSheetId="25">'[4]serie_BP_bruta'!$A$148:$G$186</definedName>
    <definedName name="Hoja3">'[1]serie_BP_bruta'!$A$148:$V$186</definedName>
    <definedName name="Hoja4" localSheetId="3">#REF!</definedName>
    <definedName name="Hoja4" localSheetId="26">'[4]serie_BP_bruta'!$A$187:$G$234</definedName>
    <definedName name="Hoja4" localSheetId="25">'[4]serie_BP_bruta'!$A$189:$G$236</definedName>
    <definedName name="Hoja4">'[1]serie_BP_bruta'!$A$189:$V$236</definedName>
    <definedName name="Hoja5" localSheetId="3">#REF!</definedName>
    <definedName name="Hoja5" localSheetId="26">'[4]serie_BP_bruta'!$A$238:$G$303</definedName>
    <definedName name="Hoja5" localSheetId="25">'[4]serie_BP_bruta'!$A$240:$G$305</definedName>
    <definedName name="Hoja5">'[1]serie_BP_bruta'!$A$240:$W$305</definedName>
    <definedName name="Hoja6" localSheetId="3">#REF!</definedName>
    <definedName name="Hoja6" localSheetId="26">'[4]serie_BP_bruta'!$A$304:$G$356</definedName>
    <definedName name="Hoja6" localSheetId="25">'[4]serie_BP_bruta'!$A$306:$G$358</definedName>
    <definedName name="Hoja6">'[1]serie_BP_bruta'!$A$306:$W$358</definedName>
    <definedName name="Hoja7" localSheetId="3">#REF!</definedName>
    <definedName name="Hoja7" localSheetId="26">'[4]serie_BP_bruta'!$A$358:$G$411</definedName>
    <definedName name="Hoja7" localSheetId="25">'[4]serie_BP_bruta'!$A$360:$G$413</definedName>
    <definedName name="Hoja7">'[1]serie_BP_bruta'!$A$360:$W$413</definedName>
    <definedName name="Hoja8" localSheetId="3">#REF!</definedName>
    <definedName name="Hoja8" localSheetId="26">'[4]serie_BP_bruta'!$A$413:$G$465</definedName>
    <definedName name="Hoja8" localSheetId="25">'[4]serie_BP_bruta'!$A$415:$G$467</definedName>
    <definedName name="Hoja8">'[1]serie_BP_bruta'!$A$415:$V$467</definedName>
    <definedName name="HTML_CodePage" hidden="1">1252</definedName>
    <definedName name="HTML_Control" localSheetId="13" hidden="1">{"'Inversi?n Extranjera'!$A$1:$AG$74","'Inversi?n Extranjera'!$G$7:$AF$61"}</definedName>
    <definedName name="HTML_Control" localSheetId="17" hidden="1">{"'Inversi?n Extranjera'!$A$1:$AG$74","'Inversi?n Extranjera'!$G$7:$AF$61"}</definedName>
    <definedName name="HTML_Control" localSheetId="18" hidden="1">{"'Inversi?n Extranjera'!$A$1:$AG$74","'Inversi?n Extranjera'!$G$7:$AF$61"}</definedName>
    <definedName name="HTML_Control" localSheetId="20" hidden="1">{"'Inversi?n Extranjera'!$A$1:$AG$74","'Inversi?n Extranjera'!$G$7:$AF$61"}</definedName>
    <definedName name="HTML_Control" localSheetId="21" hidden="1">{"'Inversi?n Extranjera'!$A$1:$AG$74","'Inversi?n Extranjera'!$G$7:$AF$61"}</definedName>
    <definedName name="HTML_Control" localSheetId="22" hidden="1">{"'Inversi?n Extranjera'!$A$1:$AG$74","'Inversi?n Extranjera'!$G$7:$AF$61"}</definedName>
    <definedName name="HTML_Control" localSheetId="23" hidden="1">{"'Inversi?n Extranjera'!$A$1:$AG$74","'Inversi?n Extranjera'!$G$7:$AF$61"}</definedName>
    <definedName name="HTML_Control" hidden="1">{"'Inversi?n Extranjera'!$A$1:$AG$74","'Inversi?n Extranjera'!$G$7:$AF$61"}</definedName>
    <definedName name="HTML_Description" hidden="1">""</definedName>
    <definedName name="HTML_Email" hidden="1">""</definedName>
    <definedName name="HTML_Header" hidden="1">"Inversión Extranjera"</definedName>
    <definedName name="HTML_LastUpdate" hidden="1">"02-02-2000"</definedName>
    <definedName name="HTML_LineAfter" hidden="1">TRUE</definedName>
    <definedName name="HTML_LineBefore" hidden="1">TRUE</definedName>
    <definedName name="HTML_Name" hidden="1">"Carlos Arriagada"</definedName>
    <definedName name="HTML_OBDlg2" hidden="1">TRUE</definedName>
    <definedName name="HTML_OBDlg4" hidden="1">TRUE</definedName>
    <definedName name="HTML_OS" hidden="1">0</definedName>
    <definedName name="HTML_PathFile" hidden="1">"C:\Mis documentos\HTML.htm"</definedName>
    <definedName name="HTML_Title" hidden="1">"Inversión extranjera2"</definedName>
    <definedName name="ind_89_91">#REF!</definedName>
    <definedName name="ind_92_94">#REF!</definedName>
    <definedName name="ind89_91">#REF!</definedName>
    <definedName name="ind89_94" localSheetId="3">'[4]serie_BP_bruta'!$E$69:$G$86,'[4]serie_BP_bruta'!#REF!</definedName>
    <definedName name="ind89_94">'[1]serie_BP_bruta'!$E$69:$G$86,'[1]serie_BP_bruta'!$H$69:$P$86</definedName>
    <definedName name="ind92_94">#REF!</definedName>
    <definedName name="ind95_97">#REF!</definedName>
    <definedName name="índices" localSheetId="3">'[4]serie_BP_bruta'!$E$69:$G$89,'[4]serie_BP_bruta'!#REF!,'[4]serie_BP_bruta'!#REF!</definedName>
    <definedName name="índices">'[1]serie_BP_bruta'!$E$69:$G$89,'[1]serie_BP_bruta'!$H$69:$P$89,'[1]serie_BP_bruta'!$Q$69:$AB$90</definedName>
    <definedName name="jjjjj">'[4]serie_BP_bruta'!$A$146:$G$184</definedName>
    <definedName name="paises1">#REF!</definedName>
    <definedName name="paises2">#REF!</definedName>
    <definedName name="paises3">#REF!</definedName>
    <definedName name="Paístodo">#REF!,#REF!,#REF!</definedName>
    <definedName name="Resumen">#REF!</definedName>
    <definedName name="ro">'[4]serie_BP_bruta'!$A$187:$G$234</definedName>
    <definedName name="serie_1">#REF!</definedName>
    <definedName name="serie_1_97">#REF!,#REF!</definedName>
    <definedName name="serie_2">#REF!</definedName>
    <definedName name="serie_2_97">#REF!,#REF!</definedName>
    <definedName name="serie_clas_ant">#REF!</definedName>
    <definedName name="serie_clas_nva">#REF!</definedName>
    <definedName name="serie1">#REF!,#REF!,#REF!</definedName>
    <definedName name="serie1n">#REF!</definedName>
    <definedName name="serie2n">#REF!</definedName>
    <definedName name="serie48099" localSheetId="6">'serie_petr'!$F$1:$O$24</definedName>
    <definedName name="serie48099">'serie_cobre'!$F$1:$O$32</definedName>
    <definedName name="serie486_2000" localSheetId="6">'serie_petr'!$F$1:$O$25</definedName>
    <definedName name="serie486_2000">'serie_cobre'!$F$1:$O$33</definedName>
    <definedName name="título_1" localSheetId="3">'[4]serie_BP_bruta'!$A:$D,'[4]serie_BP_bruta'!$1:$6</definedName>
    <definedName name="título_1">'[1]serie_BP_bruta'!$A:$D,'[1]serie_BP_bruta'!$1:$6</definedName>
    <definedName name="título_2" localSheetId="3">'[4]serie_BP_bruta'!$A:$D,'[4]serie_BP_bruta'!#REF!</definedName>
    <definedName name="título_2">'[1]serie_BP_bruta'!$A:$D,'[1]serie_BP_bruta'!#REF!</definedName>
    <definedName name="título_año" localSheetId="3">'[4]serie_BP_bruta'!$A:$D,'[4]serie_BP_bruta'!$1:$3</definedName>
    <definedName name="título_año">'[1]serie_BP_bruta'!$A:$D,'[1]serie_BP_bruta'!$1:$3</definedName>
    <definedName name="título_índice" localSheetId="3">'[4]serie_BP_bruta'!$A:$D,'[4]serie_BP_bruta'!#REF!,'[4]serie_BP_bruta'!#REF!</definedName>
    <definedName name="título_índice">'[1]serie_BP_bruta'!$A:$D,'[1]serie_BP_bruta'!#REF!,'[1]serie_BP_bruta'!#REF!</definedName>
    <definedName name="_xlnm.Print_Titles" localSheetId="14">'C_11'!$2:$8</definedName>
    <definedName name="_xlnm.Print_Titles" localSheetId="15">'C_11a'!$2:$8</definedName>
    <definedName name="_xlnm.Print_Titles" localSheetId="16">'C_11b'!$2:$8</definedName>
    <definedName name="_xlnm.Print_Titles" localSheetId="17">'C_11c'!$2:$8</definedName>
    <definedName name="_xlnm.Print_Titles" localSheetId="18">'C_11d'!$2:$8</definedName>
    <definedName name="_xlnm.Print_Titles" localSheetId="19">'C_12'!$2:$8</definedName>
    <definedName name="_xlnm.Print_Titles" localSheetId="20">'C_12a'!$2:$8</definedName>
    <definedName name="_xlnm.Print_Titles" localSheetId="21">'C_12b'!$2:$8</definedName>
    <definedName name="_xlnm.Print_Titles" localSheetId="22">'C_12c'!$2:$8</definedName>
    <definedName name="_xlnm.Print_Titles" localSheetId="23">'C_12d'!$2:$8</definedName>
    <definedName name="_xlnm.Print_Titles" localSheetId="2">'c_2'!$B:$G</definedName>
    <definedName name="_xlnm.Print_Titles" localSheetId="5">'c_4'!$A:$H</definedName>
    <definedName name="_xlnm.Print_Titles" localSheetId="8">'c_5'!$B:$F</definedName>
    <definedName name="_xlnm.Print_Titles" localSheetId="9">'c_6'!$B:$G</definedName>
    <definedName name="_xlnm.Print_Titles" localSheetId="10">'c_7'!$B:$C</definedName>
    <definedName name="_xlnm.Print_Titles" localSheetId="11">'c_8'!$B:$G</definedName>
    <definedName name="_xlnm.Print_Titles" localSheetId="24">'PII'!$3:$3</definedName>
    <definedName name="_xlnm.Print_Titles" localSheetId="4">'serie_cobre'!$A:$E</definedName>
    <definedName name="_xlnm.Print_Titles" localSheetId="6">'serie_petr'!$A:$E</definedName>
    <definedName name="_xlnm.Print_Titles" localSheetId="7">'serie_var%exp_imp'!$A:$F</definedName>
    <definedName name="TODO" localSheetId="3">#REF!,#REF!,#REF!,#REF!,#REF!,#REF!,#REF!,#REF!</definedName>
    <definedName name="TODO" localSheetId="26">'[1]serie_BP_bruta'!$A$1:$W$75,'[1]serie_BP_bruta'!$A$76:$W$144,'[1]serie_BP_bruta'!$A$146:$V$184,'[1]serie_BP_bruta'!$A$187:$V$234,'[1]serie_BP_bruta'!$A$238:$W$303,'[1]serie_BP_bruta'!$A$304:$W$356,'[1]serie_BP_bruta'!$A$358:$W$411,'[1]serie_BP_bruta'!$A$413:$V$465</definedName>
    <definedName name="TODO" localSheetId="25">'[1]serie_BP_bruta'!$A$1:$W$77,'[1]serie_BP_bruta'!$A$78:$W$146,'[1]serie_BP_bruta'!$A$148:$V$186,'[1]serie_BP_bruta'!$A$189:$V$236,'[1]serie_BP_bruta'!$A$240:$W$305,'[1]serie_BP_bruta'!$A$306:$W$358,'[1]serie_BP_bruta'!$A$360:$W$413,'[1]serie_BP_bruta'!$A$415:$V$467</definedName>
    <definedName name="TODO">'[1]serie_BP_bruta'!$A$1:$W$77,'[1]serie_BP_bruta'!$A$78:$W$146,'[1]serie_BP_bruta'!$A$148:$V$186,'[1]serie_BP_bruta'!$A$189:$V$236,'[1]serie_BP_bruta'!$A$240:$W$305,'[1]serie_BP_bruta'!$A$306:$W$358,'[1]serie_BP_bruta'!$A$360:$W$413,'[1]serie_BP_bruta'!$A$415:$V$467</definedName>
    <definedName name="Z_3CB0F025_9EE0_11D6_BF67_005004870502_.wvu.PrintArea" localSheetId="13" hidden="1">'c_10'!#REF!</definedName>
    <definedName name="Z_3CB0F025_9EE0_11D6_BF67_005004870502_.wvu.PrintArea" localSheetId="2" hidden="1">'c_2'!$B$1:$Z$91</definedName>
    <definedName name="Z_3CB0F025_9EE0_11D6_BF67_005004870502_.wvu.PrintArea" localSheetId="12" hidden="1">'c_9'!$C$3:$H$25</definedName>
    <definedName name="Z_3CB0F025_9EE0_11D6_BF67_005004870502_.wvu.PrintArea" localSheetId="24" hidden="1">'PII'!$A$1:$U$186</definedName>
    <definedName name="Z_3CB0F025_9EE0_11D6_BF67_005004870502_.wvu.PrintArea" localSheetId="4" hidden="1">'serie_cobre'!$F$1:$O$34</definedName>
    <definedName name="Z_3CB0F025_9EE0_11D6_BF67_005004870502_.wvu.PrintArea" localSheetId="6" hidden="1">'serie_petr'!$F$1:$O$26</definedName>
    <definedName name="Z_3CB0F025_9EE0_11D6_BF67_005004870502_.wvu.PrintTitles" localSheetId="2" hidden="1">'c_2'!$B:$G</definedName>
    <definedName name="Z_3CB0F025_9EE0_11D6_BF67_005004870502_.wvu.PrintTitles" localSheetId="8" hidden="1">'c_5'!$B:$F</definedName>
    <definedName name="Z_3CB0F025_9EE0_11D6_BF67_005004870502_.wvu.PrintTitles" localSheetId="9" hidden="1">'c_6'!$B:$G</definedName>
    <definedName name="Z_3CB0F025_9EE0_11D6_BF67_005004870502_.wvu.PrintTitles" localSheetId="11" hidden="1">'c_8'!$B:$G</definedName>
    <definedName name="Z_3CB0F025_9EE0_11D6_BF67_005004870502_.wvu.PrintTitles" localSheetId="24" hidden="1">'PII'!$3:$3</definedName>
    <definedName name="Z_3CB0F025_9EE0_11D6_BF67_005004870502_.wvu.PrintTitles" localSheetId="4" hidden="1">'serie_cobre'!$A:$E</definedName>
    <definedName name="Z_3CB0F025_9EE0_11D6_BF67_005004870502_.wvu.PrintTitles" localSheetId="6" hidden="1">'serie_petr'!$A:$E</definedName>
    <definedName name="Z_3CB0F025_9EE0_11D6_BF67_005004870502_.wvu.PrintTitles" localSheetId="7" hidden="1">'serie_var%exp_imp'!$A:$E,'serie_var%exp_imp'!$1:$8</definedName>
  </definedNames>
  <calcPr fullCalcOnLoad="1"/>
</workbook>
</file>

<file path=xl/sharedStrings.xml><?xml version="1.0" encoding="utf-8"?>
<sst xmlns="http://schemas.openxmlformats.org/spreadsheetml/2006/main" count="3736" uniqueCount="790">
  <si>
    <t>(Millones de dólares)</t>
  </si>
  <si>
    <t>Especificación</t>
  </si>
  <si>
    <t>1. CUENTA CORRIENTE</t>
  </si>
  <si>
    <t>A. BIENES Y SERVICIOS</t>
  </si>
  <si>
    <t>a. Bienes</t>
  </si>
  <si>
    <t>b. Servicios</t>
  </si>
  <si>
    <t>B. RENTA</t>
  </si>
  <si>
    <t>Renta procedente de Inversión de Cartera</t>
  </si>
  <si>
    <t>Pasivos</t>
  </si>
  <si>
    <t>Renta procedente de Otra Inversión</t>
  </si>
  <si>
    <t>C. TRANSFERENCIAS CORRIENTES</t>
  </si>
  <si>
    <t>2. CUENTA DE CAPITAL Y FINANCIERA</t>
  </si>
  <si>
    <t>A. CUENTA DE CAPITAL</t>
  </si>
  <si>
    <t>B. CUENTA FINANCIERA</t>
  </si>
  <si>
    <t>1. Inversión directa</t>
  </si>
  <si>
    <t>Acciones y otras participaciones de capital</t>
  </si>
  <si>
    <t>Utilidades reinvertidas</t>
  </si>
  <si>
    <t>Otro capital</t>
  </si>
  <si>
    <t>2. Inversión de cartera</t>
  </si>
  <si>
    <t xml:space="preserve">Activos </t>
  </si>
  <si>
    <t>3. Instrumentos financieros derivados</t>
  </si>
  <si>
    <t>Créditos comerciales</t>
  </si>
  <si>
    <t>Préstamos</t>
  </si>
  <si>
    <t>Moneda y depósitos</t>
  </si>
  <si>
    <t>Otros activos</t>
  </si>
  <si>
    <t>Otros pasivos</t>
  </si>
  <si>
    <t>5.Activos de reserva</t>
  </si>
  <si>
    <t>3. ERRORES Y OMISIONES</t>
  </si>
  <si>
    <t>MEMORANDUM</t>
  </si>
  <si>
    <t>SALDO DE BALANZA DE PAGOS</t>
  </si>
  <si>
    <t>Cobre</t>
  </si>
  <si>
    <t>Hierro</t>
  </si>
  <si>
    <t xml:space="preserve"> (Uva)</t>
  </si>
  <si>
    <t>(Rollizos de pino)</t>
  </si>
  <si>
    <t>(Rollizos para pulpa)</t>
  </si>
  <si>
    <t>Pesca extractiva</t>
  </si>
  <si>
    <t>Alimentos</t>
  </si>
  <si>
    <t>(Harina de pescado)</t>
  </si>
  <si>
    <t>(Celulosa cruda)</t>
  </si>
  <si>
    <t>(Celulosa blanqueada)</t>
  </si>
  <si>
    <t>(Metanol)</t>
  </si>
  <si>
    <t>TOTAL</t>
  </si>
  <si>
    <t>Combustibles y lubricantes</t>
  </si>
  <si>
    <t>Petróleo</t>
  </si>
  <si>
    <t>Resto</t>
  </si>
  <si>
    <t>Impuestos</t>
  </si>
  <si>
    <t>Otras</t>
  </si>
  <si>
    <t>Donaciones</t>
  </si>
  <si>
    <t>(millones de dólares)</t>
  </si>
  <si>
    <t>*</t>
  </si>
  <si>
    <t>Cifras provisionales</t>
  </si>
  <si>
    <t>Transporte Marítimo</t>
  </si>
  <si>
    <t>Pasajeros</t>
  </si>
  <si>
    <t>Otros</t>
  </si>
  <si>
    <t>Transporte Aéreo</t>
  </si>
  <si>
    <t>Otros Transportes</t>
  </si>
  <si>
    <t>2.  VIAJES</t>
  </si>
  <si>
    <t>Personales</t>
  </si>
  <si>
    <t>3. OTROS.</t>
  </si>
  <si>
    <t>Servicios de construcción</t>
  </si>
  <si>
    <t>Servicios de seguros</t>
  </si>
  <si>
    <t>Regalías y derechos de licencia</t>
  </si>
  <si>
    <t>Otros servicios empresariales</t>
  </si>
  <si>
    <t>Servicios personales, culturales y recreativos</t>
  </si>
  <si>
    <t>Servicios del Gobierno, n.i.o.p.</t>
  </si>
  <si>
    <t>Público</t>
  </si>
  <si>
    <t>Privado</t>
  </si>
  <si>
    <t xml:space="preserve">    y préstamos del FMI</t>
  </si>
  <si>
    <t>5.</t>
  </si>
  <si>
    <t>Activos de reservas</t>
  </si>
  <si>
    <t>Oro monetario</t>
  </si>
  <si>
    <t>DEG</t>
  </si>
  <si>
    <t>Posición de reserva en el FMI</t>
  </si>
  <si>
    <t>Divisas</t>
  </si>
  <si>
    <t>Monedas y depósitos</t>
  </si>
  <si>
    <t>Valores</t>
  </si>
  <si>
    <t>Otros activos (CCR)</t>
  </si>
  <si>
    <t>Inversión Directa</t>
  </si>
  <si>
    <t>Inversión de cartera</t>
  </si>
  <si>
    <t>de capital ( dividendos)</t>
  </si>
  <si>
    <t>Renta procedente de la deuda</t>
  </si>
  <si>
    <t>Otra inversión</t>
  </si>
  <si>
    <t>Banco Central</t>
  </si>
  <si>
    <t>Tesorería</t>
  </si>
  <si>
    <t>Banco del Estado de Chile</t>
  </si>
  <si>
    <t>Incluye las utilidades en términos brutos. La parte correspondiente a  impuesto  es la siguiente:</t>
  </si>
  <si>
    <t>Impuesto</t>
  </si>
  <si>
    <t>Incluye los intereses en términos brutos. La parte correspondiente a impuesto es la siguiente:</t>
  </si>
  <si>
    <t>Volumen</t>
  </si>
  <si>
    <t>Precio</t>
  </si>
  <si>
    <t>Valor</t>
  </si>
  <si>
    <t>Consumo</t>
  </si>
  <si>
    <t>Intermedio</t>
  </si>
  <si>
    <t>Combustible</t>
  </si>
  <si>
    <t>(Petróleo)</t>
  </si>
  <si>
    <t>Resto Intermedio</t>
  </si>
  <si>
    <t>Capital</t>
  </si>
  <si>
    <t>Zona Franca</t>
  </si>
  <si>
    <t>Nota:</t>
  </si>
  <si>
    <t>1/ No incluye reparaciones de bienes</t>
  </si>
  <si>
    <t>Fletes</t>
  </si>
  <si>
    <t>ZONA FRANCA</t>
  </si>
  <si>
    <t>BIENES ADQUIRIDOS EN PUERTO</t>
  </si>
  <si>
    <t>ORO NO MONETARIO</t>
  </si>
  <si>
    <t>MERCANCÍAS GENERALES</t>
  </si>
  <si>
    <t>FLETES Y SEGUROS</t>
  </si>
  <si>
    <t>GOBIERNO GENERAL</t>
  </si>
  <si>
    <t xml:space="preserve"> OTROS SECTORES</t>
  </si>
  <si>
    <t>(1) Activos de corto plazo</t>
  </si>
  <si>
    <t xml:space="preserve">Otro capital </t>
  </si>
  <si>
    <t>Pasivos de corto plazo</t>
  </si>
  <si>
    <t>Servicios de comunicaciones</t>
  </si>
  <si>
    <t>Servicios financieros</t>
  </si>
  <si>
    <t xml:space="preserve">  Uso del crédito del FMI</t>
  </si>
  <si>
    <t xml:space="preserve">  A largo  plazo</t>
  </si>
  <si>
    <t xml:space="preserve">  A largo plazo</t>
  </si>
  <si>
    <t xml:space="preserve"> A largo   plazo</t>
  </si>
  <si>
    <t xml:space="preserve"> Acciones y otras participaciones de capital</t>
  </si>
  <si>
    <t xml:space="preserve"> Activos frente a empresas filiales</t>
  </si>
  <si>
    <t xml:space="preserve">   Acciones y otras participaciones de capital</t>
  </si>
  <si>
    <t xml:space="preserve"> Activos frente a inversionistas directos</t>
  </si>
  <si>
    <t xml:space="preserve"> Activos</t>
  </si>
  <si>
    <t xml:space="preserve">   Titulos de participación en el capital</t>
  </si>
  <si>
    <t xml:space="preserve"> Títulos   de participación en el capital</t>
  </si>
  <si>
    <t xml:space="preserve"> Bonos y pagarés</t>
  </si>
  <si>
    <t xml:space="preserve"> Bancos</t>
  </si>
  <si>
    <t xml:space="preserve"> Créditos comerciales</t>
  </si>
  <si>
    <t xml:space="preserve"> A largo plazo</t>
  </si>
  <si>
    <t xml:space="preserve">  Otros a  largo plazo</t>
  </si>
  <si>
    <t xml:space="preserve">  A corto  plazo</t>
  </si>
  <si>
    <t xml:space="preserve">  A corto plazo</t>
  </si>
  <si>
    <t xml:space="preserve"> A corto   plazo</t>
  </si>
  <si>
    <t xml:space="preserve"> Utilidades reinvertidas</t>
  </si>
  <si>
    <t xml:space="preserve"> Pasivos frente a empresas filiales</t>
  </si>
  <si>
    <t xml:space="preserve">   Utilidades reinvertidas</t>
  </si>
  <si>
    <t xml:space="preserve"> Pasivos frente a inversionistas directos</t>
  </si>
  <si>
    <t xml:space="preserve"> Pasivos</t>
  </si>
  <si>
    <t xml:space="preserve">   Títulos de deuda</t>
  </si>
  <si>
    <t xml:space="preserve"> Titulos   de deuda</t>
  </si>
  <si>
    <t xml:space="preserve"> Instrumentos del mercado monetario</t>
  </si>
  <si>
    <t xml:space="preserve"> Otros sectores</t>
  </si>
  <si>
    <t xml:space="preserve"> A corto plazo</t>
  </si>
  <si>
    <t xml:space="preserve"> Préstamos</t>
  </si>
  <si>
    <t xml:space="preserve">   Otro capital</t>
  </si>
  <si>
    <t xml:space="preserve">   Moneda y depósitos</t>
  </si>
  <si>
    <t xml:space="preserve"> Otros pasivos</t>
  </si>
  <si>
    <t xml:space="preserve"> Otros activos</t>
  </si>
  <si>
    <t xml:space="preserve"> En el extranjero</t>
  </si>
  <si>
    <t xml:space="preserve">  En Chile</t>
  </si>
  <si>
    <t>Créditos asociados al DL 600 mediano y largo plazo</t>
  </si>
  <si>
    <t>(excluido créditos con empresas relacionadas)</t>
  </si>
  <si>
    <t>Amortizaciones por pre-pagos</t>
  </si>
  <si>
    <t>Gobierno general</t>
  </si>
  <si>
    <t>Bancos</t>
  </si>
  <si>
    <t>Otros sectores</t>
  </si>
  <si>
    <t>En el extranjero</t>
  </si>
  <si>
    <t>En Chile</t>
  </si>
  <si>
    <t>Créditos</t>
  </si>
  <si>
    <t>Débitos</t>
  </si>
  <si>
    <t>Saldo</t>
  </si>
  <si>
    <t>Régimen general</t>
  </si>
  <si>
    <t>Inversión directa</t>
  </si>
  <si>
    <t>4. Otra inversión (1)</t>
  </si>
  <si>
    <t>SALDO</t>
  </si>
  <si>
    <t>Dividendos</t>
  </si>
  <si>
    <t>Intereses</t>
  </si>
  <si>
    <t xml:space="preserve"> Remuneración de empleados</t>
  </si>
  <si>
    <t xml:space="preserve"> Mercancías Generales</t>
  </si>
  <si>
    <t xml:space="preserve"> Reparaciones de bienes</t>
  </si>
  <si>
    <t>Bienes adquiridos en puerto por medios de transporte</t>
  </si>
  <si>
    <t>Oro no monetario</t>
  </si>
  <si>
    <t>Transportes</t>
  </si>
  <si>
    <t>Viajes</t>
  </si>
  <si>
    <t>Renta de la inversión</t>
  </si>
  <si>
    <t>Transferencia de capital</t>
  </si>
  <si>
    <t xml:space="preserve"> Adquisición/enajenación de activos no financieros no producidos</t>
  </si>
  <si>
    <t>Otra inversión (1)</t>
  </si>
  <si>
    <t>Activos de reserva</t>
  </si>
  <si>
    <t>De negocios</t>
  </si>
  <si>
    <t>Servicios de Informática y de  información</t>
  </si>
  <si>
    <t>1. Exportaciones</t>
  </si>
  <si>
    <t>1. Créditos</t>
  </si>
  <si>
    <t>2. Débitos</t>
  </si>
  <si>
    <t>1. Remuneración de empleados</t>
  </si>
  <si>
    <t>2. Renta de la inversión</t>
  </si>
  <si>
    <t>BIENES</t>
  </si>
  <si>
    <t>RÉGIMEN GENERAL</t>
  </si>
  <si>
    <t>(BIENES NO COBRE)</t>
  </si>
  <si>
    <t>Reinversión de utilidades en Chile</t>
  </si>
  <si>
    <t>1.  TRANSPORTES</t>
  </si>
  <si>
    <t>Dividendos y utilidades recibidos</t>
  </si>
  <si>
    <t>Inversión directa en el extranjero</t>
  </si>
  <si>
    <t>ESPECIFICACIÓN</t>
  </si>
  <si>
    <t>CUENTA DE CAPITAL Y FINANCIERA</t>
  </si>
  <si>
    <t xml:space="preserve">        (Millones de dólares)</t>
  </si>
  <si>
    <t>ESPECIFICACION</t>
  </si>
  <si>
    <t>POSICIÓN DE INVERSIÓN INTERNACIONAL NETA (A-B)</t>
  </si>
  <si>
    <t>A.-</t>
  </si>
  <si>
    <t>ACTIVOS</t>
  </si>
  <si>
    <t>1.-</t>
  </si>
  <si>
    <t>1.1</t>
  </si>
  <si>
    <t>y utilidades reinvertidas</t>
  </si>
  <si>
    <t>1.1.1 Activos frente a empresas filiales</t>
  </si>
  <si>
    <t>1.1.2 Pasivos frente a empresas filiales</t>
  </si>
  <si>
    <t>1.2</t>
  </si>
  <si>
    <t>1.2.1 Activos frente a empresas filiales</t>
  </si>
  <si>
    <t>1.2.2 Pasivos frente a empresas filiales</t>
  </si>
  <si>
    <t>2.-</t>
  </si>
  <si>
    <t xml:space="preserve">2.1  </t>
  </si>
  <si>
    <t>Titulos de participación en el capital</t>
  </si>
  <si>
    <t>2.1.1 Autoridades monetarias</t>
  </si>
  <si>
    <t>2.1.2 Gobierno general</t>
  </si>
  <si>
    <t>2.1.3 Bancos</t>
  </si>
  <si>
    <t>2.1.4 Otros sectores</t>
  </si>
  <si>
    <t xml:space="preserve">2.2  </t>
  </si>
  <si>
    <t>Títulos de deuda</t>
  </si>
  <si>
    <t>2.2.1 Bonos y pagarés</t>
  </si>
  <si>
    <t>2.2.1.1 Autoridades monetarias</t>
  </si>
  <si>
    <t>2.2.1.2 Gobierno general</t>
  </si>
  <si>
    <t>2.2.1.3 Bancos</t>
  </si>
  <si>
    <t>2.1.2.1.4 Otros sectores</t>
  </si>
  <si>
    <t>2.2.2 Instrumentos del mercado monetario</t>
  </si>
  <si>
    <t>2.2.2.1 Autoridades monetarias</t>
  </si>
  <si>
    <t>2.2.2.2 Gobierno general</t>
  </si>
  <si>
    <t>2.2.2.3 Bancos</t>
  </si>
  <si>
    <t>2.2.2.4 Otros sectores</t>
  </si>
  <si>
    <t>3.-</t>
  </si>
  <si>
    <t>Otra Inversión</t>
  </si>
  <si>
    <t>3.1 Créditos comerciales</t>
  </si>
  <si>
    <t>3.1.1 Gobierno general</t>
  </si>
  <si>
    <t>3.1.1.1 A largo plazo</t>
  </si>
  <si>
    <t>3.1.1.2 A corto plazo</t>
  </si>
  <si>
    <t>3.1.2 Otros sectores</t>
  </si>
  <si>
    <t>3.1.2.1 A largo plazo</t>
  </si>
  <si>
    <t>3.1.2.2 A corto plazo</t>
  </si>
  <si>
    <t>3.1.2.2.1</t>
  </si>
  <si>
    <t>3.1.2.2.2</t>
  </si>
  <si>
    <t>3.2 Préstamos</t>
  </si>
  <si>
    <t>3.2.1 Autoridades monetarias</t>
  </si>
  <si>
    <t>3.2.1.1  A largo  plazo</t>
  </si>
  <si>
    <t>3.2.1.2  A corto  plazo</t>
  </si>
  <si>
    <t>3.2.2 Gobierno   general</t>
  </si>
  <si>
    <t>3.2.2.1  A largo  plazo</t>
  </si>
  <si>
    <t>3.2.2.2  A corto  plazo</t>
  </si>
  <si>
    <t>3.2.3 Bancos</t>
  </si>
  <si>
    <t>3.2.3.1  A largo  plazo</t>
  </si>
  <si>
    <t>3.2.3.2  A corto  plazo</t>
  </si>
  <si>
    <t>3.2.4 Otros sectores</t>
  </si>
  <si>
    <t>3.2.4.1 A largo   plazo</t>
  </si>
  <si>
    <t>3.2.4.2 A corto   plazo</t>
  </si>
  <si>
    <t>3.3   Moneda y depósitos</t>
  </si>
  <si>
    <t>3.3.1 Autoridades monetarias</t>
  </si>
  <si>
    <t>3.3.2 Gobierno general</t>
  </si>
  <si>
    <t>3.3.3 Bancos</t>
  </si>
  <si>
    <t>3.3.4 Otros sectores</t>
  </si>
  <si>
    <t>3.3.4.1</t>
  </si>
  <si>
    <t>3.3.4.2</t>
  </si>
  <si>
    <t>3.4 Otros activos</t>
  </si>
  <si>
    <t>3.4.1 Autoridades monetarias</t>
  </si>
  <si>
    <t>3.4.1.1  A largo  plazo</t>
  </si>
  <si>
    <t>3.4.1.2  A corto  plazo</t>
  </si>
  <si>
    <t>3.4.2 Gobierno   general</t>
  </si>
  <si>
    <t>3.4.2.1  A largo  plazo</t>
  </si>
  <si>
    <t>3.4.2.2  A corto  plazo</t>
  </si>
  <si>
    <t>3.4.3 Bancos</t>
  </si>
  <si>
    <t>3.4.3.1  A largo  plazo</t>
  </si>
  <si>
    <t>3.4.3.2  A corto  plazo</t>
  </si>
  <si>
    <t>3.4.4 Otros sectores</t>
  </si>
  <si>
    <t>3.4.4.1 A largo   plazo</t>
  </si>
  <si>
    <t>3.4.4.2 A corto   plazo</t>
  </si>
  <si>
    <t>3.4.4.2.1</t>
  </si>
  <si>
    <t>3.4.4.2.2</t>
  </si>
  <si>
    <t>4.-</t>
  </si>
  <si>
    <t>4.1</t>
  </si>
  <si>
    <t>4.2</t>
  </si>
  <si>
    <t>4.3</t>
  </si>
  <si>
    <t>4.4</t>
  </si>
  <si>
    <t>4.4.1</t>
  </si>
  <si>
    <t>4.4.2</t>
  </si>
  <si>
    <t>4.5</t>
  </si>
  <si>
    <t>B.-</t>
  </si>
  <si>
    <t>PASIVOS</t>
  </si>
  <si>
    <t>Inversión directa en la economía declarante</t>
  </si>
  <si>
    <t>1.1.1 Activos frente a inversionistas directos</t>
  </si>
  <si>
    <t>1.1.2 Pasivos frente a inversionistas directos</t>
  </si>
  <si>
    <t>1.2   Otro capital</t>
  </si>
  <si>
    <t>1.2.1 Activos frente a inversionistas directos</t>
  </si>
  <si>
    <t>1.2.2 Pasivos frente a inversionistas directos</t>
  </si>
  <si>
    <t>2.1   Titulos de participación en el capital</t>
  </si>
  <si>
    <t>2.1.1 Bancos</t>
  </si>
  <si>
    <t>2.1.2 Otros sectores</t>
  </si>
  <si>
    <t>2.2   Títulos de deuda</t>
  </si>
  <si>
    <t>2.2.1.4 Otros sectores</t>
  </si>
  <si>
    <t>2.2.1.4.1</t>
  </si>
  <si>
    <t>2.2.1.4.2</t>
  </si>
  <si>
    <t>3.1.2.2 .1</t>
  </si>
  <si>
    <t>3.1.2.2 .2</t>
  </si>
  <si>
    <t>3.2.1.1  Uso del crédito del FMI</t>
  </si>
  <si>
    <t>3.2.1.2  Otros a largo  plazo</t>
  </si>
  <si>
    <t>3.2.1.3  A corto  plazo</t>
  </si>
  <si>
    <t>3.2.4.1.1</t>
  </si>
  <si>
    <t>3.2.4.1.2</t>
  </si>
  <si>
    <t>3.2.4.2 .1</t>
  </si>
  <si>
    <t>3.2.4.2 .2</t>
  </si>
  <si>
    <t>3.3.2 Bancos</t>
  </si>
  <si>
    <t xml:space="preserve">3.4 </t>
  </si>
  <si>
    <t>Este cuadro muestra los saldos de activos y pasivos financieros de Chile con el exterior, a fines de los periodos señalados. Ha sido confeccionado siguiendo los lineamientos generales establecidos en la quinta edición del Manual de Balanza de Pagos del Fondo Monetario Internacional. Las cifras tienen carácter provisional. El cuadro se actualizará anualmente.</t>
  </si>
  <si>
    <r>
      <t xml:space="preserve">C H I L E : P O S I C I Ó N  D E  I N V E R S I Ó N  I N T E R N A C I O N A L                                                                                                                                                                       </t>
    </r>
    <r>
      <rPr>
        <sz val="12"/>
        <rFont val="Arial"/>
        <family val="2"/>
      </rPr>
      <t xml:space="preserve">(MILLONES DE US  DÓLARES) </t>
    </r>
  </si>
  <si>
    <t>CTA. CTE.</t>
  </si>
  <si>
    <t>CTA. CAPITAL Y FINANCIERA</t>
  </si>
  <si>
    <t>Bienes</t>
  </si>
  <si>
    <t>Servicios</t>
  </si>
  <si>
    <t>Renta</t>
  </si>
  <si>
    <t>Transferencias</t>
  </si>
  <si>
    <t>Inversión de Cartera</t>
  </si>
  <si>
    <t>Instrumentos Financieros Derivados</t>
  </si>
  <si>
    <t>CONTROLES</t>
  </si>
  <si>
    <t xml:space="preserve">Codelco </t>
  </si>
  <si>
    <t>Escondida</t>
  </si>
  <si>
    <t>2.- Precio B.M.L. (US¢/lb.)</t>
  </si>
  <si>
    <t>3.- Precio FOB (US¢/lb.)</t>
  </si>
  <si>
    <t>4.- Descuento (US¢/lb.)</t>
  </si>
  <si>
    <t>5.- Valor FOB exportaciones (mill. US$)</t>
  </si>
  <si>
    <t>1.- Valor Importaciones de Petroleo CIF</t>
  </si>
  <si>
    <t>3.- Barriles Importados (miles)</t>
  </si>
  <si>
    <t>4.- Precio Petroleo Brent</t>
  </si>
  <si>
    <t>5.- Precio Petroleo CIF</t>
  </si>
  <si>
    <t>6.- Precio Petroleo FOB</t>
  </si>
  <si>
    <t>1.- Precio cobre B.M. L</t>
  </si>
  <si>
    <t>2.- Precio petroleo (US$/b FOB)</t>
  </si>
  <si>
    <t>3.- Libor US$ (Nominal)</t>
  </si>
  <si>
    <t>5.- Indice Térm. de Intercbio.</t>
  </si>
  <si>
    <t>(199x=1)</t>
  </si>
  <si>
    <t>Total Bienes</t>
  </si>
  <si>
    <t>Total Bienes no cobre</t>
  </si>
  <si>
    <t>no petroleo *</t>
  </si>
  <si>
    <t>6.- Exportación Totales Bs.</t>
  </si>
  <si>
    <t>Variación % de Precio</t>
  </si>
  <si>
    <t>Variación % de Valor</t>
  </si>
  <si>
    <t>Variación % de Volumen</t>
  </si>
  <si>
    <t>7.- Exportación de Cobre</t>
  </si>
  <si>
    <t>8.- Exportación no Cobre</t>
  </si>
  <si>
    <t>9.- Exportación no Cobre Principales</t>
  </si>
  <si>
    <t>10.- Exportación Resto</t>
  </si>
  <si>
    <t>11.- Import. de Bienes (CIF)</t>
  </si>
  <si>
    <t>12.- Importaciones C y L (CIF)</t>
  </si>
  <si>
    <t>13.- Importaciones no C y L (CIF)</t>
  </si>
  <si>
    <t>14.- Variación PIB</t>
  </si>
  <si>
    <t>15.- Var. Tipo de Cambio Real</t>
  </si>
  <si>
    <t>2 0 0 1</t>
  </si>
  <si>
    <t>I. Trimestre</t>
  </si>
  <si>
    <t>II. Trimestre</t>
  </si>
  <si>
    <t>III. Trimestre</t>
  </si>
  <si>
    <t>IV. Trimestre</t>
  </si>
  <si>
    <t>2 0 0 2</t>
  </si>
  <si>
    <t>I. Trim.</t>
  </si>
  <si>
    <t>II. Trim.</t>
  </si>
  <si>
    <t>III. Trim.</t>
  </si>
  <si>
    <t>IV. Trim.</t>
  </si>
  <si>
    <t>Prom. I. Trim</t>
  </si>
  <si>
    <t>Prom. II. Trim</t>
  </si>
  <si>
    <t>Prom. III. Trim</t>
  </si>
  <si>
    <t>TASAS DE INTERES APLICADAS</t>
  </si>
  <si>
    <t>PRIME PROMEDIO 90 DIAS</t>
  </si>
  <si>
    <t>PRIME PROMEDIO 120 DIAS</t>
  </si>
  <si>
    <t>LIBOR PROMEDIO 90 DIAS</t>
  </si>
  <si>
    <t>LIBOR PROMEDIO 180 DIAS</t>
  </si>
  <si>
    <t>LIBID</t>
  </si>
  <si>
    <t>PRIME PROMEDIO 180 DIAS</t>
  </si>
  <si>
    <t>TASAS DE INTERES OBSERVADAS</t>
  </si>
  <si>
    <t>PRIME</t>
  </si>
  <si>
    <t>LIBOR 180 dias</t>
  </si>
  <si>
    <t>LIBOR 90 dias</t>
  </si>
  <si>
    <t>Prom. IV. Trim</t>
  </si>
  <si>
    <t>BIENES/1</t>
  </si>
  <si>
    <t>MERCANCIAS GENERALES</t>
  </si>
  <si>
    <t>(BIENES MENOS PETROLEO)</t>
  </si>
  <si>
    <t>2.- Valor Importaciones de Petroleo FOB</t>
  </si>
  <si>
    <t>Variación porcentual de Cantidad, Precio y Valor de  las Exportaciones</t>
  </si>
  <si>
    <t xml:space="preserve">Variación porcentual de Cantidad, Precio y Valor de  las Importaciones </t>
  </si>
  <si>
    <t>( Petróleo)</t>
  </si>
  <si>
    <t>1.- Volumen exp. cobre (miles de T.M.)</t>
  </si>
  <si>
    <t>(Comparación con igual período año anterior)</t>
  </si>
  <si>
    <t>4.- Inflación Internacional (c / A. Latina)</t>
  </si>
  <si>
    <t>I Trim.</t>
  </si>
  <si>
    <t>II Trim.</t>
  </si>
  <si>
    <t>III Trim.</t>
  </si>
  <si>
    <t>IV Trim.</t>
  </si>
  <si>
    <t>Año</t>
  </si>
  <si>
    <t>2. Bienes para transformación</t>
  </si>
  <si>
    <t>Importaciones</t>
  </si>
  <si>
    <t>Renta procedente de Inversión Directa (1)</t>
  </si>
  <si>
    <t>Crédito</t>
  </si>
  <si>
    <t>Débito</t>
  </si>
  <si>
    <t>4. Otra inversión (2)</t>
  </si>
  <si>
    <t xml:space="preserve">(1) Incluye intereses: </t>
  </si>
  <si>
    <t xml:space="preserve">Activos  </t>
  </si>
  <si>
    <t xml:space="preserve">Pasivos  </t>
  </si>
  <si>
    <t>Desembolsos</t>
  </si>
  <si>
    <t>Amortizaciones</t>
  </si>
  <si>
    <t>(Pre-Pagos)</t>
  </si>
  <si>
    <t>(2) Flujos netos otra inversión de corto plazo</t>
  </si>
  <si>
    <t>Préstamos (3)</t>
  </si>
  <si>
    <t xml:space="preserve">I </t>
  </si>
  <si>
    <t>II</t>
  </si>
  <si>
    <t xml:space="preserve">III </t>
  </si>
  <si>
    <t xml:space="preserve">IV </t>
  </si>
  <si>
    <t>ACTIVOS DE RESERVA</t>
  </si>
  <si>
    <t xml:space="preserve">(*)  Transacciones incluidas en la cuenta financiera (con signo contrario), las que difieren de las variaciones de </t>
  </si>
  <si>
    <t xml:space="preserve">stocks, por los siguientes conceptos: variaciones de precio, de paridad, monetización/desmonetización del oro </t>
  </si>
  <si>
    <t>y asignación/cancelación de DEG.</t>
  </si>
  <si>
    <t>2 0 0 3</t>
  </si>
  <si>
    <t>En el extranjero (activos)</t>
  </si>
  <si>
    <t>En Chile (pasivos)</t>
  </si>
  <si>
    <t>(3) Flujos netos de pasivos por préstamos de mediano plazo</t>
  </si>
  <si>
    <t>2 0 0 4</t>
  </si>
  <si>
    <t>Año 2004</t>
  </si>
  <si>
    <t>CRÉDITO</t>
  </si>
  <si>
    <t>DÉBITO</t>
  </si>
  <si>
    <t>I.</t>
  </si>
  <si>
    <t>CUENTA CORRIENTE</t>
  </si>
  <si>
    <t>A.</t>
  </si>
  <si>
    <t>BIENES Y SERVICIOS</t>
  </si>
  <si>
    <t>1.</t>
  </si>
  <si>
    <t>Mercancías generales</t>
  </si>
  <si>
    <t>Zona franca</t>
  </si>
  <si>
    <t>Reparaciones de bienes</t>
  </si>
  <si>
    <t>2.</t>
  </si>
  <si>
    <t>B.</t>
  </si>
  <si>
    <t>RENTA</t>
  </si>
  <si>
    <t>Remuneración de empleados</t>
  </si>
  <si>
    <t>C.</t>
  </si>
  <si>
    <t>TRANSFERENCIAS CORRIENTES</t>
  </si>
  <si>
    <t>II.</t>
  </si>
  <si>
    <t>CUENTA DE CAPITAL</t>
  </si>
  <si>
    <t>Transferencias de capital</t>
  </si>
  <si>
    <t>Adquisición/enajenación de activos no financieros no producidos</t>
  </si>
  <si>
    <t>CUENTA FINANCIERA</t>
  </si>
  <si>
    <t>Instrumentos financieros derivados</t>
  </si>
  <si>
    <t>III.</t>
  </si>
  <si>
    <t>ERRORES Y OMISIONES</t>
  </si>
  <si>
    <t>MEMORÁNDUM</t>
  </si>
  <si>
    <t>Saldo de Balanza de Pagos</t>
  </si>
  <si>
    <t>Cuenta financiera excluyendo activos de reserva</t>
  </si>
  <si>
    <t>(1)</t>
  </si>
  <si>
    <t>Activos de corto plazo</t>
  </si>
  <si>
    <t>Sal marina y de mesa</t>
  </si>
  <si>
    <t>(Algas)</t>
  </si>
  <si>
    <t>(Moluscos y crustáceos)</t>
  </si>
  <si>
    <t>(Conservas de pescado)</t>
  </si>
  <si>
    <t>(Fruta deshidratada)</t>
  </si>
  <si>
    <t>(Fruta congelada sin azúcar)</t>
  </si>
  <si>
    <t>(Conservas de fruta)</t>
  </si>
  <si>
    <t>(Vino)</t>
  </si>
  <si>
    <t>(Basas y madera aserrada de pino insigne)</t>
  </si>
  <si>
    <t>(Madera cepillada)</t>
  </si>
  <si>
    <t>(Tableros de fibra de madera)</t>
  </si>
  <si>
    <t>(Tableros de partículas)</t>
  </si>
  <si>
    <t>(Obras de carpintería)</t>
  </si>
  <si>
    <t>(Papel para periódico)</t>
  </si>
  <si>
    <t>(Diarios y publicaciones)</t>
  </si>
  <si>
    <t>(Cartulina)</t>
  </si>
  <si>
    <t>(Nitrato de potasio)</t>
  </si>
  <si>
    <t>(Neumáticos, cámaras y cubrecámaras)</t>
  </si>
  <si>
    <t>(Alambre de cobre)</t>
  </si>
  <si>
    <t>(Manufacturas metálicas)</t>
  </si>
  <si>
    <t>(Material de transporte)</t>
  </si>
  <si>
    <t>Durables</t>
  </si>
  <si>
    <t>Semidurables</t>
  </si>
  <si>
    <t>Otros bienes de consumo</t>
  </si>
  <si>
    <t xml:space="preserve">            2 0 0 4</t>
  </si>
  <si>
    <t>15.-  PIB en mill. US$</t>
  </si>
  <si>
    <t>16.- % Cta. Cte./PIB de período</t>
  </si>
  <si>
    <t xml:space="preserve"> % Cta. Cte./PIB en 12 meses</t>
  </si>
  <si>
    <t>Mineras</t>
  </si>
  <si>
    <t>Agrop., Silvic. y Pesq.</t>
  </si>
  <si>
    <t>Industriales</t>
  </si>
  <si>
    <t xml:space="preserve">  (Cobre)</t>
  </si>
  <si>
    <t>(incluyendo aquellos considerados inversión directa y creditos comerciales)</t>
  </si>
  <si>
    <t>CUENTA CAPITAL Y FINACIERA EXCLUYENDO ACTIVOS DE RESERVA</t>
  </si>
  <si>
    <t>3.</t>
  </si>
  <si>
    <t>Activos</t>
  </si>
  <si>
    <t>2 0 0 5</t>
  </si>
  <si>
    <t>AÑO 2005</t>
  </si>
  <si>
    <t>Año 2005</t>
  </si>
  <si>
    <t>EXPORTACIONES  DE  COBRE: SERIE TRIMESTRAL 2004-2005</t>
  </si>
  <si>
    <t>IMPORTACIONES  DE  PETROLEO: SERIE TRIMESTRAL 2004-2005</t>
  </si>
  <si>
    <t>TASAS DE INTERES RELEVANTES: SERIE TRIMESTRAL 2004-2005</t>
  </si>
  <si>
    <t>Prom. Año 2004</t>
  </si>
  <si>
    <t>Prom. 2005</t>
  </si>
  <si>
    <t>SUPUESTOS: SERIE TRIMESTRA 2004-2005</t>
  </si>
  <si>
    <t xml:space="preserve">            2 0 0 5</t>
  </si>
  <si>
    <t xml:space="preserve"> BALANZA DE PAGOS 2 0 0 4 - 2 0 0 5</t>
  </si>
  <si>
    <t>* Var. Precios Imp. No Petróleo</t>
  </si>
  <si>
    <t>I. CUENTA CORRIENTE</t>
  </si>
  <si>
    <t>1. Bienes</t>
  </si>
  <si>
    <t>2. Servicios</t>
  </si>
  <si>
    <t>II. CUENTA DE CAPITAL Y FINACIERA</t>
  </si>
  <si>
    <t>3.  Instrumentos financieros derivados</t>
  </si>
  <si>
    <t xml:space="preserve"> 2. Inversión de cartera</t>
  </si>
  <si>
    <t>5 .Activos de reserva</t>
  </si>
  <si>
    <t xml:space="preserve">         TRIMESTRE</t>
  </si>
  <si>
    <t>AÑO</t>
  </si>
  <si>
    <t>I</t>
  </si>
  <si>
    <t xml:space="preserve">II </t>
  </si>
  <si>
    <t xml:space="preserve">III  </t>
  </si>
  <si>
    <t>I. MERCANCIAS GENERALES</t>
  </si>
  <si>
    <t xml:space="preserve"> A. REGIMEN GENERAL</t>
  </si>
  <si>
    <t>B. ZONA FRANCA</t>
  </si>
  <si>
    <t>II. REPARACIONES DE BIENES</t>
  </si>
  <si>
    <t>III. BIENES ADQUIRIDOS EN PUERTO POR MEDIOS DE TRANSPORTE</t>
  </si>
  <si>
    <t>IV. ORO NO MONETARIO</t>
  </si>
  <si>
    <t>TOTAL(I+II+III+IV)</t>
  </si>
  <si>
    <t>TRIMESTRE</t>
  </si>
  <si>
    <t>III</t>
  </si>
  <si>
    <t>IV</t>
  </si>
  <si>
    <t>I. MERCANCÍAS GENERALES</t>
  </si>
  <si>
    <t xml:space="preserve"> A. RÉGIMEN GENERAL</t>
  </si>
  <si>
    <t>II. BIENES PARA TRANSFORMACIÓN</t>
  </si>
  <si>
    <t>IV. BIENES ADQUIRIDOS EN PUERTO POR MEDIOS DE TRANSPORTE</t>
  </si>
  <si>
    <t>V. ORO NO MONETARIO</t>
  </si>
  <si>
    <t>TOTAL DE IMPORTACIONES DE BIENES (FOB) (*)</t>
  </si>
  <si>
    <t>(*)</t>
  </si>
  <si>
    <t>Los valores fob de las distintas categorías están registrados en el cuadro resumen de la Balanza de Pagos.</t>
  </si>
  <si>
    <t>2. Corto Plazo Plazo</t>
  </si>
  <si>
    <t>Saldo a fines de cada trimestre</t>
  </si>
  <si>
    <t xml:space="preserve">AÑO </t>
  </si>
  <si>
    <t>Otros ajustes</t>
  </si>
  <si>
    <t>Acciones y otras participaciones en el capital</t>
  </si>
  <si>
    <t>1.1.1</t>
  </si>
  <si>
    <t>Activos frente a empresas filiales</t>
  </si>
  <si>
    <t>1.1.2</t>
  </si>
  <si>
    <t>Pasivos frente a empresas filiales</t>
  </si>
  <si>
    <t>1.2.1</t>
  </si>
  <si>
    <t>1.2.2</t>
  </si>
  <si>
    <t xml:space="preserve">2.1 </t>
  </si>
  <si>
    <t>Títulos de participación en el capital</t>
  </si>
  <si>
    <t>2.1.1</t>
  </si>
  <si>
    <t>2.1.2</t>
  </si>
  <si>
    <t>Gobierno General</t>
  </si>
  <si>
    <t>2.1.3</t>
  </si>
  <si>
    <t>2.1.4</t>
  </si>
  <si>
    <t xml:space="preserve">2.2 </t>
  </si>
  <si>
    <t>2.2.1</t>
  </si>
  <si>
    <t>Bonos y pagarés</t>
  </si>
  <si>
    <t>2.2.1.1</t>
  </si>
  <si>
    <t>2.2.1.2</t>
  </si>
  <si>
    <t>2.2.1.3</t>
  </si>
  <si>
    <t>2.2.1.4</t>
  </si>
  <si>
    <t>2.2.2.1</t>
  </si>
  <si>
    <t>2.2.2.2</t>
  </si>
  <si>
    <t>2.2.2.3</t>
  </si>
  <si>
    <t>2.2.2.4</t>
  </si>
  <si>
    <t>3.1</t>
  </si>
  <si>
    <t>3.2</t>
  </si>
  <si>
    <t>3.3</t>
  </si>
  <si>
    <t>3.4</t>
  </si>
  <si>
    <t>4.</t>
  </si>
  <si>
    <t>4.1.1</t>
  </si>
  <si>
    <t>4.1.1.1</t>
  </si>
  <si>
    <t>A largo plazo</t>
  </si>
  <si>
    <t>4.1.1.2</t>
  </si>
  <si>
    <t>A corto plazo</t>
  </si>
  <si>
    <t>4.1.2</t>
  </si>
  <si>
    <t>4.1.2.1</t>
  </si>
  <si>
    <t>4.1.2.2</t>
  </si>
  <si>
    <t>4.1.2.2.1</t>
  </si>
  <si>
    <t>4.1.2.2.2</t>
  </si>
  <si>
    <t>4.2.1</t>
  </si>
  <si>
    <t>4.2.1.1</t>
  </si>
  <si>
    <t>4.2.1.2</t>
  </si>
  <si>
    <t xml:space="preserve">4.2.2 </t>
  </si>
  <si>
    <t>4.2.2.1</t>
  </si>
  <si>
    <t>4.2.2.2</t>
  </si>
  <si>
    <t>4.2.3</t>
  </si>
  <si>
    <t>4.2.3.1</t>
  </si>
  <si>
    <t>4.2.3.2</t>
  </si>
  <si>
    <t>4.2.4</t>
  </si>
  <si>
    <t>4.2.4.1</t>
  </si>
  <si>
    <t>4.2.4.2</t>
  </si>
  <si>
    <t>4.3.1</t>
  </si>
  <si>
    <t>4.3.2</t>
  </si>
  <si>
    <t>4.3.3</t>
  </si>
  <si>
    <t>4.3.4</t>
  </si>
  <si>
    <t>4.3.4.1</t>
  </si>
  <si>
    <t>4.3.4.2</t>
  </si>
  <si>
    <t>4.4.1.1</t>
  </si>
  <si>
    <t>4.4.1.2</t>
  </si>
  <si>
    <t>4.4.2.1</t>
  </si>
  <si>
    <t>4.4.2.2</t>
  </si>
  <si>
    <t>4.4.3</t>
  </si>
  <si>
    <t>4.4.3.1</t>
  </si>
  <si>
    <t>4.4.3.2</t>
  </si>
  <si>
    <t>4.4.4</t>
  </si>
  <si>
    <t>4.4.4.1</t>
  </si>
  <si>
    <t>4.4.4.2</t>
  </si>
  <si>
    <t>4.4.4.2.1</t>
  </si>
  <si>
    <t>4.4.4.2.2</t>
  </si>
  <si>
    <t>5.1</t>
  </si>
  <si>
    <t>5.2</t>
  </si>
  <si>
    <t>5.3</t>
  </si>
  <si>
    <t>5.4</t>
  </si>
  <si>
    <t>5.4.1</t>
  </si>
  <si>
    <t>5.4.2</t>
  </si>
  <si>
    <t>5.5</t>
  </si>
  <si>
    <t xml:space="preserve">Los saldos de activos y pasivos financieros de Chile con el exterior, a fines de los períodos señalados, han sido confeccionados siguiendo los lineamientos generales </t>
  </si>
  <si>
    <t>Activos frente a inversionistas directos</t>
  </si>
  <si>
    <t>Pasivos frente a inversionistas directos</t>
  </si>
  <si>
    <t>2.1</t>
  </si>
  <si>
    <t xml:space="preserve">Bancos </t>
  </si>
  <si>
    <t>2.2</t>
  </si>
  <si>
    <t>2.2.2</t>
  </si>
  <si>
    <t>Instrumentos del mercado monetario</t>
  </si>
  <si>
    <t xml:space="preserve"> Gobierno General</t>
  </si>
  <si>
    <t xml:space="preserve">4.1.2.1.1 </t>
  </si>
  <si>
    <t>4.1.2.1.2</t>
  </si>
  <si>
    <t>Uso del crédito del FMI</t>
  </si>
  <si>
    <t>Otros a largo plazo</t>
  </si>
  <si>
    <t>4.2.1.3</t>
  </si>
  <si>
    <t>4.2.2</t>
  </si>
  <si>
    <t>4.2.4.1.1</t>
  </si>
  <si>
    <t>4.2.4.1.2</t>
  </si>
  <si>
    <t>4.2.4.2.1</t>
  </si>
  <si>
    <t>4.2.4.2.2</t>
  </si>
  <si>
    <t xml:space="preserve">4.4 </t>
  </si>
  <si>
    <t xml:space="preserve"> </t>
  </si>
  <si>
    <t>Transacciones</t>
  </si>
  <si>
    <t>Variación de precios</t>
  </si>
  <si>
    <t>Variación de tipo de cambio</t>
  </si>
  <si>
    <t>B. Pasivos</t>
  </si>
  <si>
    <t xml:space="preserve">   Corto plazo</t>
  </si>
  <si>
    <t>Acciones y otras participaciones</t>
  </si>
  <si>
    <t xml:space="preserve">Saldos a fines de los períodos señalados de los activos y pasivos financieros de Chile con el exterior, así como de las posiciones netas abiertas por sector institucional, y, al interior </t>
  </si>
  <si>
    <t xml:space="preserve">de cada sector definido, por categoría funcional de activo/pasivo, por instrumento y por plazo. Los sectores institucionales tienen mayor desglose que en la presentación tradicional </t>
  </si>
  <si>
    <t>A.  Activos</t>
  </si>
  <si>
    <t>Otra inversión (Otros activos)</t>
  </si>
  <si>
    <t xml:space="preserve"> Inversión directa</t>
  </si>
  <si>
    <t xml:space="preserve"> Inversión de cartera</t>
  </si>
  <si>
    <t xml:space="preserve"> Otra inversión</t>
  </si>
  <si>
    <t>carácter provisional.</t>
  </si>
  <si>
    <t>(Sericios de compraventa y otros servicios relacionados con el comercio)</t>
  </si>
  <si>
    <t>(Servicios de arrendamiento de explotación)</t>
  </si>
  <si>
    <t>(Servicios empresariales, profesionales y técnicos varios)</t>
  </si>
  <si>
    <t>VARIACIÓN DE LA POSICIÓN EN EL AÑO DEBIDO A:</t>
  </si>
  <si>
    <t>&lt;&lt; Volver a portada</t>
  </si>
  <si>
    <t>Asignaciones DEG</t>
  </si>
  <si>
    <t>VARIACIÓN DE LA POSICIÓN EN EL TRIMESTRE DEBIDO A:</t>
  </si>
  <si>
    <t>2.1.   Banco Central</t>
  </si>
  <si>
    <t>2.2.   Bancos</t>
  </si>
  <si>
    <t xml:space="preserve">   Largo plazo</t>
  </si>
  <si>
    <t>2.3.  Fondos de pensiones</t>
  </si>
  <si>
    <t>2.4.  Fondos mutuos y cías. de seguros</t>
  </si>
  <si>
    <t xml:space="preserve">Banco Central </t>
  </si>
  <si>
    <t>AÑO 2009</t>
  </si>
  <si>
    <t>2 0 0 9</t>
  </si>
  <si>
    <t>Monedsa y depósitos</t>
  </si>
  <si>
    <t xml:space="preserve"> Monedas y depósitos</t>
  </si>
  <si>
    <t>CUADRO II.4.1</t>
  </si>
  <si>
    <t>CUADRO II.4.2</t>
  </si>
  <si>
    <t>Balanza de pagos por trimestre, 2007</t>
  </si>
  <si>
    <t>Cuenta Financiera excluyendo activos de reserva</t>
  </si>
  <si>
    <t>Minería</t>
  </si>
  <si>
    <t>Agropecuario-Silvícola y Pesquero</t>
  </si>
  <si>
    <t xml:space="preserve">3. </t>
  </si>
  <si>
    <t>Salitre y yodo</t>
  </si>
  <si>
    <t>Plata metálica</t>
  </si>
  <si>
    <t>Óxido y ferromolibdeno</t>
  </si>
  <si>
    <t>Carbonato de litio</t>
  </si>
  <si>
    <t>Otros mineros</t>
  </si>
  <si>
    <t>Sector frutícola</t>
  </si>
  <si>
    <t>Otros agropecuarios</t>
  </si>
  <si>
    <t xml:space="preserve"> (Maíz semilla)</t>
  </si>
  <si>
    <t xml:space="preserve"> (Semilla de hortalizas)</t>
  </si>
  <si>
    <t>Sector silvícola</t>
  </si>
  <si>
    <t>(Salmón y trucha)</t>
  </si>
  <si>
    <t xml:space="preserve">     (Pasas)</t>
  </si>
  <si>
    <t>(Puré y jugo de tomate)</t>
  </si>
  <si>
    <t>(Jugo de fruta)</t>
  </si>
  <si>
    <t>(Jugo en polvo)</t>
  </si>
  <si>
    <t>(Carne de cerdo)</t>
  </si>
  <si>
    <t>Bebidas y tabaco</t>
  </si>
  <si>
    <t>Forestales y muebles de madera</t>
  </si>
  <si>
    <r>
      <t>(</t>
    </r>
    <r>
      <rPr>
        <i/>
        <sz val="10"/>
        <rFont val="Arial"/>
        <family val="2"/>
      </rPr>
      <t>Chips</t>
    </r>
    <r>
      <rPr>
        <sz val="10"/>
        <rFont val="Arial"/>
        <family val="2"/>
      </rPr>
      <t xml:space="preserve"> de madera)</t>
    </r>
  </si>
  <si>
    <r>
      <t>(</t>
    </r>
    <r>
      <rPr>
        <i/>
        <sz val="10"/>
        <rFont val="Arial"/>
        <family val="2"/>
      </rPr>
      <t>Pallets</t>
    </r>
    <r>
      <rPr>
        <sz val="10"/>
        <rFont val="Arial"/>
        <family val="2"/>
      </rPr>
      <t xml:space="preserve"> de madera)</t>
    </r>
  </si>
  <si>
    <t>Celulosa, papel y otros</t>
  </si>
  <si>
    <t>Productos químicos</t>
  </si>
  <si>
    <t>(Perfumes, cosméticos y artículos de tocador)</t>
  </si>
  <si>
    <t>Industrias metálicas básicas</t>
  </si>
  <si>
    <t>Productos metálicos, maquinaria y equipos</t>
  </si>
  <si>
    <t>Otros productos industriales</t>
  </si>
  <si>
    <t>CUADRO II.4.3</t>
  </si>
  <si>
    <t>Exportación de bienes por trimestre, 2009</t>
  </si>
  <si>
    <t>Importación de bienes por trimestre, 2009</t>
  </si>
  <si>
    <t>No petroléo</t>
  </si>
  <si>
    <t>1. Bienes de Consumo</t>
  </si>
  <si>
    <t>2. Bienes Intermedios</t>
  </si>
  <si>
    <t>3. Bienes de Capital</t>
  </si>
  <si>
    <t>III. REPARACIÓN DE BIENES</t>
  </si>
  <si>
    <t>TOTAL DE IMPORTACIONES DE BIENES (CIF) (SUMA I a V)</t>
  </si>
  <si>
    <t xml:space="preserve"> Régimen general (fob)</t>
  </si>
  <si>
    <t>CUADRO II.4.4</t>
  </si>
  <si>
    <t>CUADRO II.4.5</t>
  </si>
  <si>
    <t>CUADRO II.4.6</t>
  </si>
  <si>
    <t>Renta de la inversión por trimestre, 2009</t>
  </si>
  <si>
    <t>Servicios por trimestre, 2009</t>
  </si>
  <si>
    <t>RENTA DE LA INVERSIÓN</t>
  </si>
  <si>
    <t>INVERSIÓN DIRECTA</t>
  </si>
  <si>
    <t>1. Renta Procedente de Participaciones</t>
  </si>
  <si>
    <t>de Capital .</t>
  </si>
  <si>
    <t>Reinversión utilidades en el exterior</t>
  </si>
  <si>
    <t>Dividendos y utilidades pagados (1)</t>
  </si>
  <si>
    <t xml:space="preserve">2. Renta Procedente de la Deuda ( intereses) </t>
  </si>
  <si>
    <t>INVERSIÓN DE CARTERA</t>
  </si>
  <si>
    <t>Renta procedente de participaciones</t>
  </si>
  <si>
    <t>Bonos y pagarés (2)</t>
  </si>
  <si>
    <t>OTRA INVERSIÓN</t>
  </si>
  <si>
    <t>Mediano Plazo (2)</t>
  </si>
  <si>
    <t>Sector público</t>
  </si>
  <si>
    <t>Sector público no financiero</t>
  </si>
  <si>
    <t>Sector financiero</t>
  </si>
  <si>
    <t>Sector privado no financiero</t>
  </si>
  <si>
    <t>(2)</t>
  </si>
  <si>
    <t>Por Inversión directa</t>
  </si>
  <si>
    <t>Por Inversión de cartera</t>
  </si>
  <si>
    <t>CUADRO II.4.7</t>
  </si>
  <si>
    <t>Transferencias corrientes por trimestre, 2009</t>
  </si>
  <si>
    <t>CUADRO II.4.8</t>
  </si>
  <si>
    <t>Cuenta financiera por trimestre, 2009</t>
  </si>
  <si>
    <t xml:space="preserve"> Banco Central</t>
  </si>
  <si>
    <t>4. Otra Inversión</t>
  </si>
  <si>
    <t>Préstamos (1) (2)</t>
  </si>
  <si>
    <t>Activos de Reservas</t>
  </si>
  <si>
    <t>MEMORÁNDUM:</t>
  </si>
  <si>
    <t>CUADRO II.4.10</t>
  </si>
  <si>
    <t>Flujos trimestrales de activos de reserva por instrumento, 2009 (*)</t>
  </si>
  <si>
    <t>CUADRO II.4.9</t>
  </si>
  <si>
    <t>Activos de reserva por instrumento, 2009</t>
  </si>
  <si>
    <t>CUADRO II.4.11</t>
  </si>
  <si>
    <t>Posición de inversión internacional (*), primer trimestre 2009</t>
  </si>
  <si>
    <t>Inversión Directa en el Extranjero</t>
  </si>
  <si>
    <t>Activos de Reserva</t>
  </si>
  <si>
    <t>Posición de inversión internacional (*), segundo trimestre 2009</t>
  </si>
  <si>
    <t>CUADRO II.4.11.A</t>
  </si>
  <si>
    <t>CUADRO II.4.11.B</t>
  </si>
  <si>
    <t>Posición de inversión internacional (*), tercer trimestre 2009</t>
  </si>
  <si>
    <t>CUADRO II.4.11.C</t>
  </si>
  <si>
    <t>Posición de inversión internacional (*), cuarto trimestre 2009</t>
  </si>
  <si>
    <t>CUADRO II.4.11.D</t>
  </si>
  <si>
    <t>Posición de inversión internacional (*), 2009</t>
  </si>
  <si>
    <t>1.  Gobierno General</t>
  </si>
  <si>
    <t>2.  Sociedades Financieras</t>
  </si>
  <si>
    <t>3.  Otros Sectores (3)</t>
  </si>
  <si>
    <t>CUADRO II.4.12</t>
  </si>
  <si>
    <t>CUADRO II.4.12.A</t>
  </si>
  <si>
    <t>Posición de inversión internacional, por sector institucional (1) (2), segundo trimestre 2009</t>
  </si>
  <si>
    <t>Posición de inversión internacional, por sector institucional (1) (2), primer trimestre 2009</t>
  </si>
  <si>
    <t>CUADRO II.4.12.B</t>
  </si>
  <si>
    <t>CUADRO II.4.12.C</t>
  </si>
  <si>
    <t>CUADRO II.4.12.D</t>
  </si>
  <si>
    <t>Inversión Directa en Chile</t>
  </si>
  <si>
    <t>Posición de inversión internacional, por sector institucional (1) (2), tercer trimestre 2009</t>
  </si>
  <si>
    <t>Posición de inversión internacional, por sector institucional (1) (2), cuarto trimestre 2009</t>
  </si>
  <si>
    <t>Posición de inversión internacional, por sector institucional (1) (2), 2009</t>
  </si>
  <si>
    <r>
      <t xml:space="preserve">establecidos en la quinta edición del </t>
    </r>
    <r>
      <rPr>
        <i/>
        <sz val="10"/>
        <rFont val="Arial"/>
        <family val="2"/>
      </rPr>
      <t>Manual de Balanza de Pagos</t>
    </r>
    <r>
      <rPr>
        <sz val="10"/>
        <rFont val="Arial"/>
        <family val="2"/>
      </rPr>
      <t xml:space="preserve"> del Fondo Monetario Internacional (FMI). Las cifras se actualizan trimestralmente y tienen carácter provisional.</t>
    </r>
  </si>
  <si>
    <t xml:space="preserve">de la Posición de Inversión Internacional y corresponden al sector deudor en el caso de los pasivos, y al acreedor en el de los activos.Las cifras se actualizan trimestralmente y tienen </t>
  </si>
  <si>
    <r>
      <t xml:space="preserve">establecidos en la quinta edición del </t>
    </r>
    <r>
      <rPr>
        <i/>
        <sz val="10"/>
        <rFont val="Arial"/>
        <family val="2"/>
      </rPr>
      <t xml:space="preserve">Manual de Balanza de Pagos </t>
    </r>
    <r>
      <rPr>
        <sz val="10"/>
        <rFont val="Arial"/>
        <family val="2"/>
      </rPr>
      <t>del Fondo Monetario Internacional (FMI). Las cifras se actualizan trimestralmente y tienen carácter provisional.</t>
    </r>
  </si>
  <si>
    <t xml:space="preserve">(2)  A partir del 18 de marzo de 2010 la clasificación por sector institucional se homologa a la presentación de las cuentas institucionales de Cuentas Nacionales. </t>
  </si>
  <si>
    <t>(3) Incluye otras sociedades financieras, sociedades no financieras y hogares.</t>
  </si>
  <si>
    <t>II.4 Balanza de Pagos 2009</t>
  </si>
  <si>
    <t>II.4.6 Renta de la inversión por trimestre, 2009</t>
  </si>
  <si>
    <t>II.4.5 Servicios por trimestre, 2009</t>
  </si>
  <si>
    <t>II.4.4 Importación de bienes por trimestre, 2009</t>
  </si>
  <si>
    <t>II.4.3 Exportación de bienes por trimestre, 2009</t>
  </si>
  <si>
    <t>II.4.2 Balanza de pagos por trimestre, 2009</t>
  </si>
  <si>
    <t>II.4.1 Balanza de pagos, 2009</t>
  </si>
  <si>
    <t>II.4.7 Transferencias corrientes por trimestre, 2009</t>
  </si>
  <si>
    <t>II.4.8 Cuenta financiera por trimestre, 2009</t>
  </si>
  <si>
    <t>II.4.9 Activos de reserva por instrumento, 2009. Saldos a fines de cada trimestre</t>
  </si>
  <si>
    <t>II.4.10 Flujos trimestrales de activos de reserva por instrumento, 2009</t>
  </si>
  <si>
    <t>III.4.11 Posición de inversión internacional, primer trimestre 2009</t>
  </si>
  <si>
    <t>III.4.11.A Posición de inversión internacional, segundo trimestre 2009</t>
  </si>
  <si>
    <t>III.4.11.B Posición de inversión internacional, tercer trimestre 2009</t>
  </si>
  <si>
    <t>III.4.11.C Posición de inversión internacional, cuarto trimestre 2009</t>
  </si>
  <si>
    <t>III.4.11.D Posición de inversión internacional, 2009</t>
  </si>
  <si>
    <t>III.4.12 Posición de inversión internacional, por sector institucional, primer trimestre 2009</t>
  </si>
  <si>
    <t>III.4.12.A Posición de inversión internacional, por sector institucional, segundo trimestre 2009</t>
  </si>
  <si>
    <t>III.4.12.B Posición de inversión internacional, por sector institucional, tercer trimestre 2009</t>
  </si>
  <si>
    <t>III.4.12.C Posición de inversión internacional, por sector institucional, cuarto trimestre 2009</t>
  </si>
  <si>
    <t>III.4.12.D Posición de inversión internacional, por sector institucional, 2009</t>
  </si>
  <si>
    <t>Balanza de pagos, 2009</t>
  </si>
</sst>
</file>

<file path=xl/styles.xml><?xml version="1.0" encoding="utf-8"?>
<styleSheet xmlns="http://schemas.openxmlformats.org/spreadsheetml/2006/main">
  <numFmts count="5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_);_(* \(#,##0\);_(* &quot;-&quot;_);_(@_)"/>
    <numFmt numFmtId="171" formatCode="_(* #,##0.00_);_(* \(#,##0.00\);_(* &quot;-&quot;??_);_(@_)"/>
    <numFmt numFmtId="172" formatCode="_(&quot;$&quot;* #,##0_);_(&quot;$&quot;* \(#,##0\);_(&quot;$&quot;* &quot;-&quot;_);_(@_)"/>
    <numFmt numFmtId="173" formatCode="_(&quot;$&quot;* #,##0.00_);_(&quot;$&quot;* \(#,##0.00\);_(&quot;$&quot;* &quot;-&quot;??_);_(@_)"/>
    <numFmt numFmtId="174" formatCode="#,##0.0"/>
    <numFmt numFmtId="175" formatCode="\(#,##0.0\)"/>
    <numFmt numFmtId="176" formatCode="\(0.0\)"/>
    <numFmt numFmtId="177" formatCode="0.0"/>
    <numFmt numFmtId="178" formatCode="\(0\)"/>
    <numFmt numFmtId="179" formatCode="0.000000000"/>
    <numFmt numFmtId="180" formatCode="_(* #,##0.000_);_(* \(#,##0.000\);_(* &quot;-&quot;??_);_(@_)"/>
    <numFmt numFmtId="181" formatCode="_(* #,##0.0000_);_(* \(#,##0.0000\);_(* &quot;-&quot;??_);_(@_)"/>
    <numFmt numFmtId="182" formatCode="_(* #,##0.00000_);_(* \(#,##0.00000\);_(* &quot;-&quot;??_);_(@_)"/>
    <numFmt numFmtId="183" formatCode="_(* #,##0.000000_);_(* \(#,##0.000000\);_(* &quot;-&quot;??_);_(@_)"/>
    <numFmt numFmtId="184" formatCode="_(* #,##0.0000000_);_(* \(#,##0.0000000\);_(* &quot;-&quot;??_);_(@_)"/>
    <numFmt numFmtId="185" formatCode="_(* #,##0.00000000_);_(* \(#,##0.00000000\);_(* &quot;-&quot;??_);_(@_)"/>
    <numFmt numFmtId="186" formatCode="_(* #,##0.000000000_);_(* \(#,##0.000000000\);_(* &quot;-&quot;??_);_(@_)"/>
    <numFmt numFmtId="187" formatCode="_(* #,##0.0000000000_);_(* \(#,##0.0000000000\);_(* &quot;-&quot;??_);_(@_)"/>
    <numFmt numFmtId="188" formatCode="_(* #,##0.00000000000_);_(* \(#,##0.00000000000\);_(* &quot;-&quot;??_);_(@_)"/>
    <numFmt numFmtId="189" formatCode="_(* #,##0.0_);_(* \(#,##0.0\);_(* &quot;-&quot;??_);_(@_)"/>
    <numFmt numFmtId="190" formatCode="_(* #,##0_);_(* \(#,##0\);_(* &quot;-&quot;??_);_(@_)"/>
    <numFmt numFmtId="191" formatCode="#,##0.0;[Red]\-#,##0.0"/>
    <numFmt numFmtId="192" formatCode="#,##0\ &quot;pta&quot;;\-#,##0\ &quot;pta&quot;"/>
    <numFmt numFmtId="193" formatCode="#,##0\ &quot;pta&quot;;[Red]\-#,##0\ &quot;pta&quot;"/>
    <numFmt numFmtId="194" formatCode="#,##0.00\ &quot;pta&quot;;\-#,##0.00\ &quot;pta&quot;"/>
    <numFmt numFmtId="195" formatCode="#,##0.00\ &quot;pta&quot;;[Red]\-#,##0.00\ &quot;pta&quot;"/>
    <numFmt numFmtId="196" formatCode="_-* #,##0\ &quot;pta&quot;_-;\-* #,##0\ &quot;pta&quot;_-;_-* &quot;-&quot;\ &quot;pta&quot;_-;_-@_-"/>
    <numFmt numFmtId="197" formatCode="_-* #,##0\ _p_t_a_-;\-* #,##0\ _p_t_a_-;_-* &quot;-&quot;\ _p_t_a_-;_-@_-"/>
    <numFmt numFmtId="198" formatCode="_-* #,##0.00\ &quot;pta&quot;_-;\-* #,##0.00\ &quot;pta&quot;_-;_-* &quot;-&quot;??\ &quot;pta&quot;_-;_-@_-"/>
    <numFmt numFmtId="199" formatCode="_-* #,##0.00\ _p_t_a_-;\-* #,##0.00\ _p_t_a_-;_-* &quot;-&quot;??\ _p_t_a_-;_-@_-"/>
    <numFmt numFmtId="200" formatCode="#,##0.000"/>
    <numFmt numFmtId="201" formatCode="#,##0.0000"/>
    <numFmt numFmtId="202" formatCode="#,##0.00000"/>
    <numFmt numFmtId="203" formatCode="#,##0.000000"/>
    <numFmt numFmtId="204" formatCode="#,##0.0000000"/>
    <numFmt numFmtId="205" formatCode="#,##0.000000000000"/>
    <numFmt numFmtId="206" formatCode="#,##0.00000000000000"/>
    <numFmt numFmtId="207" formatCode="[$-80A]dddd\,\ dd&quot; de &quot;mmmm&quot; de &quot;yyyy"/>
  </numFmts>
  <fonts count="22">
    <font>
      <sz val="10"/>
      <name val="Arial"/>
      <family val="0"/>
    </font>
    <font>
      <b/>
      <sz val="10"/>
      <name val="Arial"/>
      <family val="2"/>
    </font>
    <font>
      <sz val="10"/>
      <name val="MS Sans Serif"/>
      <family val="0"/>
    </font>
    <font>
      <sz val="9"/>
      <name val="Geneva"/>
      <family val="0"/>
    </font>
    <font>
      <sz val="10"/>
      <name val="Times New Roman"/>
      <family val="1"/>
    </font>
    <font>
      <b/>
      <sz val="10"/>
      <name val="Times New Roman"/>
      <family val="1"/>
    </font>
    <font>
      <b/>
      <sz val="9"/>
      <name val="Geneva"/>
      <family val="0"/>
    </font>
    <font>
      <sz val="9"/>
      <name val="Arial"/>
      <family val="0"/>
    </font>
    <font>
      <b/>
      <sz val="9"/>
      <name val="Arial"/>
      <family val="2"/>
    </font>
    <font>
      <b/>
      <i/>
      <sz val="10"/>
      <name val="Arial"/>
      <family val="2"/>
    </font>
    <font>
      <b/>
      <sz val="12"/>
      <name val="Times New Roman"/>
      <family val="1"/>
    </font>
    <font>
      <b/>
      <sz val="10"/>
      <name val="Geneva"/>
      <family val="0"/>
    </font>
    <font>
      <b/>
      <sz val="12"/>
      <name val="Arial"/>
      <family val="2"/>
    </font>
    <font>
      <b/>
      <i/>
      <sz val="9"/>
      <name val="Arial"/>
      <family val="2"/>
    </font>
    <font>
      <i/>
      <sz val="9"/>
      <name val="Arial"/>
      <family val="2"/>
    </font>
    <font>
      <sz val="12"/>
      <name val="Arial"/>
      <family val="2"/>
    </font>
    <font>
      <sz val="9"/>
      <name val="Times New Roman"/>
      <family val="1"/>
    </font>
    <font>
      <u val="single"/>
      <sz val="10"/>
      <color indexed="12"/>
      <name val="Arial"/>
      <family val="0"/>
    </font>
    <font>
      <u val="single"/>
      <sz val="10"/>
      <color indexed="36"/>
      <name val="Arial"/>
      <family val="0"/>
    </font>
    <font>
      <sz val="8"/>
      <name val="Arial"/>
      <family val="0"/>
    </font>
    <font>
      <sz val="10"/>
      <color indexed="9"/>
      <name val="Arial"/>
      <family val="2"/>
    </font>
    <font>
      <i/>
      <sz val="10"/>
      <name val="Arial"/>
      <family val="2"/>
    </font>
  </fonts>
  <fills count="3">
    <fill>
      <patternFill/>
    </fill>
    <fill>
      <patternFill patternType="gray125"/>
    </fill>
    <fill>
      <patternFill patternType="solid">
        <fgColor indexed="9"/>
        <bgColor indexed="64"/>
      </patternFill>
    </fill>
  </fills>
  <borders count="22">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thin"/>
      <bottom style="thick"/>
    </border>
    <border>
      <left>
        <color indexed="63"/>
      </left>
      <right style="thin"/>
      <top>
        <color indexed="63"/>
      </top>
      <bottom>
        <color indexed="63"/>
      </bottom>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medium"/>
      <bottom>
        <color indexed="63"/>
      </bottom>
    </border>
    <border>
      <left>
        <color indexed="63"/>
      </left>
      <right style="medium"/>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color indexed="23"/>
      </top>
      <bottom style="medium"/>
    </border>
    <border>
      <left style="thin"/>
      <right>
        <color indexed="63"/>
      </right>
      <top style="thin"/>
      <bottom style="thin"/>
    </border>
    <border>
      <left>
        <color indexed="63"/>
      </left>
      <right style="thin"/>
      <top style="thin"/>
      <bottom style="thin"/>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2" fillId="0" borderId="0">
      <alignment/>
      <protection/>
    </xf>
    <xf numFmtId="0" fontId="3" fillId="0" borderId="0">
      <alignment/>
      <protection/>
    </xf>
    <xf numFmtId="0" fontId="7" fillId="0" borderId="0">
      <alignment/>
      <protection/>
    </xf>
    <xf numFmtId="0" fontId="2"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9" fontId="0" fillId="0" borderId="0" applyFont="0" applyFill="0" applyBorder="0" applyAlignment="0" applyProtection="0"/>
  </cellStyleXfs>
  <cellXfs count="425">
    <xf numFmtId="0" fontId="0" fillId="0" borderId="0" xfId="0" applyAlignment="1">
      <alignment/>
    </xf>
    <xf numFmtId="174" fontId="0" fillId="0" borderId="0" xfId="0" applyNumberFormat="1" applyAlignment="1">
      <alignment/>
    </xf>
    <xf numFmtId="0" fontId="0" fillId="0" borderId="1" xfId="0" applyBorder="1" applyAlignment="1">
      <alignment/>
    </xf>
    <xf numFmtId="0" fontId="0" fillId="0" borderId="0" xfId="0" applyBorder="1" applyAlignment="1">
      <alignment/>
    </xf>
    <xf numFmtId="174" fontId="0" fillId="0" borderId="0" xfId="0" applyNumberFormat="1" applyBorder="1" applyAlignment="1">
      <alignment/>
    </xf>
    <xf numFmtId="174" fontId="0" fillId="0" borderId="0" xfId="0" applyNumberFormat="1" applyFill="1" applyAlignment="1">
      <alignment/>
    </xf>
    <xf numFmtId="0" fontId="0" fillId="0" borderId="0" xfId="0" applyFill="1" applyAlignment="1">
      <alignment/>
    </xf>
    <xf numFmtId="0" fontId="0" fillId="0" borderId="2" xfId="0" applyBorder="1" applyAlignment="1">
      <alignment/>
    </xf>
    <xf numFmtId="0" fontId="3" fillId="0" borderId="0" xfId="22">
      <alignment/>
      <protection/>
    </xf>
    <xf numFmtId="177" fontId="3" fillId="0" borderId="0" xfId="22" applyNumberFormat="1" applyAlignment="1">
      <alignment horizontal="right"/>
      <protection/>
    </xf>
    <xf numFmtId="177" fontId="3" fillId="0" borderId="0" xfId="22" applyNumberFormat="1">
      <alignment/>
      <protection/>
    </xf>
    <xf numFmtId="0" fontId="3" fillId="0" borderId="0" xfId="22" applyAlignment="1">
      <alignment/>
      <protection/>
    </xf>
    <xf numFmtId="177" fontId="3" fillId="0" borderId="0" xfId="22" applyNumberFormat="1" applyAlignment="1">
      <alignment horizontal="centerContinuous"/>
      <protection/>
    </xf>
    <xf numFmtId="177" fontId="3" fillId="0" borderId="2" xfId="22" applyNumberFormat="1" applyBorder="1" applyAlignment="1">
      <alignment horizontal="centerContinuous"/>
      <protection/>
    </xf>
    <xf numFmtId="1" fontId="3" fillId="0" borderId="1" xfId="22" applyNumberFormat="1" applyBorder="1" applyAlignment="1">
      <alignment/>
      <protection/>
    </xf>
    <xf numFmtId="1" fontId="3" fillId="0" borderId="0" xfId="22" applyNumberFormat="1">
      <alignment/>
      <protection/>
    </xf>
    <xf numFmtId="1" fontId="3" fillId="0" borderId="2" xfId="22" applyNumberFormat="1" applyBorder="1" applyAlignment="1">
      <alignment/>
      <protection/>
    </xf>
    <xf numFmtId="177" fontId="3" fillId="0" borderId="0" xfId="22" applyNumberFormat="1" applyFont="1" applyAlignment="1">
      <alignment horizontal="right"/>
      <protection/>
    </xf>
    <xf numFmtId="0" fontId="3" fillId="0" borderId="2" xfId="22" applyBorder="1">
      <alignment/>
      <protection/>
    </xf>
    <xf numFmtId="177" fontId="3" fillId="0" borderId="2" xfId="22" applyNumberFormat="1" applyBorder="1" applyAlignment="1">
      <alignment horizontal="right"/>
      <protection/>
    </xf>
    <xf numFmtId="177" fontId="3" fillId="0" borderId="2" xfId="22" applyNumberFormat="1" applyBorder="1">
      <alignment/>
      <protection/>
    </xf>
    <xf numFmtId="178" fontId="3" fillId="0" borderId="0" xfId="22" applyNumberFormat="1" applyAlignment="1">
      <alignment horizontal="left"/>
      <protection/>
    </xf>
    <xf numFmtId="178" fontId="3" fillId="0" borderId="0" xfId="22" applyNumberFormat="1" applyAlignment="1">
      <alignment horizontal="right"/>
      <protection/>
    </xf>
    <xf numFmtId="0" fontId="3" fillId="0" borderId="0" xfId="22" applyAlignment="1">
      <alignment horizontal="right"/>
      <protection/>
    </xf>
    <xf numFmtId="0" fontId="7" fillId="0" borderId="0" xfId="25">
      <alignment/>
      <protection/>
    </xf>
    <xf numFmtId="0" fontId="4" fillId="0" borderId="0" xfId="0" applyFont="1" applyAlignment="1">
      <alignment/>
    </xf>
    <xf numFmtId="174" fontId="7" fillId="0" borderId="1" xfId="0" applyNumberFormat="1" applyFont="1" applyBorder="1" applyAlignment="1">
      <alignment/>
    </xf>
    <xf numFmtId="0" fontId="5" fillId="0" borderId="0" xfId="0" applyFont="1" applyAlignment="1">
      <alignment horizontal="centerContinuous"/>
    </xf>
    <xf numFmtId="0" fontId="0" fillId="0" borderId="0" xfId="0"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centerContinuous"/>
    </xf>
    <xf numFmtId="177" fontId="4" fillId="0" borderId="0" xfId="0" applyNumberFormat="1" applyFont="1" applyBorder="1" applyAlignment="1">
      <alignment/>
    </xf>
    <xf numFmtId="0" fontId="4" fillId="0" borderId="0" xfId="0" applyFont="1" applyBorder="1" applyAlignment="1">
      <alignment/>
    </xf>
    <xf numFmtId="0" fontId="5" fillId="0" borderId="0" xfId="0" applyFont="1" applyAlignment="1">
      <alignment horizontal="center"/>
    </xf>
    <xf numFmtId="177" fontId="11" fillId="0" borderId="0" xfId="22" applyNumberFormat="1" applyFont="1" applyAlignment="1">
      <alignment horizontal="centerContinuous"/>
      <protection/>
    </xf>
    <xf numFmtId="0" fontId="11" fillId="0" borderId="0" xfId="22" applyFont="1">
      <alignment/>
      <protection/>
    </xf>
    <xf numFmtId="0" fontId="11" fillId="0" borderId="0" xfId="22" applyFont="1" applyAlignment="1">
      <alignment/>
      <protection/>
    </xf>
    <xf numFmtId="0" fontId="1" fillId="0" borderId="0" xfId="21" applyFont="1">
      <alignment/>
      <protection/>
    </xf>
    <xf numFmtId="0" fontId="1" fillId="0" borderId="0" xfId="21" applyFont="1" applyAlignment="1">
      <alignment horizontal="center"/>
      <protection/>
    </xf>
    <xf numFmtId="0" fontId="0" fillId="0" borderId="0" xfId="21" applyFont="1">
      <alignment/>
      <protection/>
    </xf>
    <xf numFmtId="0" fontId="0" fillId="0" borderId="3" xfId="21" applyFont="1" applyBorder="1">
      <alignment/>
      <protection/>
    </xf>
    <xf numFmtId="0" fontId="0" fillId="0" borderId="0" xfId="21" applyFont="1" applyBorder="1">
      <alignment/>
      <protection/>
    </xf>
    <xf numFmtId="0" fontId="0" fillId="0" borderId="0" xfId="21" applyFont="1" applyBorder="1" applyAlignment="1">
      <alignment horizontal="center"/>
      <protection/>
    </xf>
    <xf numFmtId="0" fontId="0" fillId="0" borderId="4" xfId="21" applyFont="1" applyBorder="1">
      <alignment/>
      <protection/>
    </xf>
    <xf numFmtId="0" fontId="0" fillId="0" borderId="4" xfId="21" applyFont="1" applyBorder="1" applyAlignment="1">
      <alignment horizontal="center"/>
      <protection/>
    </xf>
    <xf numFmtId="174" fontId="0" fillId="0" borderId="0" xfId="21" applyNumberFormat="1" applyFont="1">
      <alignment/>
      <protection/>
    </xf>
    <xf numFmtId="175" fontId="0" fillId="0" borderId="0" xfId="21" applyNumberFormat="1" applyFont="1">
      <alignment/>
      <protection/>
    </xf>
    <xf numFmtId="177" fontId="0" fillId="0" borderId="0" xfId="21" applyNumberFormat="1" applyFont="1">
      <alignment/>
      <protection/>
    </xf>
    <xf numFmtId="0" fontId="1" fillId="0" borderId="0" xfId="21" applyFont="1" applyBorder="1">
      <alignment/>
      <protection/>
    </xf>
    <xf numFmtId="0" fontId="7" fillId="0" borderId="0" xfId="28" applyFill="1">
      <alignment/>
      <protection/>
    </xf>
    <xf numFmtId="0" fontId="8" fillId="0" borderId="0" xfId="28" applyFont="1" applyFill="1" applyAlignment="1">
      <alignment horizontal="center" vertical="center"/>
      <protection/>
    </xf>
    <xf numFmtId="174" fontId="7" fillId="0" borderId="0" xfId="28" applyNumberFormat="1" applyFill="1">
      <alignment/>
      <protection/>
    </xf>
    <xf numFmtId="0" fontId="7" fillId="0" borderId="1" xfId="28" applyFill="1" applyBorder="1">
      <alignment/>
      <protection/>
    </xf>
    <xf numFmtId="174" fontId="7" fillId="0" borderId="1" xfId="28" applyNumberFormat="1" applyFill="1" applyBorder="1">
      <alignment/>
      <protection/>
    </xf>
    <xf numFmtId="174" fontId="7" fillId="0" borderId="0" xfId="28" applyNumberFormat="1" applyFill="1" applyBorder="1">
      <alignment/>
      <protection/>
    </xf>
    <xf numFmtId="0" fontId="7" fillId="0" borderId="2" xfId="28" applyFill="1" applyBorder="1">
      <alignment/>
      <protection/>
    </xf>
    <xf numFmtId="174" fontId="7" fillId="0" borderId="2" xfId="28" applyNumberFormat="1" applyFill="1" applyBorder="1">
      <alignment/>
      <protection/>
    </xf>
    <xf numFmtId="0" fontId="8" fillId="0" borderId="0" xfId="28" applyFont="1" applyFill="1">
      <alignment/>
      <protection/>
    </xf>
    <xf numFmtId="174" fontId="8" fillId="0" borderId="0" xfId="28" applyNumberFormat="1" applyFont="1" applyFill="1">
      <alignment/>
      <protection/>
    </xf>
    <xf numFmtId="174" fontId="9" fillId="0" borderId="0" xfId="28" applyNumberFormat="1" applyFont="1" applyFill="1">
      <alignment/>
      <protection/>
    </xf>
    <xf numFmtId="174" fontId="13" fillId="0" borderId="0" xfId="28" applyNumberFormat="1" applyFont="1" applyFill="1">
      <alignment/>
      <protection/>
    </xf>
    <xf numFmtId="174" fontId="7" fillId="0" borderId="0" xfId="28" applyNumberFormat="1" applyFont="1" applyFill="1">
      <alignment/>
      <protection/>
    </xf>
    <xf numFmtId="174" fontId="14" fillId="0" borderId="0" xfId="28" applyNumberFormat="1" applyFont="1" applyFill="1">
      <alignment/>
      <protection/>
    </xf>
    <xf numFmtId="0" fontId="7" fillId="0" borderId="0" xfId="28" applyFont="1" applyFill="1">
      <alignment/>
      <protection/>
    </xf>
    <xf numFmtId="0" fontId="0" fillId="0" borderId="0" xfId="28" applyFont="1" applyFill="1" applyBorder="1">
      <alignment/>
      <protection/>
    </xf>
    <xf numFmtId="0" fontId="12" fillId="0" borderId="0" xfId="0" applyFont="1" applyFill="1" applyAlignment="1">
      <alignment horizontal="center" vertical="center"/>
    </xf>
    <xf numFmtId="0" fontId="4" fillId="0" borderId="1" xfId="0" applyFont="1" applyBorder="1" applyAlignment="1">
      <alignment horizontal="center"/>
    </xf>
    <xf numFmtId="0" fontId="4" fillId="0" borderId="0" xfId="0" applyFont="1" applyAlignment="1">
      <alignment horizontal="center"/>
    </xf>
    <xf numFmtId="0" fontId="10" fillId="0" borderId="0" xfId="0" applyFont="1" applyAlignment="1">
      <alignment horizontal="center"/>
    </xf>
    <xf numFmtId="0" fontId="4" fillId="0" borderId="0" xfId="0" applyFont="1" applyAlignment="1">
      <alignment horizontal="left"/>
    </xf>
    <xf numFmtId="0" fontId="3" fillId="0" borderId="0" xfId="22" applyFont="1">
      <alignment/>
      <protection/>
    </xf>
    <xf numFmtId="0" fontId="5" fillId="0" borderId="0" xfId="0" applyFont="1" applyBorder="1" applyAlignment="1">
      <alignment/>
    </xf>
    <xf numFmtId="0" fontId="4" fillId="0" borderId="0" xfId="0" applyFont="1" applyBorder="1" applyAlignment="1">
      <alignment/>
    </xf>
    <xf numFmtId="177" fontId="3" fillId="0" borderId="0" xfId="22" applyNumberFormat="1" applyBorder="1" applyAlignment="1">
      <alignment horizontal="centerContinuous"/>
      <protection/>
    </xf>
    <xf numFmtId="1" fontId="3" fillId="0" borderId="0" xfId="22" applyNumberFormat="1" applyFont="1" applyBorder="1" applyAlignment="1">
      <alignment/>
      <protection/>
    </xf>
    <xf numFmtId="1" fontId="3" fillId="0" borderId="0" xfId="22" applyNumberFormat="1" applyBorder="1" applyAlignment="1">
      <alignment/>
      <protection/>
    </xf>
    <xf numFmtId="177" fontId="6" fillId="0" borderId="0" xfId="0" applyNumberFormat="1" applyFont="1" applyAlignment="1" applyProtection="1">
      <alignment/>
      <protection/>
    </xf>
    <xf numFmtId="9" fontId="0" fillId="0" borderId="0" xfId="30" applyFont="1" applyAlignment="1">
      <alignment/>
    </xf>
    <xf numFmtId="177" fontId="0" fillId="0" borderId="0" xfId="0" applyNumberFormat="1" applyAlignment="1" applyProtection="1">
      <alignment/>
      <protection/>
    </xf>
    <xf numFmtId="49" fontId="8" fillId="0" borderId="1" xfId="0" applyNumberFormat="1" applyFont="1" applyBorder="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left"/>
    </xf>
    <xf numFmtId="0" fontId="4" fillId="0" borderId="2" xfId="0" applyFont="1" applyFill="1" applyBorder="1" applyAlignment="1">
      <alignment horizontal="center"/>
    </xf>
    <xf numFmtId="177" fontId="5" fillId="0" borderId="0" xfId="0" applyNumberFormat="1" applyFont="1" applyFill="1" applyBorder="1" applyAlignment="1">
      <alignment/>
    </xf>
    <xf numFmtId="177" fontId="4" fillId="0" borderId="0" xfId="0" applyNumberFormat="1" applyFont="1" applyFill="1" applyBorder="1" applyAlignment="1">
      <alignment/>
    </xf>
    <xf numFmtId="177" fontId="5" fillId="0" borderId="2" xfId="0" applyNumberFormat="1" applyFont="1" applyFill="1" applyBorder="1" applyAlignment="1">
      <alignment/>
    </xf>
    <xf numFmtId="177" fontId="4" fillId="0" borderId="2" xfId="0" applyNumberFormat="1" applyFont="1" applyFill="1" applyBorder="1" applyAlignment="1">
      <alignment/>
    </xf>
    <xf numFmtId="0" fontId="5" fillId="0" borderId="0" xfId="0" applyFont="1" applyFill="1" applyAlignment="1">
      <alignment/>
    </xf>
    <xf numFmtId="0" fontId="4" fillId="0" borderId="0" xfId="0" applyFont="1" applyFill="1" applyAlignment="1">
      <alignment/>
    </xf>
    <xf numFmtId="0" fontId="0" fillId="0" borderId="0" xfId="21" applyFont="1" applyAlignment="1">
      <alignment/>
      <protection/>
    </xf>
    <xf numFmtId="10" fontId="0" fillId="0" borderId="0" xfId="30" applyNumberFormat="1" applyFont="1" applyAlignment="1">
      <alignment/>
    </xf>
    <xf numFmtId="0" fontId="0" fillId="0" borderId="5" xfId="21" applyFont="1" applyBorder="1" applyAlignment="1">
      <alignment horizontal="center"/>
      <protection/>
    </xf>
    <xf numFmtId="0" fontId="0" fillId="0" borderId="6" xfId="21" applyFont="1" applyBorder="1" applyAlignment="1">
      <alignment horizontal="center"/>
      <protection/>
    </xf>
    <xf numFmtId="0" fontId="0" fillId="0" borderId="5" xfId="21" applyFont="1" applyBorder="1">
      <alignment/>
      <protection/>
    </xf>
    <xf numFmtId="174" fontId="0" fillId="0" borderId="0" xfId="21" applyNumberFormat="1" applyFont="1" applyBorder="1">
      <alignment/>
      <protection/>
    </xf>
    <xf numFmtId="174" fontId="0" fillId="0" borderId="5" xfId="21" applyNumberFormat="1" applyFont="1" applyBorder="1">
      <alignment/>
      <protection/>
    </xf>
    <xf numFmtId="175" fontId="0" fillId="0" borderId="0" xfId="21" applyNumberFormat="1" applyFont="1" applyBorder="1">
      <alignment/>
      <protection/>
    </xf>
    <xf numFmtId="175" fontId="0" fillId="0" borderId="5" xfId="21" applyNumberFormat="1" applyFont="1" applyBorder="1">
      <alignment/>
      <protection/>
    </xf>
    <xf numFmtId="177" fontId="0" fillId="0" borderId="0" xfId="21" applyNumberFormat="1" applyFont="1" applyBorder="1">
      <alignment/>
      <protection/>
    </xf>
    <xf numFmtId="177" fontId="0" fillId="0" borderId="5" xfId="21" applyNumberFormat="1" applyFont="1" applyBorder="1">
      <alignment/>
      <protection/>
    </xf>
    <xf numFmtId="0" fontId="0" fillId="0" borderId="7" xfId="0" applyBorder="1" applyAlignment="1">
      <alignment/>
    </xf>
    <xf numFmtId="0" fontId="0" fillId="0" borderId="7" xfId="0" applyBorder="1" applyAlignment="1">
      <alignment horizontal="right"/>
    </xf>
    <xf numFmtId="174" fontId="0" fillId="0" borderId="1" xfId="0" applyNumberFormat="1" applyBorder="1" applyAlignment="1">
      <alignment/>
    </xf>
    <xf numFmtId="0" fontId="0" fillId="0" borderId="0" xfId="0" applyBorder="1" applyAlignment="1" quotePrefix="1">
      <alignment/>
    </xf>
    <xf numFmtId="175" fontId="0" fillId="0" borderId="0" xfId="0" applyNumberFormat="1" applyAlignment="1">
      <alignment/>
    </xf>
    <xf numFmtId="177" fontId="0" fillId="0" borderId="0" xfId="0" applyNumberFormat="1" applyBorder="1" applyAlignment="1">
      <alignment/>
    </xf>
    <xf numFmtId="0" fontId="0" fillId="0" borderId="8" xfId="21" applyFont="1" applyBorder="1" applyAlignment="1">
      <alignment horizontal="center"/>
      <protection/>
    </xf>
    <xf numFmtId="0" fontId="0" fillId="0" borderId="9" xfId="21" applyFont="1" applyBorder="1" applyAlignment="1">
      <alignment horizontal="center"/>
      <protection/>
    </xf>
    <xf numFmtId="0" fontId="5" fillId="0" borderId="2" xfId="0" applyFont="1" applyBorder="1" applyAlignment="1">
      <alignment/>
    </xf>
    <xf numFmtId="177" fontId="4" fillId="0" borderId="2" xfId="0" applyNumberFormat="1" applyFont="1" applyFill="1" applyBorder="1" applyAlignment="1">
      <alignment/>
    </xf>
    <xf numFmtId="0" fontId="0" fillId="0" borderId="10" xfId="0" applyBorder="1" applyAlignment="1">
      <alignment/>
    </xf>
    <xf numFmtId="174" fontId="7" fillId="0" borderId="10" xfId="0" applyNumberFormat="1" applyFont="1" applyBorder="1" applyAlignment="1">
      <alignment/>
    </xf>
    <xf numFmtId="0" fontId="4" fillId="0" borderId="11" xfId="0" applyFont="1" applyFill="1" applyBorder="1" applyAlignment="1">
      <alignment horizontal="center"/>
    </xf>
    <xf numFmtId="0" fontId="4" fillId="0" borderId="8" xfId="0" applyFont="1" applyFill="1" applyBorder="1" applyAlignment="1">
      <alignment horizontal="center"/>
    </xf>
    <xf numFmtId="0" fontId="0" fillId="0" borderId="11" xfId="0" applyBorder="1" applyAlignment="1">
      <alignment/>
    </xf>
    <xf numFmtId="177" fontId="5" fillId="0" borderId="1" xfId="0" applyNumberFormat="1" applyFont="1" applyFill="1" applyBorder="1" applyAlignment="1">
      <alignment/>
    </xf>
    <xf numFmtId="0" fontId="0" fillId="0" borderId="12" xfId="0" applyBorder="1" applyAlignment="1">
      <alignment/>
    </xf>
    <xf numFmtId="0" fontId="0" fillId="0" borderId="8" xfId="21" applyFont="1" applyBorder="1">
      <alignment/>
      <protection/>
    </xf>
    <xf numFmtId="0" fontId="1" fillId="0" borderId="0" xfId="21" applyFont="1" applyAlignment="1">
      <alignment horizontal="centerContinuous"/>
      <protection/>
    </xf>
    <xf numFmtId="0" fontId="1" fillId="0" borderId="3" xfId="21" applyFont="1" applyBorder="1" applyAlignment="1">
      <alignment horizontal="centerContinuous"/>
      <protection/>
    </xf>
    <xf numFmtId="0" fontId="1" fillId="0" borderId="13" xfId="21" applyFont="1" applyBorder="1" applyAlignment="1">
      <alignment horizontal="centerContinuous"/>
      <protection/>
    </xf>
    <xf numFmtId="0" fontId="1" fillId="0" borderId="14" xfId="21" applyFont="1" applyBorder="1" applyAlignment="1">
      <alignment horizontal="centerContinuous"/>
      <protection/>
    </xf>
    <xf numFmtId="0" fontId="1" fillId="0" borderId="5" xfId="21" applyFont="1" applyBorder="1">
      <alignment/>
      <protection/>
    </xf>
    <xf numFmtId="9" fontId="0" fillId="0" borderId="0" xfId="30" applyFont="1" applyBorder="1" applyAlignment="1">
      <alignment/>
    </xf>
    <xf numFmtId="9" fontId="0" fillId="0" borderId="8" xfId="30" applyFont="1" applyBorder="1" applyAlignment="1">
      <alignment/>
    </xf>
    <xf numFmtId="10" fontId="0" fillId="0" borderId="0" xfId="30" applyNumberFormat="1" applyFont="1" applyBorder="1" applyAlignment="1">
      <alignment/>
    </xf>
    <xf numFmtId="10" fontId="0" fillId="0" borderId="8" xfId="30" applyNumberFormat="1" applyFont="1" applyBorder="1" applyAlignment="1">
      <alignment/>
    </xf>
    <xf numFmtId="177" fontId="4" fillId="0" borderId="0" xfId="0" applyNumberFormat="1" applyFont="1" applyBorder="1" applyAlignment="1">
      <alignment/>
    </xf>
    <xf numFmtId="49" fontId="8" fillId="0" borderId="15" xfId="0" applyNumberFormat="1" applyFont="1" applyBorder="1" applyAlignment="1">
      <alignment horizontal="center"/>
    </xf>
    <xf numFmtId="0" fontId="4" fillId="0" borderId="8" xfId="0" applyFont="1" applyBorder="1" applyAlignment="1">
      <alignment horizontal="center"/>
    </xf>
    <xf numFmtId="174" fontId="16" fillId="0" borderId="0" xfId="0" applyNumberFormat="1" applyFont="1" applyAlignment="1">
      <alignment/>
    </xf>
    <xf numFmtId="3" fontId="0" fillId="0" borderId="0" xfId="21" applyNumberFormat="1" applyFont="1" applyBorder="1">
      <alignment/>
      <protection/>
    </xf>
    <xf numFmtId="3" fontId="0" fillId="0" borderId="5" xfId="21" applyNumberFormat="1" applyFont="1" applyBorder="1">
      <alignment/>
      <protection/>
    </xf>
    <xf numFmtId="174" fontId="3" fillId="0" borderId="0" xfId="22" applyNumberFormat="1" applyAlignment="1">
      <alignment horizontal="right"/>
      <protection/>
    </xf>
    <xf numFmtId="174" fontId="3" fillId="0" borderId="0" xfId="22" applyNumberFormat="1" applyFont="1" applyAlignment="1">
      <alignment horizontal="right"/>
      <protection/>
    </xf>
    <xf numFmtId="177" fontId="4" fillId="0" borderId="0" xfId="0" applyNumberFormat="1" applyFont="1" applyFill="1" applyBorder="1" applyAlignment="1">
      <alignment/>
    </xf>
    <xf numFmtId="0" fontId="0" fillId="0" borderId="15" xfId="0" applyBorder="1" applyAlignment="1">
      <alignment/>
    </xf>
    <xf numFmtId="177" fontId="0" fillId="0" borderId="0" xfId="0" applyNumberFormat="1" applyAlignment="1">
      <alignment/>
    </xf>
    <xf numFmtId="174" fontId="3" fillId="0" borderId="0" xfId="22" applyNumberFormat="1" applyFill="1" applyAlignment="1">
      <alignment horizontal="right"/>
      <protection/>
    </xf>
    <xf numFmtId="175" fontId="16" fillId="0" borderId="0" xfId="0" applyNumberFormat="1" applyFont="1" applyAlignment="1">
      <alignment/>
    </xf>
    <xf numFmtId="174" fontId="16" fillId="0" borderId="0" xfId="0" applyNumberFormat="1" applyFont="1" applyFill="1" applyAlignment="1">
      <alignment/>
    </xf>
    <xf numFmtId="179" fontId="0" fillId="0" borderId="0" xfId="0" applyNumberFormat="1" applyBorder="1" applyAlignment="1">
      <alignment/>
    </xf>
    <xf numFmtId="177" fontId="4" fillId="0" borderId="10" xfId="0" applyNumberFormat="1" applyFont="1" applyFill="1" applyBorder="1" applyAlignment="1">
      <alignment/>
    </xf>
    <xf numFmtId="177" fontId="4" fillId="0" borderId="1" xfId="0" applyNumberFormat="1" applyFont="1" applyFill="1" applyBorder="1" applyAlignment="1">
      <alignment/>
    </xf>
    <xf numFmtId="177" fontId="4" fillId="0" borderId="15" xfId="0" applyNumberFormat="1" applyFont="1" applyFill="1" applyBorder="1" applyAlignment="1">
      <alignment/>
    </xf>
    <xf numFmtId="177" fontId="4" fillId="0" borderId="11" xfId="0" applyNumberFormat="1" applyFont="1" applyFill="1" applyBorder="1" applyAlignment="1">
      <alignment/>
    </xf>
    <xf numFmtId="177" fontId="4" fillId="0" borderId="8" xfId="0" applyNumberFormat="1" applyFont="1" applyFill="1" applyBorder="1" applyAlignment="1">
      <alignment/>
    </xf>
    <xf numFmtId="177" fontId="4" fillId="0" borderId="12" xfId="0" applyNumberFormat="1" applyFont="1" applyFill="1" applyBorder="1" applyAlignment="1">
      <alignment/>
    </xf>
    <xf numFmtId="0" fontId="4" fillId="0" borderId="10" xfId="0" applyFont="1" applyFill="1" applyBorder="1" applyAlignment="1">
      <alignment horizontal="center"/>
    </xf>
    <xf numFmtId="0" fontId="4" fillId="0" borderId="1" xfId="0" applyFont="1" applyFill="1" applyBorder="1" applyAlignment="1">
      <alignment horizontal="center"/>
    </xf>
    <xf numFmtId="0" fontId="4" fillId="0" borderId="15" xfId="0" applyFont="1" applyFill="1" applyBorder="1" applyAlignment="1">
      <alignment horizontal="center"/>
    </xf>
    <xf numFmtId="177" fontId="4" fillId="0" borderId="16" xfId="0" applyNumberFormat="1" applyFont="1" applyFill="1" applyBorder="1" applyAlignment="1">
      <alignment/>
    </xf>
    <xf numFmtId="0" fontId="4" fillId="0" borderId="11" xfId="0" applyFont="1" applyBorder="1" applyAlignment="1">
      <alignment horizontal="center"/>
    </xf>
    <xf numFmtId="0" fontId="17" fillId="0" borderId="0" xfId="15" applyAlignment="1">
      <alignment/>
    </xf>
    <xf numFmtId="0" fontId="17" fillId="0" borderId="0" xfId="15" applyFont="1" applyAlignment="1">
      <alignment/>
    </xf>
    <xf numFmtId="0" fontId="1" fillId="0" borderId="0" xfId="0" applyFont="1" applyAlignment="1">
      <alignment horizontal="left"/>
    </xf>
    <xf numFmtId="0" fontId="1" fillId="0" borderId="0" xfId="0" applyFont="1" applyAlignment="1">
      <alignment horizontal="center"/>
    </xf>
    <xf numFmtId="0" fontId="0" fillId="0" borderId="0" xfId="0" applyFont="1" applyAlignment="1">
      <alignment/>
    </xf>
    <xf numFmtId="0" fontId="0" fillId="0" borderId="1"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Border="1" applyAlignment="1">
      <alignment horizontal="right" vertical="center"/>
    </xf>
    <xf numFmtId="0" fontId="0" fillId="0" borderId="2" xfId="0" applyFont="1" applyBorder="1" applyAlignment="1">
      <alignment/>
    </xf>
    <xf numFmtId="0" fontId="0" fillId="0" borderId="2" xfId="0" applyFont="1" applyBorder="1" applyAlignment="1">
      <alignment horizontal="right"/>
    </xf>
    <xf numFmtId="0" fontId="1" fillId="0" borderId="0" xfId="0" applyFont="1" applyAlignment="1">
      <alignment horizontal="right"/>
    </xf>
    <xf numFmtId="174" fontId="1" fillId="0" borderId="0" xfId="0" applyNumberFormat="1" applyFont="1" applyAlignment="1">
      <alignment/>
    </xf>
    <xf numFmtId="0" fontId="0" fillId="0" borderId="0" xfId="0" applyFont="1" applyAlignment="1">
      <alignment horizontal="right"/>
    </xf>
    <xf numFmtId="174" fontId="0" fillId="0" borderId="0" xfId="0" applyNumberFormat="1" applyFont="1" applyAlignment="1">
      <alignment/>
    </xf>
    <xf numFmtId="0" fontId="1" fillId="0" borderId="0" xfId="0" applyFont="1" applyAlignment="1">
      <alignment/>
    </xf>
    <xf numFmtId="174" fontId="0" fillId="0" borderId="0" xfId="0" applyNumberFormat="1" applyFont="1" applyFill="1" applyAlignment="1">
      <alignment/>
    </xf>
    <xf numFmtId="0" fontId="1" fillId="0" borderId="2" xfId="0" applyFont="1" applyBorder="1" applyAlignment="1">
      <alignment horizontal="right"/>
    </xf>
    <xf numFmtId="0" fontId="1" fillId="0" borderId="2" xfId="0" applyFont="1" applyBorder="1" applyAlignment="1">
      <alignment/>
    </xf>
    <xf numFmtId="174" fontId="1" fillId="0" borderId="2" xfId="0" applyNumberFormat="1" applyFont="1" applyBorder="1" applyAlignment="1">
      <alignment/>
    </xf>
    <xf numFmtId="174" fontId="1" fillId="0" borderId="0" xfId="0" applyNumberFormat="1" applyFont="1" applyBorder="1" applyAlignment="1">
      <alignment/>
    </xf>
    <xf numFmtId="174" fontId="0" fillId="0" borderId="0" xfId="0" applyNumberFormat="1" applyFont="1" applyBorder="1" applyAlignment="1">
      <alignment/>
    </xf>
    <xf numFmtId="174" fontId="0" fillId="0" borderId="0" xfId="0" applyNumberFormat="1" applyFont="1" applyAlignment="1">
      <alignment horizontal="right"/>
    </xf>
    <xf numFmtId="0" fontId="0" fillId="0" borderId="0" xfId="0" applyFont="1" applyAlignment="1" quotePrefix="1">
      <alignment/>
    </xf>
    <xf numFmtId="0" fontId="0" fillId="0" borderId="0" xfId="0" applyFont="1" applyAlignment="1">
      <alignment/>
    </xf>
    <xf numFmtId="174" fontId="1" fillId="0" borderId="0" xfId="0" applyNumberFormat="1" applyFont="1" applyAlignment="1">
      <alignment horizontal="center"/>
    </xf>
    <xf numFmtId="174" fontId="1" fillId="0" borderId="0" xfId="0" applyNumberFormat="1" applyFont="1" applyAlignment="1">
      <alignment horizontal="left"/>
    </xf>
    <xf numFmtId="174" fontId="0" fillId="0" borderId="0" xfId="0" applyNumberFormat="1" applyFont="1" applyAlignment="1">
      <alignment horizontal="center"/>
    </xf>
    <xf numFmtId="174" fontId="0" fillId="0" borderId="0" xfId="0" applyNumberFormat="1" applyFont="1" applyAlignment="1">
      <alignment/>
    </xf>
    <xf numFmtId="174" fontId="0" fillId="0" borderId="1" xfId="0" applyNumberFormat="1" applyFont="1" applyBorder="1" applyAlignment="1">
      <alignment horizontal="center"/>
    </xf>
    <xf numFmtId="174" fontId="0" fillId="0" borderId="1" xfId="0" applyNumberFormat="1" applyFont="1" applyBorder="1" applyAlignment="1">
      <alignment/>
    </xf>
    <xf numFmtId="174" fontId="0" fillId="0" borderId="2" xfId="0" applyNumberFormat="1" applyFont="1" applyBorder="1" applyAlignment="1">
      <alignment horizontal="center"/>
    </xf>
    <xf numFmtId="174" fontId="0" fillId="0" borderId="2" xfId="0" applyNumberFormat="1" applyFont="1" applyBorder="1" applyAlignment="1">
      <alignment/>
    </xf>
    <xf numFmtId="0" fontId="0" fillId="0" borderId="0" xfId="0" applyFont="1" applyFill="1" applyAlignment="1">
      <alignment/>
    </xf>
    <xf numFmtId="0" fontId="1" fillId="0" borderId="0" xfId="0" applyFont="1" applyBorder="1" applyAlignment="1">
      <alignment/>
    </xf>
    <xf numFmtId="174" fontId="0" fillId="0" borderId="0" xfId="0" applyNumberFormat="1" applyFont="1" applyAlignment="1" quotePrefix="1">
      <alignment/>
    </xf>
    <xf numFmtId="174" fontId="20" fillId="0" borderId="0" xfId="0" applyNumberFormat="1" applyFont="1" applyAlignment="1">
      <alignment/>
    </xf>
    <xf numFmtId="174" fontId="0" fillId="0" borderId="0" xfId="0" applyNumberFormat="1" applyFont="1" applyFill="1" applyAlignment="1">
      <alignment horizontal="center"/>
    </xf>
    <xf numFmtId="171" fontId="0" fillId="0" borderId="0" xfId="17" applyFont="1" applyAlignment="1">
      <alignment/>
    </xf>
    <xf numFmtId="174" fontId="0" fillId="0" borderId="0" xfId="0" applyNumberFormat="1" applyFont="1" applyAlignment="1">
      <alignment horizontal="left"/>
    </xf>
    <xf numFmtId="0" fontId="1" fillId="0" borderId="0" xfId="0" applyFont="1" applyFill="1" applyAlignment="1">
      <alignment/>
    </xf>
    <xf numFmtId="174" fontId="1" fillId="0" borderId="0" xfId="0" applyNumberFormat="1" applyFont="1" applyFill="1" applyAlignment="1">
      <alignment/>
    </xf>
    <xf numFmtId="174" fontId="0" fillId="0" borderId="1" xfId="0" applyNumberFormat="1" applyFont="1" applyBorder="1" applyAlignment="1">
      <alignment horizontal="right"/>
    </xf>
    <xf numFmtId="0" fontId="0" fillId="0" borderId="1" xfId="21" applyFont="1" applyBorder="1">
      <alignment/>
      <protection/>
    </xf>
    <xf numFmtId="0" fontId="0" fillId="0" borderId="2" xfId="21" applyFont="1" applyBorder="1">
      <alignment/>
      <protection/>
    </xf>
    <xf numFmtId="0" fontId="0" fillId="0" borderId="2" xfId="21" applyFont="1" applyBorder="1" applyAlignment="1">
      <alignment horizontal="center"/>
      <protection/>
    </xf>
    <xf numFmtId="0" fontId="0" fillId="0" borderId="17" xfId="21" applyFont="1" applyBorder="1" applyAlignment="1">
      <alignment horizontal="center"/>
      <protection/>
    </xf>
    <xf numFmtId="0" fontId="0" fillId="0" borderId="17" xfId="21" applyFont="1" applyBorder="1">
      <alignment/>
      <protection/>
    </xf>
    <xf numFmtId="174" fontId="1" fillId="0" borderId="0" xfId="21" applyNumberFormat="1" applyFont="1">
      <alignment/>
      <protection/>
    </xf>
    <xf numFmtId="174" fontId="0" fillId="0" borderId="0" xfId="21" applyNumberFormat="1" applyFont="1" applyFill="1">
      <alignment/>
      <protection/>
    </xf>
    <xf numFmtId="176" fontId="0" fillId="0" borderId="0" xfId="21" applyNumberFormat="1" applyFont="1" applyBorder="1">
      <alignment/>
      <protection/>
    </xf>
    <xf numFmtId="0" fontId="1" fillId="0" borderId="2" xfId="21" applyFont="1" applyBorder="1">
      <alignment/>
      <protection/>
    </xf>
    <xf numFmtId="174" fontId="0" fillId="0" borderId="4" xfId="21" applyNumberFormat="1" applyFont="1" applyBorder="1">
      <alignment/>
      <protection/>
    </xf>
    <xf numFmtId="174" fontId="1" fillId="0" borderId="4" xfId="21" applyNumberFormat="1" applyFont="1" applyBorder="1">
      <alignment/>
      <protection/>
    </xf>
    <xf numFmtId="174" fontId="1" fillId="0" borderId="0" xfId="21" applyNumberFormat="1" applyFont="1" applyBorder="1">
      <alignment/>
      <protection/>
    </xf>
    <xf numFmtId="0" fontId="1" fillId="0" borderId="0" xfId="21" applyFont="1" applyAlignment="1">
      <alignment horizontal="left"/>
      <protection/>
    </xf>
    <xf numFmtId="0" fontId="0" fillId="0" borderId="0" xfId="21" applyFont="1" applyAlignment="1">
      <alignment horizontal="left"/>
      <protection/>
    </xf>
    <xf numFmtId="174" fontId="1" fillId="0" borderId="0" xfId="21" applyNumberFormat="1" applyFont="1" applyFill="1">
      <alignment/>
      <protection/>
    </xf>
    <xf numFmtId="0" fontId="1" fillId="0" borderId="0" xfId="0" applyFont="1" applyAlignment="1">
      <alignment horizontal="centerContinuous"/>
    </xf>
    <xf numFmtId="175" fontId="0" fillId="0" borderId="0" xfId="0" applyNumberFormat="1" applyFont="1" applyAlignment="1">
      <alignment/>
    </xf>
    <xf numFmtId="175" fontId="0" fillId="0" borderId="0" xfId="0" applyNumberFormat="1" applyFont="1" applyBorder="1" applyAlignment="1">
      <alignment/>
    </xf>
    <xf numFmtId="174" fontId="1" fillId="0" borderId="1" xfId="0" applyNumberFormat="1" applyFont="1" applyBorder="1" applyAlignment="1">
      <alignment horizontal="center" vertical="center"/>
    </xf>
    <xf numFmtId="174" fontId="0" fillId="0" borderId="0" xfId="0" applyNumberFormat="1" applyFont="1" applyBorder="1" applyAlignment="1">
      <alignment horizontal="center" vertical="center"/>
    </xf>
    <xf numFmtId="174" fontId="0" fillId="0" borderId="0" xfId="0" applyNumberFormat="1" applyFont="1" applyBorder="1" applyAlignment="1" applyProtection="1">
      <alignment/>
      <protection locked="0"/>
    </xf>
    <xf numFmtId="174" fontId="1" fillId="0" borderId="0" xfId="0" applyNumberFormat="1" applyFont="1" applyAlignment="1" applyProtection="1">
      <alignment/>
      <protection locked="0"/>
    </xf>
    <xf numFmtId="0" fontId="0" fillId="0" borderId="0" xfId="0" applyFont="1" applyFill="1" applyAlignment="1" applyProtection="1">
      <alignment/>
      <protection locked="0"/>
    </xf>
    <xf numFmtId="174" fontId="0" fillId="0" borderId="0" xfId="0" applyNumberFormat="1" applyFont="1" applyFill="1" applyAlignment="1" applyProtection="1">
      <alignment/>
      <protection locked="0"/>
    </xf>
    <xf numFmtId="174" fontId="0" fillId="0" borderId="0" xfId="0" applyNumberFormat="1" applyFont="1" applyAlignment="1" applyProtection="1">
      <alignment/>
      <protection locked="0"/>
    </xf>
    <xf numFmtId="0" fontId="1" fillId="0" borderId="0" xfId="0" applyFont="1" applyBorder="1" applyAlignment="1">
      <alignment horizontal="centerContinuous"/>
    </xf>
    <xf numFmtId="174" fontId="0" fillId="0" borderId="1" xfId="0" applyNumberFormat="1" applyFont="1" applyBorder="1" applyAlignment="1">
      <alignment horizontal="centerContinuous" vertical="center"/>
    </xf>
    <xf numFmtId="174" fontId="0" fillId="0" borderId="1" xfId="0" applyNumberFormat="1" applyFont="1" applyBorder="1" applyAlignment="1">
      <alignment horizontal="centerContinuous"/>
    </xf>
    <xf numFmtId="174" fontId="0" fillId="0" borderId="1" xfId="0" applyNumberFormat="1" applyFont="1" applyBorder="1" applyAlignment="1">
      <alignment horizontal="center" vertical="center"/>
    </xf>
    <xf numFmtId="0" fontId="1" fillId="0" borderId="0" xfId="24" applyFont="1" applyFill="1" applyBorder="1" applyAlignment="1">
      <alignment horizontal="left"/>
      <protection/>
    </xf>
    <xf numFmtId="0" fontId="1" fillId="0" borderId="0" xfId="24" applyFont="1" applyFill="1" applyBorder="1">
      <alignment/>
      <protection/>
    </xf>
    <xf numFmtId="0" fontId="0" fillId="0" borderId="0" xfId="24" applyFont="1" applyFill="1" applyBorder="1" applyAlignment="1">
      <alignment horizontal="left"/>
      <protection/>
    </xf>
    <xf numFmtId="0" fontId="0" fillId="0" borderId="0" xfId="24" applyFont="1" applyFill="1" applyBorder="1">
      <alignment/>
      <protection/>
    </xf>
    <xf numFmtId="174" fontId="0" fillId="0" borderId="0" xfId="0" applyNumberFormat="1" applyFont="1" applyBorder="1" applyAlignment="1">
      <alignment horizontal="center"/>
    </xf>
    <xf numFmtId="174" fontId="1" fillId="0" borderId="1" xfId="0" applyNumberFormat="1" applyFont="1" applyBorder="1" applyAlignment="1">
      <alignment horizontal="right"/>
    </xf>
    <xf numFmtId="174" fontId="0" fillId="0" borderId="18" xfId="0" applyNumberFormat="1" applyFont="1" applyBorder="1" applyAlignment="1">
      <alignment horizontal="right"/>
    </xf>
    <xf numFmtId="174" fontId="0" fillId="0" borderId="2" xfId="0" applyNumberFormat="1" applyFont="1" applyBorder="1" applyAlignment="1">
      <alignment horizontal="right"/>
    </xf>
    <xf numFmtId="3" fontId="1" fillId="0" borderId="0" xfId="0" applyNumberFormat="1" applyFont="1" applyAlignment="1">
      <alignment/>
    </xf>
    <xf numFmtId="3" fontId="0" fillId="0" borderId="0" xfId="0" applyNumberFormat="1" applyFont="1" applyFill="1" applyAlignment="1">
      <alignment/>
    </xf>
    <xf numFmtId="174" fontId="0" fillId="0" borderId="0" xfId="0" applyNumberFormat="1" applyFont="1" applyFill="1" applyBorder="1" applyAlignment="1">
      <alignment/>
    </xf>
    <xf numFmtId="175" fontId="0" fillId="0" borderId="0" xfId="0" applyNumberFormat="1" applyFont="1" applyFill="1" applyAlignment="1">
      <alignment/>
    </xf>
    <xf numFmtId="174" fontId="0" fillId="0" borderId="2" xfId="0" applyNumberFormat="1" applyFont="1" applyFill="1" applyBorder="1" applyAlignment="1">
      <alignment/>
    </xf>
    <xf numFmtId="0" fontId="1" fillId="0" borderId="2" xfId="24" applyFont="1" applyFill="1" applyBorder="1">
      <alignment/>
      <protection/>
    </xf>
    <xf numFmtId="174" fontId="1" fillId="0" borderId="2" xfId="0" applyNumberFormat="1" applyFont="1" applyFill="1" applyBorder="1" applyAlignment="1">
      <alignment/>
    </xf>
    <xf numFmtId="0" fontId="0" fillId="0" borderId="0" xfId="25" applyFont="1">
      <alignment/>
      <protection/>
    </xf>
    <xf numFmtId="174" fontId="0" fillId="0" borderId="1" xfId="25" applyNumberFormat="1" applyFont="1" applyBorder="1" applyAlignment="1" applyProtection="1">
      <alignment horizontal="centerContinuous"/>
      <protection locked="0"/>
    </xf>
    <xf numFmtId="174" fontId="0" fillId="0" borderId="0" xfId="25" applyNumberFormat="1" applyFont="1" applyBorder="1" applyAlignment="1" applyProtection="1">
      <alignment horizontal="centerContinuous"/>
      <protection locked="0"/>
    </xf>
    <xf numFmtId="174" fontId="0" fillId="0" borderId="0" xfId="25" applyNumberFormat="1" applyFont="1">
      <alignment/>
      <protection/>
    </xf>
    <xf numFmtId="174" fontId="0" fillId="0" borderId="0" xfId="25" applyNumberFormat="1" applyFont="1" applyFill="1">
      <alignment/>
      <protection/>
    </xf>
    <xf numFmtId="0" fontId="0" fillId="0" borderId="0" xfId="25" applyFont="1" applyFill="1">
      <alignment/>
      <protection/>
    </xf>
    <xf numFmtId="0" fontId="0" fillId="0" borderId="2" xfId="25" applyFont="1" applyBorder="1">
      <alignment/>
      <protection/>
    </xf>
    <xf numFmtId="174" fontId="0" fillId="0" borderId="2" xfId="25" applyNumberFormat="1" applyFont="1" applyBorder="1">
      <alignment/>
      <protection/>
    </xf>
    <xf numFmtId="177" fontId="0" fillId="0" borderId="0" xfId="25" applyNumberFormat="1" applyFont="1">
      <alignment/>
      <protection/>
    </xf>
    <xf numFmtId="174" fontId="1" fillId="0" borderId="0" xfId="25" applyNumberFormat="1" applyFont="1" applyAlignment="1">
      <alignment horizontal="left"/>
      <protection/>
    </xf>
    <xf numFmtId="174" fontId="0" fillId="0" borderId="0" xfId="25" applyNumberFormat="1" applyFont="1" applyAlignment="1">
      <alignment horizontal="left"/>
      <protection/>
    </xf>
    <xf numFmtId="174" fontId="1" fillId="0" borderId="0" xfId="25" applyNumberFormat="1" applyFont="1">
      <alignment/>
      <protection/>
    </xf>
    <xf numFmtId="0" fontId="1" fillId="0" borderId="0" xfId="25" applyFont="1">
      <alignment/>
      <protection/>
    </xf>
    <xf numFmtId="0" fontId="0" fillId="0" borderId="0" xfId="25" applyFont="1" applyBorder="1">
      <alignment/>
      <protection/>
    </xf>
    <xf numFmtId="174" fontId="1" fillId="0" borderId="0" xfId="0" applyNumberFormat="1" applyFont="1" applyAlignment="1">
      <alignment horizontal="centerContinuous"/>
    </xf>
    <xf numFmtId="0" fontId="0" fillId="0" borderId="0" xfId="0" applyFont="1" applyAlignment="1">
      <alignment horizontal="centerContinuous"/>
    </xf>
    <xf numFmtId="0" fontId="0" fillId="0" borderId="0" xfId="0" applyFont="1" applyFill="1" applyBorder="1" applyAlignment="1">
      <alignment/>
    </xf>
    <xf numFmtId="0" fontId="0" fillId="0" borderId="2" xfId="0" applyFont="1" applyFill="1" applyBorder="1" applyAlignment="1">
      <alignment/>
    </xf>
    <xf numFmtId="0" fontId="0" fillId="2" borderId="0" xfId="0" applyFont="1" applyFill="1" applyAlignment="1">
      <alignment/>
    </xf>
    <xf numFmtId="174" fontId="0" fillId="0" borderId="2" xfId="0" applyNumberFormat="1" applyFont="1" applyBorder="1" applyAlignment="1">
      <alignment horizontal="centerContinuous" vertical="center"/>
    </xf>
    <xf numFmtId="174" fontId="0" fillId="0" borderId="2" xfId="0" applyNumberFormat="1" applyFont="1" applyBorder="1" applyAlignment="1">
      <alignment horizontal="centerContinuous"/>
    </xf>
    <xf numFmtId="174" fontId="1" fillId="0" borderId="18" xfId="0" applyNumberFormat="1" applyFont="1" applyBorder="1" applyAlignment="1">
      <alignment horizontal="centerContinuous" vertical="center"/>
    </xf>
    <xf numFmtId="174" fontId="1" fillId="0" borderId="1" xfId="0" applyNumberFormat="1" applyFont="1" applyBorder="1" applyAlignment="1">
      <alignment horizontal="right" vertical="center"/>
    </xf>
    <xf numFmtId="174" fontId="0" fillId="0" borderId="2" xfId="0" applyNumberFormat="1" applyFont="1" applyBorder="1" applyAlignment="1">
      <alignment horizontal="right" vertical="center"/>
    </xf>
    <xf numFmtId="174" fontId="0" fillId="0" borderId="2" xfId="0" applyNumberFormat="1" applyFont="1" applyBorder="1" applyAlignment="1">
      <alignment horizontal="center" vertical="center"/>
    </xf>
    <xf numFmtId="174" fontId="0" fillId="0" borderId="0" xfId="0" applyNumberFormat="1" applyFont="1" applyBorder="1" applyAlignment="1">
      <alignment horizontal="right" vertical="center"/>
    </xf>
    <xf numFmtId="174" fontId="1" fillId="0" borderId="0" xfId="0" applyNumberFormat="1" applyFont="1" applyFill="1" applyAlignment="1">
      <alignment horizontal="center"/>
    </xf>
    <xf numFmtId="174" fontId="1" fillId="0" borderId="0" xfId="23" applyNumberFormat="1" applyFont="1" applyFill="1">
      <alignment/>
      <protection/>
    </xf>
    <xf numFmtId="174" fontId="1" fillId="0" borderId="0" xfId="23" applyNumberFormat="1" applyFont="1">
      <alignment/>
      <protection/>
    </xf>
    <xf numFmtId="174" fontId="0" fillId="0" borderId="0" xfId="23" applyNumberFormat="1" applyFont="1" applyFill="1">
      <alignment/>
      <protection/>
    </xf>
    <xf numFmtId="174" fontId="0" fillId="0" borderId="0" xfId="23" applyNumberFormat="1" applyFont="1">
      <alignment/>
      <protection/>
    </xf>
    <xf numFmtId="174" fontId="0" fillId="0" borderId="2" xfId="23" applyNumberFormat="1" applyFont="1" applyFill="1" applyBorder="1">
      <alignment/>
      <protection/>
    </xf>
    <xf numFmtId="0" fontId="0" fillId="0" borderId="0" xfId="23" applyFont="1" applyFill="1" applyBorder="1">
      <alignment/>
      <protection/>
    </xf>
    <xf numFmtId="0" fontId="0" fillId="0" borderId="2" xfId="23" applyFont="1" applyFill="1" applyBorder="1">
      <alignment/>
      <protection/>
    </xf>
    <xf numFmtId="174" fontId="0" fillId="0" borderId="1" xfId="0" applyNumberFormat="1" applyFont="1" applyFill="1" applyBorder="1" applyAlignment="1">
      <alignment horizontal="center"/>
    </xf>
    <xf numFmtId="174" fontId="0" fillId="0" borderId="0" xfId="0" applyNumberFormat="1" applyFont="1" applyFill="1" applyBorder="1" applyAlignment="1">
      <alignment horizontal="center"/>
    </xf>
    <xf numFmtId="174" fontId="0" fillId="0" borderId="2" xfId="0" applyNumberFormat="1" applyFont="1" applyFill="1" applyBorder="1" applyAlignment="1">
      <alignment horizontal="center"/>
    </xf>
    <xf numFmtId="174" fontId="0" fillId="0" borderId="0" xfId="23" applyNumberFormat="1" applyFont="1" applyFill="1" applyBorder="1">
      <alignment/>
      <protection/>
    </xf>
    <xf numFmtId="174" fontId="0" fillId="0" borderId="1" xfId="23" applyNumberFormat="1" applyFont="1" applyFill="1" applyBorder="1">
      <alignment/>
      <protection/>
    </xf>
    <xf numFmtId="0" fontId="0" fillId="0" borderId="0" xfId="23" applyFont="1" applyFill="1">
      <alignment/>
      <protection/>
    </xf>
    <xf numFmtId="49" fontId="1" fillId="0" borderId="1" xfId="0" applyNumberFormat="1" applyFont="1" applyFill="1" applyBorder="1" applyAlignment="1">
      <alignment/>
    </xf>
    <xf numFmtId="0" fontId="0" fillId="0" borderId="0" xfId="29" applyFont="1" applyAlignment="1">
      <alignment horizontal="left"/>
      <protection/>
    </xf>
    <xf numFmtId="0" fontId="1" fillId="2" borderId="0" xfId="0" applyFont="1" applyFill="1" applyAlignment="1">
      <alignment/>
    </xf>
    <xf numFmtId="0" fontId="0" fillId="0" borderId="1" xfId="29" applyFont="1" applyBorder="1">
      <alignment/>
      <protection/>
    </xf>
    <xf numFmtId="0" fontId="0" fillId="0" borderId="0" xfId="29" applyFont="1" applyBorder="1">
      <alignment/>
      <protection/>
    </xf>
    <xf numFmtId="0" fontId="0" fillId="0" borderId="0" xfId="29" applyFont="1">
      <alignment/>
      <protection/>
    </xf>
    <xf numFmtId="0" fontId="0" fillId="0" borderId="2" xfId="29" applyFont="1" applyBorder="1" applyAlignment="1">
      <alignment horizontal="center"/>
      <protection/>
    </xf>
    <xf numFmtId="0" fontId="1" fillId="0" borderId="0" xfId="29" applyFont="1" applyBorder="1" applyAlignment="1">
      <alignment horizontal="center"/>
      <protection/>
    </xf>
    <xf numFmtId="0" fontId="0" fillId="0" borderId="2" xfId="29" applyFont="1" applyBorder="1">
      <alignment/>
      <protection/>
    </xf>
    <xf numFmtId="0" fontId="0" fillId="0" borderId="0" xfId="29" applyFont="1" applyBorder="1" applyAlignment="1">
      <alignment horizontal="right"/>
      <protection/>
    </xf>
    <xf numFmtId="0" fontId="0" fillId="2" borderId="0" xfId="0" applyFont="1" applyFill="1" applyBorder="1" applyAlignment="1">
      <alignment/>
    </xf>
    <xf numFmtId="0" fontId="0"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Continuous" vertical="center"/>
    </xf>
    <xf numFmtId="174" fontId="0" fillId="0" borderId="0" xfId="0" applyNumberFormat="1" applyFont="1" applyFill="1" applyBorder="1" applyAlignment="1">
      <alignment vertical="center"/>
    </xf>
    <xf numFmtId="174" fontId="1" fillId="0" borderId="0" xfId="0" applyNumberFormat="1" applyFont="1" applyFill="1" applyBorder="1" applyAlignment="1">
      <alignment horizontal="centerContinuous" vertical="center"/>
    </xf>
    <xf numFmtId="0" fontId="1" fillId="0" borderId="0" xfId="0" applyFont="1" applyFill="1" applyBorder="1" applyAlignment="1">
      <alignment horizontal="centerContinuous" vertical="center"/>
    </xf>
    <xf numFmtId="174" fontId="1" fillId="0" borderId="0" xfId="0" applyNumberFormat="1" applyFont="1" applyFill="1" applyBorder="1" applyAlignment="1">
      <alignment horizontal="center" vertical="center"/>
    </xf>
    <xf numFmtId="0" fontId="1" fillId="0" borderId="0" xfId="0" applyFont="1" applyFill="1" applyAlignment="1">
      <alignment horizontal="left" vertical="center"/>
    </xf>
    <xf numFmtId="0" fontId="0" fillId="0" borderId="0" xfId="0" applyFont="1" applyFill="1" applyBorder="1" applyAlignment="1">
      <alignment vertical="center"/>
    </xf>
    <xf numFmtId="0" fontId="0" fillId="0" borderId="1" xfId="0" applyFont="1" applyFill="1" applyBorder="1" applyAlignment="1">
      <alignment vertical="center"/>
    </xf>
    <xf numFmtId="0" fontId="1" fillId="0" borderId="1" xfId="0" applyFont="1" applyFill="1" applyBorder="1" applyAlignment="1">
      <alignment horizontal="centerContinuous" vertical="center"/>
    </xf>
    <xf numFmtId="174" fontId="1" fillId="0" borderId="1" xfId="0" applyNumberFormat="1" applyFont="1" applyFill="1" applyBorder="1" applyAlignment="1">
      <alignment horizontal="center" vertical="center"/>
    </xf>
    <xf numFmtId="0" fontId="0" fillId="0" borderId="2" xfId="0" applyFont="1" applyFill="1" applyBorder="1" applyAlignment="1">
      <alignment horizontal="centerContinuous" vertical="center"/>
    </xf>
    <xf numFmtId="0" fontId="0" fillId="0" borderId="0" xfId="0" applyFont="1" applyFill="1" applyBorder="1" applyAlignment="1">
      <alignment horizontal="centerContinuous" vertical="center"/>
    </xf>
    <xf numFmtId="0" fontId="0" fillId="0" borderId="4" xfId="0" applyFont="1" applyFill="1" applyBorder="1" applyAlignment="1">
      <alignment vertical="center"/>
    </xf>
    <xf numFmtId="174" fontId="0" fillId="0" borderId="4" xfId="0" applyNumberFormat="1" applyFont="1" applyFill="1" applyBorder="1" applyAlignment="1">
      <alignment vertical="center"/>
    </xf>
    <xf numFmtId="1" fontId="0" fillId="0" borderId="4" xfId="0" applyNumberFormat="1" applyFont="1" applyFill="1" applyBorder="1" applyAlignment="1">
      <alignment vertical="center"/>
    </xf>
    <xf numFmtId="0" fontId="0" fillId="0" borderId="19" xfId="0" applyFont="1" applyFill="1" applyBorder="1" applyAlignment="1">
      <alignment horizontal="right" vertical="center"/>
    </xf>
    <xf numFmtId="0" fontId="0" fillId="0" borderId="19" xfId="0" applyFont="1" applyFill="1" applyBorder="1" applyAlignment="1">
      <alignment horizontal="left" vertical="center"/>
    </xf>
    <xf numFmtId="0" fontId="0" fillId="0" borderId="19" xfId="0" applyFont="1" applyFill="1" applyBorder="1" applyAlignment="1">
      <alignment horizontal="center" vertical="center" wrapText="1"/>
    </xf>
    <xf numFmtId="0" fontId="0" fillId="0" borderId="19" xfId="0" applyFont="1" applyFill="1" applyBorder="1" applyAlignment="1">
      <alignment horizontal="left" vertical="center" wrapText="1"/>
    </xf>
    <xf numFmtId="0" fontId="0" fillId="0" borderId="19" xfId="0" applyFont="1" applyFill="1" applyBorder="1" applyAlignment="1">
      <alignment horizontal="right" vertical="center" wrapText="1"/>
    </xf>
    <xf numFmtId="17" fontId="0" fillId="0" borderId="19" xfId="0" applyNumberFormat="1" applyFont="1" applyFill="1" applyBorder="1" applyAlignment="1">
      <alignment horizontal="right" vertical="center"/>
    </xf>
    <xf numFmtId="0" fontId="0" fillId="0" borderId="0" xfId="0" applyFont="1" applyFill="1" applyAlignment="1">
      <alignment horizontal="left" vertical="center"/>
    </xf>
    <xf numFmtId="174" fontId="0" fillId="0" borderId="0" xfId="0" applyNumberFormat="1" applyFont="1" applyFill="1" applyAlignment="1">
      <alignment vertical="center"/>
    </xf>
    <xf numFmtId="174" fontId="21" fillId="0" borderId="0" xfId="0" applyNumberFormat="1" applyFont="1" applyFill="1" applyAlignment="1">
      <alignment vertical="center"/>
    </xf>
    <xf numFmtId="174" fontId="1" fillId="0" borderId="0" xfId="0" applyNumberFormat="1" applyFont="1" applyFill="1" applyAlignment="1">
      <alignment vertical="center"/>
    </xf>
    <xf numFmtId="0" fontId="0" fillId="0" borderId="0" xfId="26" applyFont="1" applyFill="1" applyAlignment="1">
      <alignment vertical="center"/>
      <protection/>
    </xf>
    <xf numFmtId="0" fontId="0" fillId="0" borderId="0" xfId="26" applyFont="1" applyFill="1" applyBorder="1" applyAlignment="1">
      <alignment vertical="center"/>
      <protection/>
    </xf>
    <xf numFmtId="174" fontId="0" fillId="0" borderId="0" xfId="26" applyNumberFormat="1" applyFont="1" applyFill="1" applyBorder="1" applyAlignment="1">
      <alignment vertical="center"/>
      <protection/>
    </xf>
    <xf numFmtId="174" fontId="21" fillId="0" borderId="0" xfId="0" applyNumberFormat="1" applyFont="1" applyFill="1" applyAlignment="1">
      <alignment/>
    </xf>
    <xf numFmtId="174" fontId="9" fillId="0" borderId="0" xfId="0" applyNumberFormat="1" applyFont="1" applyFill="1" applyAlignment="1">
      <alignment/>
    </xf>
    <xf numFmtId="174" fontId="0" fillId="0" borderId="0" xfId="27" applyNumberFormat="1" applyFont="1" applyFill="1">
      <alignment/>
      <protection/>
    </xf>
    <xf numFmtId="0" fontId="21" fillId="0" borderId="0" xfId="26" applyFont="1" applyFill="1" applyAlignment="1">
      <alignment vertical="center"/>
      <protection/>
    </xf>
    <xf numFmtId="0" fontId="21" fillId="0" borderId="0" xfId="26" applyFont="1" applyFill="1" applyBorder="1" applyAlignment="1">
      <alignment vertical="center"/>
      <protection/>
    </xf>
    <xf numFmtId="174" fontId="21" fillId="0" borderId="0" xfId="26" applyNumberFormat="1" applyFont="1" applyFill="1" applyBorder="1" applyAlignment="1">
      <alignment vertical="center"/>
      <protection/>
    </xf>
    <xf numFmtId="0" fontId="0" fillId="0" borderId="0" xfId="0" applyFont="1" applyFill="1" applyAlignment="1" quotePrefix="1">
      <alignment/>
    </xf>
    <xf numFmtId="174" fontId="1" fillId="0" borderId="0" xfId="0" applyNumberFormat="1" applyFont="1" applyFill="1" applyBorder="1" applyAlignment="1">
      <alignment vertical="center"/>
    </xf>
    <xf numFmtId="174" fontId="9" fillId="0" borderId="0" xfId="0" applyNumberFormat="1" applyFont="1" applyFill="1" applyAlignment="1">
      <alignment vertical="center"/>
    </xf>
    <xf numFmtId="174" fontId="1" fillId="0" borderId="0" xfId="0" applyNumberFormat="1" applyFont="1" applyFill="1" applyBorder="1" applyAlignment="1">
      <alignment/>
    </xf>
    <xf numFmtId="174" fontId="0" fillId="0" borderId="0" xfId="27" applyNumberFormat="1" applyFont="1" applyFill="1" applyBorder="1">
      <alignment/>
      <protection/>
    </xf>
    <xf numFmtId="0" fontId="0" fillId="0" borderId="0" xfId="26" applyFont="1" applyAlignment="1">
      <alignment vertical="center"/>
      <protection/>
    </xf>
    <xf numFmtId="0" fontId="0" fillId="0" borderId="0" xfId="26" applyFont="1" applyFill="1" applyAlignment="1">
      <alignment/>
      <protection/>
    </xf>
    <xf numFmtId="0" fontId="1" fillId="2" borderId="0" xfId="0" applyFont="1" applyFill="1" applyAlignment="1">
      <alignment vertical="center"/>
    </xf>
    <xf numFmtId="0" fontId="1" fillId="2" borderId="0" xfId="0" applyFont="1" applyFill="1" applyAlignment="1">
      <alignment horizontal="centerContinuous" vertical="center"/>
    </xf>
    <xf numFmtId="174" fontId="1" fillId="2" borderId="0" xfId="0" applyNumberFormat="1" applyFont="1" applyFill="1" applyBorder="1" applyAlignment="1">
      <alignment horizontal="centerContinuous" vertical="center"/>
    </xf>
    <xf numFmtId="0" fontId="1" fillId="2" borderId="0" xfId="0" applyFont="1" applyFill="1" applyBorder="1" applyAlignment="1">
      <alignment horizontal="centerContinuous" vertical="center"/>
    </xf>
    <xf numFmtId="174" fontId="1" fillId="2" borderId="0" xfId="0" applyNumberFormat="1" applyFont="1" applyFill="1" applyBorder="1" applyAlignment="1">
      <alignment horizontal="center" vertical="center"/>
    </xf>
    <xf numFmtId="0" fontId="0" fillId="2" borderId="0" xfId="0" applyFont="1" applyFill="1" applyBorder="1" applyAlignment="1">
      <alignment vertical="center"/>
    </xf>
    <xf numFmtId="0" fontId="0" fillId="2" borderId="0" xfId="0" applyFont="1" applyFill="1" applyAlignment="1">
      <alignment vertical="center"/>
    </xf>
    <xf numFmtId="0" fontId="1" fillId="2" borderId="0" xfId="0" applyFont="1" applyFill="1" applyAlignment="1">
      <alignment horizontal="left" vertical="center"/>
    </xf>
    <xf numFmtId="174" fontId="0" fillId="2" borderId="0" xfId="0" applyNumberFormat="1" applyFont="1" applyFill="1" applyBorder="1" applyAlignment="1">
      <alignment vertical="center"/>
    </xf>
    <xf numFmtId="0" fontId="0" fillId="2" borderId="1" xfId="0" applyFont="1" applyFill="1" applyBorder="1" applyAlignment="1">
      <alignment vertical="center"/>
    </xf>
    <xf numFmtId="0" fontId="1" fillId="2" borderId="1" xfId="0" applyFont="1" applyFill="1" applyBorder="1" applyAlignment="1">
      <alignment horizontal="centerContinuous" vertical="center"/>
    </xf>
    <xf numFmtId="174" fontId="1" fillId="2" borderId="1" xfId="0" applyNumberFormat="1" applyFont="1" applyFill="1" applyBorder="1" applyAlignment="1">
      <alignment horizontal="center" vertical="center"/>
    </xf>
    <xf numFmtId="0" fontId="0" fillId="2" borderId="2" xfId="0" applyFont="1" applyFill="1" applyBorder="1" applyAlignment="1">
      <alignment horizontal="centerContinuous" vertical="center"/>
    </xf>
    <xf numFmtId="0" fontId="0" fillId="2" borderId="0" xfId="0" applyFont="1" applyFill="1" applyBorder="1" applyAlignment="1">
      <alignment horizontal="centerContinuous" vertical="center"/>
    </xf>
    <xf numFmtId="174" fontId="0" fillId="2" borderId="0" xfId="0" applyNumberFormat="1" applyFont="1" applyFill="1" applyAlignment="1">
      <alignment/>
    </xf>
    <xf numFmtId="174" fontId="0" fillId="2" borderId="0" xfId="0" applyNumberFormat="1" applyFont="1" applyFill="1" applyBorder="1" applyAlignment="1">
      <alignment/>
    </xf>
    <xf numFmtId="0" fontId="0" fillId="2" borderId="4" xfId="0" applyFont="1" applyFill="1" applyBorder="1" applyAlignment="1">
      <alignment vertical="center"/>
    </xf>
    <xf numFmtId="174" fontId="0" fillId="2" borderId="4" xfId="0" applyNumberFormat="1" applyFont="1" applyFill="1" applyBorder="1" applyAlignment="1">
      <alignment vertical="center"/>
    </xf>
    <xf numFmtId="1" fontId="0" fillId="2" borderId="4" xfId="0" applyNumberFormat="1" applyFont="1" applyFill="1" applyBorder="1" applyAlignment="1">
      <alignment vertical="center"/>
    </xf>
    <xf numFmtId="17" fontId="0" fillId="2" borderId="19" xfId="0" applyNumberFormat="1" applyFont="1" applyFill="1" applyBorder="1" applyAlignment="1">
      <alignment horizontal="right" vertical="center"/>
    </xf>
    <xf numFmtId="0" fontId="0" fillId="2" borderId="19" xfId="0" applyFont="1" applyFill="1" applyBorder="1" applyAlignment="1">
      <alignment horizontal="left" vertical="center"/>
    </xf>
    <xf numFmtId="0" fontId="0" fillId="2" borderId="19" xfId="0" applyFont="1" applyFill="1" applyBorder="1" applyAlignment="1">
      <alignment horizontal="right" vertical="center"/>
    </xf>
    <xf numFmtId="0" fontId="0" fillId="2" borderId="19" xfId="0" applyFont="1" applyFill="1" applyBorder="1" applyAlignment="1">
      <alignment horizontal="center" vertical="center" wrapText="1"/>
    </xf>
    <xf numFmtId="0" fontId="0" fillId="2" borderId="19" xfId="0" applyFont="1" applyFill="1" applyBorder="1" applyAlignment="1">
      <alignment horizontal="left" vertical="center" wrapText="1"/>
    </xf>
    <xf numFmtId="0" fontId="0" fillId="2" borderId="19" xfId="0" applyFont="1" applyFill="1" applyBorder="1" applyAlignment="1">
      <alignment horizontal="right" vertical="center" wrapText="1"/>
    </xf>
    <xf numFmtId="174" fontId="0" fillId="2" borderId="0" xfId="0" applyNumberFormat="1" applyFont="1" applyFill="1" applyAlignment="1">
      <alignment vertical="center"/>
    </xf>
    <xf numFmtId="0" fontId="0" fillId="2" borderId="0" xfId="26" applyFont="1" applyFill="1" applyAlignment="1">
      <alignment vertical="center"/>
      <protection/>
    </xf>
    <xf numFmtId="0" fontId="0" fillId="2" borderId="0" xfId="26" applyFont="1" applyFill="1" applyBorder="1" applyAlignment="1">
      <alignment vertical="center"/>
      <protection/>
    </xf>
    <xf numFmtId="174" fontId="0" fillId="2" borderId="0" xfId="26" applyNumberFormat="1" applyFont="1" applyFill="1" applyBorder="1" applyAlignment="1">
      <alignment vertical="center"/>
      <protection/>
    </xf>
    <xf numFmtId="0" fontId="0" fillId="2" borderId="1" xfId="0" applyFont="1" applyFill="1" applyBorder="1" applyAlignment="1">
      <alignment/>
    </xf>
    <xf numFmtId="174" fontId="0" fillId="2" borderId="1" xfId="0" applyNumberFormat="1" applyFont="1" applyFill="1" applyBorder="1" applyAlignment="1">
      <alignment/>
    </xf>
    <xf numFmtId="0" fontId="21" fillId="2" borderId="0" xfId="26" applyFont="1" applyFill="1" applyAlignment="1">
      <alignment vertical="center"/>
      <protection/>
    </xf>
    <xf numFmtId="0" fontId="21" fillId="2" borderId="0" xfId="26" applyFont="1" applyFill="1" applyBorder="1" applyAlignment="1">
      <alignment vertical="center"/>
      <protection/>
    </xf>
    <xf numFmtId="174" fontId="21" fillId="2" borderId="0" xfId="26" applyNumberFormat="1" applyFont="1" applyFill="1" applyBorder="1" applyAlignment="1">
      <alignment vertical="center"/>
      <protection/>
    </xf>
    <xf numFmtId="0" fontId="1" fillId="0" borderId="0" xfId="26" applyFont="1" applyFill="1" applyAlignment="1">
      <alignment/>
      <protection/>
    </xf>
    <xf numFmtId="0" fontId="1" fillId="0" borderId="0" xfId="26" applyFont="1" applyFill="1" applyAlignment="1">
      <alignment horizontal="center"/>
      <protection/>
    </xf>
    <xf numFmtId="0" fontId="1" fillId="0" borderId="0" xfId="26" applyFont="1" applyFill="1" applyBorder="1" applyAlignment="1">
      <alignment horizontal="center"/>
      <protection/>
    </xf>
    <xf numFmtId="9" fontId="1" fillId="0" borderId="0" xfId="30" applyFont="1" applyFill="1" applyBorder="1" applyAlignment="1">
      <alignment horizontal="center"/>
    </xf>
    <xf numFmtId="0" fontId="0" fillId="0" borderId="0" xfId="26" applyFont="1" applyFill="1" applyBorder="1" applyAlignment="1">
      <alignment/>
      <protection/>
    </xf>
    <xf numFmtId="174" fontId="0" fillId="0" borderId="0" xfId="26" applyNumberFormat="1" applyFont="1" applyFill="1" applyBorder="1" applyAlignment="1">
      <alignment/>
      <protection/>
    </xf>
    <xf numFmtId="9" fontId="0" fillId="0" borderId="0" xfId="30" applyFont="1" applyFill="1" applyBorder="1" applyAlignment="1">
      <alignment horizontal="center"/>
    </xf>
    <xf numFmtId="0" fontId="0" fillId="0" borderId="0" xfId="26" applyFont="1" applyFill="1" applyAlignment="1">
      <alignment horizontal="left"/>
      <protection/>
    </xf>
    <xf numFmtId="174" fontId="0" fillId="2" borderId="0" xfId="26" applyNumberFormat="1" applyFont="1" applyFill="1" applyAlignment="1">
      <alignment vertical="center"/>
      <protection/>
    </xf>
    <xf numFmtId="0" fontId="0" fillId="0" borderId="2" xfId="26" applyFont="1" applyFill="1" applyBorder="1" applyAlignment="1">
      <alignment vertical="center"/>
      <protection/>
    </xf>
    <xf numFmtId="174" fontId="0" fillId="0" borderId="2" xfId="0" applyNumberFormat="1" applyFont="1" applyFill="1" applyBorder="1" applyAlignment="1">
      <alignment vertical="center"/>
    </xf>
    <xf numFmtId="174" fontId="0" fillId="0" borderId="2" xfId="26" applyNumberFormat="1" applyFont="1" applyFill="1" applyBorder="1" applyAlignment="1">
      <alignment vertical="center"/>
      <protection/>
    </xf>
    <xf numFmtId="0" fontId="0" fillId="2" borderId="0" xfId="26" applyFont="1" applyFill="1" applyAlignment="1">
      <alignment/>
      <protection/>
    </xf>
    <xf numFmtId="178" fontId="0" fillId="0" borderId="0" xfId="26" applyNumberFormat="1" applyFont="1" applyFill="1" applyAlignment="1" quotePrefix="1">
      <alignment horizontal="left" vertical="center"/>
      <protection/>
    </xf>
    <xf numFmtId="0" fontId="1" fillId="2" borderId="0" xfId="26" applyFont="1" applyFill="1" applyAlignment="1">
      <alignment vertical="center"/>
      <protection/>
    </xf>
    <xf numFmtId="174" fontId="1" fillId="2" borderId="0" xfId="26" applyNumberFormat="1" applyFont="1" applyFill="1" applyAlignment="1">
      <alignment vertical="center"/>
      <protection/>
    </xf>
    <xf numFmtId="175" fontId="0" fillId="2" borderId="0" xfId="26" applyNumberFormat="1" applyFont="1" applyFill="1" applyAlignment="1">
      <alignment vertical="center"/>
      <protection/>
    </xf>
    <xf numFmtId="174" fontId="0" fillId="0" borderId="0" xfId="23" applyNumberFormat="1" applyFont="1" applyAlignment="1">
      <alignment/>
      <protection/>
    </xf>
    <xf numFmtId="49" fontId="1" fillId="0" borderId="0" xfId="0" applyNumberFormat="1" applyFont="1" applyFill="1" applyBorder="1" applyAlignment="1" quotePrefix="1">
      <alignment horizontal="center"/>
    </xf>
    <xf numFmtId="49" fontId="1" fillId="0" borderId="0" xfId="0" applyNumberFormat="1" applyFont="1" applyFill="1" applyBorder="1" applyAlignment="1">
      <alignment horizontal="center"/>
    </xf>
    <xf numFmtId="49" fontId="1" fillId="0" borderId="1" xfId="0" applyNumberFormat="1" applyFont="1" applyFill="1" applyBorder="1" applyAlignment="1" quotePrefix="1">
      <alignment horizontal="center"/>
    </xf>
    <xf numFmtId="0" fontId="1" fillId="0" borderId="0" xfId="29" applyFont="1" applyAlignment="1">
      <alignment horizontal="left"/>
      <protection/>
    </xf>
    <xf numFmtId="0" fontId="0" fillId="0" borderId="0" xfId="29" applyFont="1" applyAlignment="1">
      <alignment horizontal="left"/>
      <protection/>
    </xf>
    <xf numFmtId="0" fontId="0" fillId="0" borderId="0" xfId="0" applyFont="1" applyAlignment="1">
      <alignment horizontal="left"/>
    </xf>
    <xf numFmtId="0" fontId="1" fillId="0" borderId="0" xfId="0" applyFont="1" applyAlignment="1">
      <alignment horizontal="left"/>
    </xf>
    <xf numFmtId="174" fontId="0" fillId="0" borderId="2" xfId="0" applyNumberFormat="1" applyFont="1" applyBorder="1" applyAlignment="1">
      <alignment horizontal="center"/>
    </xf>
    <xf numFmtId="49" fontId="1" fillId="0" borderId="1" xfId="0" applyNumberFormat="1" applyFont="1" applyBorder="1" applyAlignment="1">
      <alignment horizontal="center"/>
    </xf>
    <xf numFmtId="0" fontId="1" fillId="0" borderId="1" xfId="21" applyFont="1" applyBorder="1" applyAlignment="1">
      <alignment horizontal="center"/>
      <protection/>
    </xf>
    <xf numFmtId="174" fontId="7" fillId="0" borderId="20" xfId="0" applyNumberFormat="1" applyFont="1" applyBorder="1" applyAlignment="1">
      <alignment horizontal="center"/>
    </xf>
    <xf numFmtId="174" fontId="7" fillId="0" borderId="18" xfId="0" applyNumberFormat="1" applyFont="1" applyBorder="1" applyAlignment="1">
      <alignment horizontal="center"/>
    </xf>
    <xf numFmtId="174" fontId="7" fillId="0" borderId="21" xfId="0" applyNumberFormat="1" applyFont="1" applyBorder="1" applyAlignment="1">
      <alignment horizontal="center"/>
    </xf>
    <xf numFmtId="174" fontId="7" fillId="0" borderId="20" xfId="0" applyNumberFormat="1" applyFont="1" applyFill="1" applyBorder="1" applyAlignment="1">
      <alignment horizontal="center"/>
    </xf>
    <xf numFmtId="174" fontId="7" fillId="0" borderId="18" xfId="0" applyNumberFormat="1" applyFont="1" applyFill="1" applyBorder="1" applyAlignment="1">
      <alignment horizontal="center"/>
    </xf>
    <xf numFmtId="174" fontId="7" fillId="0" borderId="21" xfId="0" applyNumberFormat="1" applyFont="1" applyFill="1" applyBorder="1" applyAlignment="1">
      <alignment horizontal="center"/>
    </xf>
    <xf numFmtId="0" fontId="5" fillId="0" borderId="0" xfId="0" applyFont="1" applyFill="1" applyAlignment="1">
      <alignment horizontal="left"/>
    </xf>
    <xf numFmtId="174" fontId="8" fillId="0" borderId="10" xfId="0" applyNumberFormat="1" applyFont="1" applyBorder="1" applyAlignment="1">
      <alignment horizontal="center"/>
    </xf>
    <xf numFmtId="174" fontId="8" fillId="0" borderId="1" xfId="0" applyNumberFormat="1" applyFont="1" applyBorder="1" applyAlignment="1">
      <alignment horizontal="center"/>
    </xf>
    <xf numFmtId="174" fontId="8" fillId="0" borderId="15" xfId="0" applyNumberFormat="1" applyFont="1" applyBorder="1" applyAlignment="1">
      <alignment horizontal="center"/>
    </xf>
    <xf numFmtId="174" fontId="7" fillId="0" borderId="12" xfId="0" applyNumberFormat="1" applyFont="1" applyFill="1" applyBorder="1" applyAlignment="1">
      <alignment horizontal="center"/>
    </xf>
    <xf numFmtId="174" fontId="7" fillId="0" borderId="2" xfId="0" applyNumberFormat="1" applyFont="1" applyFill="1" applyBorder="1" applyAlignment="1">
      <alignment horizontal="center"/>
    </xf>
    <xf numFmtId="174" fontId="7" fillId="0" borderId="16" xfId="0" applyNumberFormat="1" applyFont="1" applyFill="1" applyBorder="1" applyAlignment="1">
      <alignment horizontal="center"/>
    </xf>
    <xf numFmtId="174" fontId="0" fillId="0" borderId="0" xfId="0" applyNumberFormat="1" applyFont="1" applyBorder="1" applyAlignment="1">
      <alignment horizontal="center"/>
    </xf>
    <xf numFmtId="174" fontId="1" fillId="0" borderId="2" xfId="0" applyNumberFormat="1" applyFont="1" applyBorder="1" applyAlignment="1">
      <alignment horizontal="center"/>
    </xf>
    <xf numFmtId="174" fontId="0" fillId="0" borderId="2" xfId="0" applyNumberFormat="1" applyFont="1" applyBorder="1" applyAlignment="1" quotePrefix="1">
      <alignment horizontal="center"/>
    </xf>
    <xf numFmtId="174" fontId="1" fillId="0" borderId="0" xfId="0" applyNumberFormat="1" applyFont="1" applyAlignment="1">
      <alignment horizontal="center"/>
    </xf>
    <xf numFmtId="174" fontId="0" fillId="0" borderId="2" xfId="0" applyNumberFormat="1" applyFont="1" applyFill="1" applyBorder="1" applyAlignment="1">
      <alignment horizontal="center"/>
    </xf>
    <xf numFmtId="174" fontId="0" fillId="0" borderId="2" xfId="0" applyNumberFormat="1" applyFont="1" applyFill="1" applyBorder="1" applyAlignment="1" quotePrefix="1">
      <alignment horizontal="center"/>
    </xf>
    <xf numFmtId="49" fontId="1" fillId="0" borderId="1" xfId="0" applyNumberFormat="1" applyFont="1" applyFill="1" applyBorder="1" applyAlignment="1">
      <alignment horizontal="center"/>
    </xf>
    <xf numFmtId="174" fontId="1" fillId="0" borderId="0" xfId="23" applyNumberFormat="1" applyFont="1" applyAlignment="1">
      <alignment horizontal="left"/>
      <protection/>
    </xf>
    <xf numFmtId="0" fontId="0" fillId="0" borderId="2" xfId="29" applyFont="1" applyBorder="1" applyAlignment="1">
      <alignment horizontal="center"/>
      <protection/>
    </xf>
    <xf numFmtId="0" fontId="12" fillId="0" borderId="0" xfId="0" applyFont="1" applyFill="1" applyAlignment="1">
      <alignment horizontal="center" vertical="center" wrapText="1"/>
    </xf>
    <xf numFmtId="0" fontId="0" fillId="0" borderId="0" xfId="0" applyAlignment="1">
      <alignment wrapText="1"/>
    </xf>
    <xf numFmtId="0" fontId="0" fillId="0" borderId="0" xfId="0" applyFill="1" applyAlignment="1">
      <alignment vertical="center" wrapText="1"/>
    </xf>
    <xf numFmtId="0" fontId="1" fillId="0" borderId="3" xfId="21" applyFont="1" applyBorder="1" applyAlignment="1">
      <alignment horizontal="center"/>
      <protection/>
    </xf>
    <xf numFmtId="0" fontId="1" fillId="0" borderId="13" xfId="21" applyFont="1" applyBorder="1" applyAlignment="1">
      <alignment horizontal="center"/>
      <protection/>
    </xf>
    <xf numFmtId="0" fontId="1" fillId="0" borderId="14" xfId="21" applyFont="1" applyBorder="1" applyAlignment="1">
      <alignment horizontal="center"/>
      <protection/>
    </xf>
    <xf numFmtId="0" fontId="1" fillId="0" borderId="0" xfId="0" applyFont="1" applyAlignment="1">
      <alignment horizontal="center"/>
    </xf>
  </cellXfs>
  <cellStyles count="17">
    <cellStyle name="Normal" xfId="0"/>
    <cellStyle name="Hyperlink" xfId="15"/>
    <cellStyle name="Followed Hyperlink" xfId="16"/>
    <cellStyle name="Comma" xfId="17"/>
    <cellStyle name="Comma [0]" xfId="18"/>
    <cellStyle name="Currency" xfId="19"/>
    <cellStyle name="Currency [0]" xfId="20"/>
    <cellStyle name="Normal_3EXPoficial952000" xfId="21"/>
    <cellStyle name="Normal_C4seriecobre" xfId="22"/>
    <cellStyle name="Normal_cta de capital y financiera96-01" xfId="23"/>
    <cellStyle name="Normal_Cuadro_SNF_V_110402" xfId="24"/>
    <cellStyle name="Normal_DETALLE RENTA" xfId="25"/>
    <cellStyle name="Normal_Libro2" xfId="26"/>
    <cellStyle name="Normal_PII-información diciembre 2002 publicación" xfId="27"/>
    <cellStyle name="Normal_posicion inversion internacional oficial2" xfId="28"/>
    <cellStyle name="Normal_saldos y flujos rev BP9601( junio01)" xfId="29"/>
    <cellStyle name="Percent"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externalLink" Target="externalLinks/externalLink2.xml" /><Relationship Id="rId33" Type="http://schemas.openxmlformats.org/officeDocument/2006/relationships/externalLink" Target="externalLinks/externalLink3.xml" /><Relationship Id="rId34" Type="http://schemas.openxmlformats.org/officeDocument/2006/relationships/externalLink" Target="externalLinks/externalLink4.xml" /><Relationship Id="rId3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AT\GIIE\BAL_PAG\BALANZA\series%20BP%202003%202004%202005%20(CCNNbse2003)\2005%20mensual-ccnnbse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ATA\DEPPUBLI\MMENA\Bolet&#237;n%20reestructurado\Exportaciones%20de%20bienes%20fo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DATA\Cuenta%20Financiera%20y%20Renta\PII\2004\actualizacPIIjunio04\PII%20por%20sectores%20neta-flujo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DAT\GIIE\BAL_PAG\BALANZA\Series%20BP%202006%202007%20(Publ%20mar%2009)\2007%20_provisoria_ajuste%20renta\serie2007trimestrBP_provisoria_renta_congelada%20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rie_BP_neta"/>
      <sheetName val="serie_BP_bruta"/>
      <sheetName val="serie_X_Bienes"/>
      <sheetName val="serie_cobre"/>
      <sheetName val="serie_M_Bienes"/>
      <sheetName val="serie_petr"/>
      <sheetName val="serie_var%exp_imp"/>
      <sheetName val="serie_renta"/>
      <sheetName val="serie_servicios"/>
      <sheetName val="series_transf._corr"/>
      <sheetName val="serie_cta_cap_fin"/>
      <sheetName val="PII"/>
      <sheetName val="serie_tasas"/>
      <sheetName val="serie_reservas"/>
    </sheetNames>
    <sheetDataSet>
      <sheetData sheetId="1">
        <row r="1">
          <cell r="A1" t="str">
            <v>BALANZA DE PAGOS: SERIE BRUTA MENSUAL 2005</v>
          </cell>
          <cell r="AN1" t="str">
            <v>BALANZA DE PAGOS: SERIE BRUTA MENSUAL 2005</v>
          </cell>
        </row>
        <row r="2">
          <cell r="A2" t="str">
            <v>(Millones de dólares)</v>
          </cell>
          <cell r="AN2" t="str">
            <v>(Millones de dólares)</v>
          </cell>
        </row>
        <row r="6">
          <cell r="H6" t="str">
            <v>Enero</v>
          </cell>
          <cell r="L6" t="str">
            <v>Febrero</v>
          </cell>
          <cell r="P6" t="str">
            <v>Marzo</v>
          </cell>
          <cell r="T6" t="str">
            <v>I. TRIM.</v>
          </cell>
          <cell r="X6" t="str">
            <v>Abril</v>
          </cell>
          <cell r="AB6" t="str">
            <v>Mayo</v>
          </cell>
          <cell r="AF6" t="str">
            <v>Junio</v>
          </cell>
          <cell r="AJ6" t="str">
            <v>II. TRIM.</v>
          </cell>
          <cell r="AN6" t="str">
            <v>Julio</v>
          </cell>
          <cell r="AR6" t="str">
            <v>Agosto</v>
          </cell>
          <cell r="AV6" t="str">
            <v>Septiembre</v>
          </cell>
          <cell r="AZ6" t="str">
            <v>III. TRIM.</v>
          </cell>
          <cell r="BD6" t="str">
            <v>Octubre</v>
          </cell>
          <cell r="BH6" t="str">
            <v>Noviembre</v>
          </cell>
          <cell r="BL6" t="str">
            <v>Diciembre</v>
          </cell>
          <cell r="BP6" t="str">
            <v>IV. TRIM.</v>
          </cell>
          <cell r="BT6" t="str">
            <v>TOTAL AÑO</v>
          </cell>
        </row>
        <row r="7">
          <cell r="A7" t="str">
            <v>ESPECIFICACIÓN</v>
          </cell>
          <cell r="H7" t="str">
            <v>Créditos</v>
          </cell>
          <cell r="I7" t="str">
            <v>Débitos</v>
          </cell>
          <cell r="J7" t="str">
            <v>Saldo</v>
          </cell>
          <cell r="L7" t="str">
            <v>Créditos</v>
          </cell>
          <cell r="M7" t="str">
            <v>Débitos</v>
          </cell>
          <cell r="N7" t="str">
            <v>Saldo</v>
          </cell>
          <cell r="P7" t="str">
            <v>Créditos</v>
          </cell>
          <cell r="Q7" t="str">
            <v>Débitos</v>
          </cell>
          <cell r="R7" t="str">
            <v>Saldo</v>
          </cell>
          <cell r="T7" t="str">
            <v>Créditos</v>
          </cell>
          <cell r="U7" t="str">
            <v>Débitos</v>
          </cell>
          <cell r="V7" t="str">
            <v>Saldo</v>
          </cell>
          <cell r="X7" t="str">
            <v>Créditos</v>
          </cell>
          <cell r="Y7" t="str">
            <v>Débitos</v>
          </cell>
          <cell r="Z7" t="str">
            <v>Saldo</v>
          </cell>
          <cell r="AB7" t="str">
            <v>Créditos</v>
          </cell>
          <cell r="AC7" t="str">
            <v>Débitos</v>
          </cell>
          <cell r="AD7" t="str">
            <v>Saldo</v>
          </cell>
        </row>
        <row r="10">
          <cell r="A10" t="str">
            <v>1. CUENTA CORRIENTE</v>
          </cell>
          <cell r="H10">
            <v>3981.755802519568</v>
          </cell>
          <cell r="I10">
            <v>3855.357804417273</v>
          </cell>
          <cell r="J10">
            <v>126.39799810229488</v>
          </cell>
          <cell r="L10">
            <v>3499.125099719356</v>
          </cell>
          <cell r="M10">
            <v>3533.2334758203974</v>
          </cell>
          <cell r="N10">
            <v>-34.10837610104136</v>
          </cell>
          <cell r="P10">
            <v>4720.831358753758</v>
          </cell>
          <cell r="Q10">
            <v>4226.4580882031005</v>
          </cell>
          <cell r="R10">
            <v>494.37327055065725</v>
          </cell>
          <cell r="T10">
            <v>12201.712260992685</v>
          </cell>
          <cell r="U10">
            <v>11615.049368440772</v>
          </cell>
          <cell r="V10">
            <v>586.6628925519126</v>
          </cell>
          <cell r="X10">
            <v>4375.540060478422</v>
          </cell>
          <cell r="Y10">
            <v>4050.5148592878145</v>
          </cell>
          <cell r="Z10">
            <v>325.0252011906073</v>
          </cell>
          <cell r="AB10">
            <v>4069.730736839334</v>
          </cell>
          <cell r="AC10">
            <v>4305.389300493808</v>
          </cell>
          <cell r="AD10">
            <v>-235.65856365447416</v>
          </cell>
        </row>
        <row r="12">
          <cell r="B12" t="str">
            <v>A. BIENES Y SERVICIOS</v>
          </cell>
          <cell r="H12">
            <v>3628.5478634252813</v>
          </cell>
          <cell r="I12">
            <v>2799.105841072502</v>
          </cell>
          <cell r="J12">
            <v>829.4420223527795</v>
          </cell>
          <cell r="L12">
            <v>3227.9119900043434</v>
          </cell>
          <cell r="M12">
            <v>2633.754868245549</v>
          </cell>
          <cell r="N12">
            <v>594.1571217587943</v>
          </cell>
          <cell r="P12">
            <v>4394.938392467658</v>
          </cell>
          <cell r="Q12">
            <v>3180.255203582058</v>
          </cell>
          <cell r="R12">
            <v>1214.6831888855995</v>
          </cell>
          <cell r="T12">
            <v>11251.398245897284</v>
          </cell>
          <cell r="U12">
            <v>8613.115912900108</v>
          </cell>
          <cell r="V12">
            <v>2638.282332997176</v>
          </cell>
          <cell r="X12">
            <v>4064.456606055427</v>
          </cell>
          <cell r="Y12">
            <v>3036.118129430181</v>
          </cell>
          <cell r="Z12">
            <v>1028.3384766252461</v>
          </cell>
          <cell r="AB12">
            <v>3698.5299803857943</v>
          </cell>
          <cell r="AC12">
            <v>3209.5683031491126</v>
          </cell>
          <cell r="AD12">
            <v>488.9616772366817</v>
          </cell>
        </row>
        <row r="13">
          <cell r="C13" t="str">
            <v>a. Bienes</v>
          </cell>
          <cell r="H13">
            <v>3034.1710844074782</v>
          </cell>
          <cell r="I13">
            <v>2175.248002891977</v>
          </cell>
          <cell r="J13">
            <v>858.923081515501</v>
          </cell>
          <cell r="L13">
            <v>2633.5352109865403</v>
          </cell>
          <cell r="M13">
            <v>2009.8970300650246</v>
          </cell>
          <cell r="N13">
            <v>623.6381809215156</v>
          </cell>
          <cell r="P13">
            <v>3800.561613449854</v>
          </cell>
          <cell r="Q13">
            <v>2556.3973654015335</v>
          </cell>
          <cell r="R13">
            <v>1244.1642480483206</v>
          </cell>
          <cell r="T13">
            <v>9468.267908843874</v>
          </cell>
          <cell r="U13">
            <v>6741.542398358535</v>
          </cell>
          <cell r="V13">
            <v>2726.7255104853393</v>
          </cell>
          <cell r="X13">
            <v>3524.1095605704404</v>
          </cell>
          <cell r="Y13">
            <v>2395.6833848637534</v>
          </cell>
          <cell r="Z13">
            <v>1128.426175706687</v>
          </cell>
          <cell r="AB13">
            <v>3158.182934900808</v>
          </cell>
          <cell r="AC13">
            <v>2569.133558582685</v>
          </cell>
          <cell r="AD13">
            <v>589.049376318123</v>
          </cell>
        </row>
        <row r="14">
          <cell r="D14" t="str">
            <v> Mercancías Generales</v>
          </cell>
          <cell r="H14">
            <v>2975.7644528890983</v>
          </cell>
          <cell r="I14">
            <v>2129.787360799716</v>
          </cell>
          <cell r="J14">
            <v>845.977092089382</v>
          </cell>
          <cell r="L14">
            <v>2580.856844482348</v>
          </cell>
          <cell r="M14">
            <v>1968.2256342871826</v>
          </cell>
          <cell r="N14">
            <v>612.6312101951655</v>
          </cell>
          <cell r="P14">
            <v>3746.170461852427</v>
          </cell>
          <cell r="Q14">
            <v>2503.6635156311872</v>
          </cell>
          <cell r="R14">
            <v>1242.5069462212396</v>
          </cell>
          <cell r="T14">
            <v>9302.791759223874</v>
          </cell>
          <cell r="U14">
            <v>6601.676510718085</v>
          </cell>
          <cell r="V14">
            <v>2701.1152485057883</v>
          </cell>
          <cell r="X14">
            <v>3456.09384708553</v>
          </cell>
          <cell r="Y14">
            <v>2345.7052015370937</v>
          </cell>
          <cell r="Z14">
            <v>1110.3886455484362</v>
          </cell>
          <cell r="AB14">
            <v>3104.0979440153033</v>
          </cell>
          <cell r="AC14">
            <v>2515.4344207908252</v>
          </cell>
          <cell r="AD14">
            <v>588.663523224478</v>
          </cell>
        </row>
        <row r="15">
          <cell r="F15" t="str">
            <v>Régimen general</v>
          </cell>
          <cell r="H15">
            <v>2903.0827612900007</v>
          </cell>
          <cell r="I15">
            <v>2007.9979327900717</v>
          </cell>
          <cell r="J15">
            <v>895.084828499929</v>
          </cell>
          <cell r="L15">
            <v>2513.6204337699996</v>
          </cell>
          <cell r="M15">
            <v>1850.3787413933148</v>
          </cell>
          <cell r="N15">
            <v>663.2416923766848</v>
          </cell>
          <cell r="P15">
            <v>3676.0983134400003</v>
          </cell>
          <cell r="Q15">
            <v>2378.457919865663</v>
          </cell>
          <cell r="R15">
            <v>1297.6403935743374</v>
          </cell>
          <cell r="T15">
            <v>9092.8015085</v>
          </cell>
          <cell r="U15">
            <v>6236.834594049049</v>
          </cell>
          <cell r="V15">
            <v>2855.9669144509517</v>
          </cell>
          <cell r="X15">
            <v>3377.1257330499993</v>
          </cell>
          <cell r="Y15">
            <v>2218.698926068384</v>
          </cell>
          <cell r="Z15">
            <v>1158.4268069816153</v>
          </cell>
          <cell r="AB15">
            <v>3025.9596782999997</v>
          </cell>
          <cell r="AC15">
            <v>2367.0015133202437</v>
          </cell>
          <cell r="AD15">
            <v>658.958164979756</v>
          </cell>
        </row>
        <row r="16">
          <cell r="F16" t="str">
            <v>Zona Franca</v>
          </cell>
          <cell r="H16">
            <v>72.68169159909768</v>
          </cell>
          <cell r="I16">
            <v>121.78942800964433</v>
          </cell>
          <cell r="J16">
            <v>-49.10773641054665</v>
          </cell>
          <cell r="L16">
            <v>67.23641071234843</v>
          </cell>
          <cell r="M16">
            <v>117.84689289386775</v>
          </cell>
          <cell r="N16">
            <v>-50.610482181519316</v>
          </cell>
          <cell r="P16">
            <v>70.07214841242632</v>
          </cell>
          <cell r="Q16">
            <v>125.20559576552421</v>
          </cell>
          <cell r="R16">
            <v>-55.13344735309789</v>
          </cell>
          <cell r="T16">
            <v>209.9902507238724</v>
          </cell>
          <cell r="U16">
            <v>364.84191666903627</v>
          </cell>
          <cell r="V16">
            <v>-154.85166594516386</v>
          </cell>
          <cell r="X16">
            <v>78.9681140355305</v>
          </cell>
          <cell r="Y16">
            <v>127.00627546870946</v>
          </cell>
          <cell r="Z16">
            <v>-48.038161433178956</v>
          </cell>
          <cell r="AB16">
            <v>78.13826571530362</v>
          </cell>
          <cell r="AC16">
            <v>148.43290747058154</v>
          </cell>
          <cell r="AD16">
            <v>-70.29464175527792</v>
          </cell>
        </row>
        <row r="17">
          <cell r="D17" t="str">
            <v> Reparaciones de bienes</v>
          </cell>
          <cell r="H17">
            <v>0.06535605926306641</v>
          </cell>
          <cell r="I17">
            <v>5.856499541801513</v>
          </cell>
          <cell r="J17">
            <v>-5.791143482538447</v>
          </cell>
          <cell r="L17">
            <v>0.053977377142649934</v>
          </cell>
          <cell r="M17">
            <v>5.3683471910465155</v>
          </cell>
          <cell r="N17">
            <v>-5.314369813903865</v>
          </cell>
          <cell r="P17">
            <v>0.08066656359428369</v>
          </cell>
          <cell r="Q17">
            <v>6.793475692461348</v>
          </cell>
          <cell r="R17">
            <v>-6.712809128867064</v>
          </cell>
          <cell r="T17">
            <v>0.2</v>
          </cell>
          <cell r="U17">
            <v>18.01832242530938</v>
          </cell>
          <cell r="V17">
            <v>-17.81832242530938</v>
          </cell>
          <cell r="X17">
            <v>0.11022254268719428</v>
          </cell>
          <cell r="Y17">
            <v>5.066527887696513</v>
          </cell>
          <cell r="Z17">
            <v>-4.956305345009319</v>
          </cell>
          <cell r="AB17">
            <v>0.10047219353013143</v>
          </cell>
          <cell r="AC17">
            <v>5.4437388688072605</v>
          </cell>
          <cell r="AD17">
            <v>-5.343266675277129</v>
          </cell>
        </row>
        <row r="18">
          <cell r="D18" t="str">
            <v>Bienes adquiridos en puerto por medios de transporte</v>
          </cell>
          <cell r="H18">
            <v>29.34487060911681</v>
          </cell>
          <cell r="I18">
            <v>39.60414255045973</v>
          </cell>
          <cell r="J18">
            <v>-10.259271941342917</v>
          </cell>
          <cell r="L18">
            <v>24.235842337049817</v>
          </cell>
          <cell r="M18">
            <v>36.303048586795555</v>
          </cell>
          <cell r="N18">
            <v>-12.067206249745738</v>
          </cell>
          <cell r="P18">
            <v>36.21928705383337</v>
          </cell>
          <cell r="Q18">
            <v>45.940374077884776</v>
          </cell>
          <cell r="R18">
            <v>-9.721087024051407</v>
          </cell>
          <cell r="T18">
            <v>89.8</v>
          </cell>
          <cell r="U18">
            <v>121.84756521514007</v>
          </cell>
          <cell r="V18">
            <v>-32.04756521514007</v>
          </cell>
          <cell r="X18">
            <v>32.221723312223126</v>
          </cell>
          <cell r="Y18">
            <v>44.91165543896347</v>
          </cell>
          <cell r="Z18">
            <v>-12.689932126740345</v>
          </cell>
          <cell r="AB18">
            <v>29.371371241975083</v>
          </cell>
          <cell r="AC18">
            <v>48.25539892305223</v>
          </cell>
          <cell r="AD18">
            <v>-18.88402768107715</v>
          </cell>
        </row>
        <row r="19">
          <cell r="D19" t="str">
            <v>Oro no monetario</v>
          </cell>
          <cell r="H19">
            <v>28.996404849999998</v>
          </cell>
          <cell r="I19">
            <v>0</v>
          </cell>
          <cell r="J19">
            <v>28.996404849999998</v>
          </cell>
          <cell r="L19">
            <v>28.388546790000003</v>
          </cell>
          <cell r="M19">
            <v>0</v>
          </cell>
          <cell r="N19">
            <v>28.388546790000003</v>
          </cell>
          <cell r="P19">
            <v>18.091197979999997</v>
          </cell>
          <cell r="Q19">
            <v>0</v>
          </cell>
          <cell r="R19">
            <v>18.091197979999997</v>
          </cell>
          <cell r="T19">
            <v>75.47614962</v>
          </cell>
          <cell r="U19">
            <v>0</v>
          </cell>
          <cell r="V19">
            <v>75.47614962</v>
          </cell>
          <cell r="X19">
            <v>35.68376763</v>
          </cell>
          <cell r="Y19">
            <v>0</v>
          </cell>
          <cell r="Z19">
            <v>35.68376763</v>
          </cell>
          <cell r="AB19">
            <v>24.613147450000003</v>
          </cell>
          <cell r="AC19">
            <v>0</v>
          </cell>
          <cell r="AD19">
            <v>24.613147450000003</v>
          </cell>
        </row>
        <row r="21">
          <cell r="C21" t="str">
            <v>b. Servicios</v>
          </cell>
          <cell r="H21">
            <v>594.3767790178032</v>
          </cell>
          <cell r="I21">
            <v>623.8578381805244</v>
          </cell>
          <cell r="J21">
            <v>-29.48105916272118</v>
          </cell>
          <cell r="L21">
            <v>594.3767790178032</v>
          </cell>
          <cell r="M21">
            <v>623.8578381805244</v>
          </cell>
          <cell r="N21">
            <v>-29.48105916272118</v>
          </cell>
          <cell r="P21">
            <v>594.3767790178032</v>
          </cell>
          <cell r="Q21">
            <v>623.8578381805244</v>
          </cell>
          <cell r="R21">
            <v>-29.48105916272118</v>
          </cell>
          <cell r="T21">
            <v>1783.1303370534097</v>
          </cell>
          <cell r="U21">
            <v>1871.5735145415733</v>
          </cell>
          <cell r="V21">
            <v>-88.44317748816366</v>
          </cell>
          <cell r="X21">
            <v>540.3470454849864</v>
          </cell>
          <cell r="Y21">
            <v>640.4347445664275</v>
          </cell>
          <cell r="Z21">
            <v>-100.08769908144109</v>
          </cell>
          <cell r="AB21">
            <v>540.3470454849864</v>
          </cell>
          <cell r="AC21">
            <v>640.4347445664275</v>
          </cell>
          <cell r="AD21">
            <v>-100.08769908144109</v>
          </cell>
        </row>
        <row r="22">
          <cell r="D22" t="str">
            <v>Transportes</v>
          </cell>
          <cell r="H22">
            <v>346.2445498030142</v>
          </cell>
          <cell r="I22">
            <v>327.4609457320968</v>
          </cell>
          <cell r="J22">
            <v>18.78360407091742</v>
          </cell>
          <cell r="L22">
            <v>346.2445498030142</v>
          </cell>
          <cell r="M22">
            <v>327.4609457320968</v>
          </cell>
          <cell r="N22">
            <v>18.78360407091742</v>
          </cell>
          <cell r="P22">
            <v>346.2445498030142</v>
          </cell>
          <cell r="Q22">
            <v>327.4609457320968</v>
          </cell>
          <cell r="R22">
            <v>18.78360407091742</v>
          </cell>
          <cell r="T22">
            <v>1038.7336494090425</v>
          </cell>
          <cell r="U22">
            <v>982.3828371962903</v>
          </cell>
          <cell r="V22">
            <v>56.3508122127522</v>
          </cell>
          <cell r="X22">
            <v>347.4972674516404</v>
          </cell>
          <cell r="Y22">
            <v>340.81486522486676</v>
          </cell>
          <cell r="Z22">
            <v>6.682402226773661</v>
          </cell>
          <cell r="AB22">
            <v>347.4972674516404</v>
          </cell>
          <cell r="AC22">
            <v>340.81486522486676</v>
          </cell>
          <cell r="AD22">
            <v>6.682402226773661</v>
          </cell>
        </row>
        <row r="23">
          <cell r="D23" t="str">
            <v>Viajes</v>
          </cell>
          <cell r="H23">
            <v>121.58333333333333</v>
          </cell>
          <cell r="I23">
            <v>99.5</v>
          </cell>
          <cell r="J23">
            <v>22.08333333333333</v>
          </cell>
          <cell r="L23">
            <v>121.58333333333333</v>
          </cell>
          <cell r="M23">
            <v>99.5</v>
          </cell>
          <cell r="N23">
            <v>22.08333333333333</v>
          </cell>
          <cell r="P23">
            <v>121.58333333333333</v>
          </cell>
          <cell r="Q23">
            <v>99.5</v>
          </cell>
          <cell r="R23">
            <v>22.08333333333333</v>
          </cell>
          <cell r="T23">
            <v>364.75</v>
          </cell>
          <cell r="U23">
            <v>298.5</v>
          </cell>
          <cell r="V23">
            <v>66.25</v>
          </cell>
          <cell r="X23">
            <v>59.486333333333334</v>
          </cell>
          <cell r="Y23">
            <v>77.92666666666666</v>
          </cell>
          <cell r="Z23">
            <v>-18.440333333333328</v>
          </cell>
          <cell r="AB23">
            <v>59.486333333333334</v>
          </cell>
          <cell r="AC23">
            <v>77.92666666666666</v>
          </cell>
          <cell r="AD23">
            <v>-18.440333333333328</v>
          </cell>
        </row>
        <row r="24">
          <cell r="D24" t="str">
            <v>Otros</v>
          </cell>
          <cell r="H24">
            <v>126.54889588145572</v>
          </cell>
          <cell r="I24">
            <v>196.89689244842762</v>
          </cell>
          <cell r="J24">
            <v>-70.3479965669719</v>
          </cell>
          <cell r="L24">
            <v>126.54889588145572</v>
          </cell>
          <cell r="M24">
            <v>196.89689244842762</v>
          </cell>
          <cell r="N24">
            <v>-70.3479965669719</v>
          </cell>
          <cell r="P24">
            <v>126.54889588145572</v>
          </cell>
          <cell r="Q24">
            <v>196.89689244842762</v>
          </cell>
          <cell r="R24">
            <v>-70.3479965669719</v>
          </cell>
          <cell r="T24">
            <v>379.64668764436715</v>
          </cell>
          <cell r="U24">
            <v>590.6906773452829</v>
          </cell>
          <cell r="V24">
            <v>-211.04398970091574</v>
          </cell>
          <cell r="X24">
            <v>133.3634447000127</v>
          </cell>
          <cell r="Y24">
            <v>221.69321267489406</v>
          </cell>
          <cell r="Z24">
            <v>-88.32976797488135</v>
          </cell>
          <cell r="AB24">
            <v>133.3634447000127</v>
          </cell>
          <cell r="AC24">
            <v>221.69321267489406</v>
          </cell>
          <cell r="AD24">
            <v>-88.32976797488135</v>
          </cell>
        </row>
        <row r="26">
          <cell r="B26" t="str">
            <v>B. RENTA</v>
          </cell>
          <cell r="H26">
            <v>186.01345258812685</v>
          </cell>
          <cell r="I26">
            <v>1020.8219478624007</v>
          </cell>
          <cell r="J26">
            <v>-834.8084952742739</v>
          </cell>
          <cell r="L26">
            <v>164.72766495059255</v>
          </cell>
          <cell r="M26">
            <v>864.7488817147618</v>
          </cell>
          <cell r="N26">
            <v>-700.0212167641691</v>
          </cell>
          <cell r="P26">
            <v>193.2368392439005</v>
          </cell>
          <cell r="Q26">
            <v>1012.0727688204936</v>
          </cell>
          <cell r="R26">
            <v>-818.8359295765931</v>
          </cell>
          <cell r="T26">
            <v>543.97795678262</v>
          </cell>
          <cell r="U26">
            <v>2897.643598397656</v>
          </cell>
          <cell r="V26">
            <v>-2353.6656416150363</v>
          </cell>
          <cell r="X26">
            <v>166.86619795773478</v>
          </cell>
          <cell r="Y26">
            <v>984.3997069291333</v>
          </cell>
          <cell r="Z26">
            <v>-817.5335089713985</v>
          </cell>
          <cell r="AB26">
            <v>166.30216345955986</v>
          </cell>
          <cell r="AC26">
            <v>1066.3236037114032</v>
          </cell>
          <cell r="AD26">
            <v>-900.0214402518433</v>
          </cell>
        </row>
        <row r="27">
          <cell r="D27" t="str">
            <v> Remuneración de empleados</v>
          </cell>
          <cell r="H27">
            <v>1.1</v>
          </cell>
          <cell r="I27">
            <v>1.5</v>
          </cell>
          <cell r="J27">
            <v>-0.3999999999999999</v>
          </cell>
          <cell r="L27">
            <v>1</v>
          </cell>
          <cell r="M27">
            <v>1.2</v>
          </cell>
          <cell r="N27">
            <v>-0.19999999999999996</v>
          </cell>
          <cell r="P27">
            <v>1.1</v>
          </cell>
          <cell r="Q27">
            <v>1.3</v>
          </cell>
          <cell r="R27">
            <v>-0.19999999999999996</v>
          </cell>
          <cell r="T27">
            <v>3.2</v>
          </cell>
          <cell r="U27">
            <v>4</v>
          </cell>
          <cell r="V27">
            <v>-0.7999999999999998</v>
          </cell>
          <cell r="X27">
            <v>1.1</v>
          </cell>
          <cell r="Y27">
            <v>1.4</v>
          </cell>
          <cell r="Z27">
            <v>-0.2999999999999998</v>
          </cell>
          <cell r="AB27">
            <v>1.1</v>
          </cell>
          <cell r="AC27">
            <v>1.4</v>
          </cell>
          <cell r="AD27">
            <v>-0.2999999999999998</v>
          </cell>
        </row>
        <row r="28">
          <cell r="D28" t="str">
            <v>Renta de la inversión</v>
          </cell>
          <cell r="H28">
            <v>184.91345258812686</v>
          </cell>
          <cell r="I28">
            <v>1019.3219478624007</v>
          </cell>
          <cell r="J28">
            <v>-834.408495274274</v>
          </cell>
          <cell r="L28">
            <v>163.72766495059255</v>
          </cell>
          <cell r="M28">
            <v>863.5488817147617</v>
          </cell>
          <cell r="N28">
            <v>-699.8212167641691</v>
          </cell>
          <cell r="P28">
            <v>192.1368392439005</v>
          </cell>
          <cell r="Q28">
            <v>1010.7727688204936</v>
          </cell>
          <cell r="R28">
            <v>-818.6359295765931</v>
          </cell>
          <cell r="T28">
            <v>540.77795678262</v>
          </cell>
          <cell r="U28">
            <v>2893.643598397656</v>
          </cell>
          <cell r="V28">
            <v>-2352.865641615036</v>
          </cell>
          <cell r="X28">
            <v>165.7661979577348</v>
          </cell>
          <cell r="Y28">
            <v>982.9997069291334</v>
          </cell>
          <cell r="Z28">
            <v>-817.2335089713986</v>
          </cell>
          <cell r="AB28">
            <v>165.20216345955987</v>
          </cell>
          <cell r="AC28">
            <v>1064.923603711403</v>
          </cell>
          <cell r="AD28">
            <v>-899.7214402518432</v>
          </cell>
        </row>
        <row r="29">
          <cell r="E29" t="str">
            <v>Inversión directa</v>
          </cell>
          <cell r="H29">
            <v>86.42415462174453</v>
          </cell>
          <cell r="I29">
            <v>824.6178105467067</v>
          </cell>
          <cell r="J29">
            <v>-738.1936559249622</v>
          </cell>
          <cell r="L29">
            <v>86.21791491174453</v>
          </cell>
          <cell r="M29">
            <v>804.2165688918667</v>
          </cell>
          <cell r="N29">
            <v>-717.9986539801222</v>
          </cell>
          <cell r="P29">
            <v>86.38841377174452</v>
          </cell>
          <cell r="Q29">
            <v>876.3968135449867</v>
          </cell>
          <cell r="R29">
            <v>-790.0083997732422</v>
          </cell>
          <cell r="T29">
            <v>259.0304833052336</v>
          </cell>
          <cell r="U29">
            <v>2505.23119298356</v>
          </cell>
          <cell r="V29">
            <v>-2246.2007096783263</v>
          </cell>
          <cell r="X29">
            <v>86.39123297174453</v>
          </cell>
          <cell r="Y29">
            <v>851.2729979992934</v>
          </cell>
          <cell r="Z29">
            <v>-764.8817650275488</v>
          </cell>
          <cell r="AB29">
            <v>88.1446772684112</v>
          </cell>
          <cell r="AC29">
            <v>893.3002280264</v>
          </cell>
          <cell r="AD29">
            <v>-805.1555507579887</v>
          </cell>
        </row>
        <row r="30">
          <cell r="F30" t="str">
            <v>En el extranjero</v>
          </cell>
          <cell r="H30">
            <v>86.42415462174453</v>
          </cell>
          <cell r="I30">
            <v>0</v>
          </cell>
          <cell r="J30">
            <v>86.42415462174453</v>
          </cell>
          <cell r="L30">
            <v>86.21791491174453</v>
          </cell>
          <cell r="M30">
            <v>0</v>
          </cell>
          <cell r="N30">
            <v>86.21791491174453</v>
          </cell>
          <cell r="P30">
            <v>86.38841377174452</v>
          </cell>
          <cell r="Q30">
            <v>0</v>
          </cell>
          <cell r="R30">
            <v>86.38841377174452</v>
          </cell>
          <cell r="T30">
            <v>259.0304833052336</v>
          </cell>
          <cell r="U30">
            <v>0</v>
          </cell>
          <cell r="V30">
            <v>259.0304833052336</v>
          </cell>
          <cell r="X30">
            <v>86.39123297174453</v>
          </cell>
          <cell r="Y30">
            <v>0</v>
          </cell>
          <cell r="Z30">
            <v>86.39123297174453</v>
          </cell>
          <cell r="AB30">
            <v>86.27561060174453</v>
          </cell>
          <cell r="AC30">
            <v>0</v>
          </cell>
          <cell r="AD30">
            <v>86.27561060174453</v>
          </cell>
        </row>
        <row r="31">
          <cell r="F31" t="str">
            <v>En Chile</v>
          </cell>
          <cell r="H31">
            <v>0</v>
          </cell>
          <cell r="I31">
            <v>824.6178105467067</v>
          </cell>
          <cell r="J31">
            <v>-824.6178105467067</v>
          </cell>
          <cell r="L31">
            <v>0</v>
          </cell>
          <cell r="M31">
            <v>804.2165688918667</v>
          </cell>
          <cell r="N31">
            <v>-804.2165688918667</v>
          </cell>
          <cell r="P31">
            <v>0</v>
          </cell>
          <cell r="Q31">
            <v>876.3968135449867</v>
          </cell>
          <cell r="R31">
            <v>-876.3968135449867</v>
          </cell>
          <cell r="T31">
            <v>0</v>
          </cell>
          <cell r="U31">
            <v>2505.23119298356</v>
          </cell>
          <cell r="V31">
            <v>-2505.23119298356</v>
          </cell>
          <cell r="X31">
            <v>0</v>
          </cell>
          <cell r="Y31">
            <v>851.2729979992934</v>
          </cell>
          <cell r="Z31">
            <v>-851.2729979992934</v>
          </cell>
          <cell r="AB31">
            <v>1.8690666666666669</v>
          </cell>
          <cell r="AC31">
            <v>893.3002280264</v>
          </cell>
          <cell r="AD31">
            <v>-891.4311613597333</v>
          </cell>
        </row>
        <row r="32">
          <cell r="E32" t="str">
            <v>Inversión de cartera</v>
          </cell>
          <cell r="H32">
            <v>53.54842031450487</v>
          </cell>
          <cell r="I32">
            <v>167.85828756869665</v>
          </cell>
          <cell r="J32">
            <v>-114.30986725419179</v>
          </cell>
          <cell r="L32">
            <v>35.41137569695206</v>
          </cell>
          <cell r="M32">
            <v>40.3686316582</v>
          </cell>
          <cell r="N32">
            <v>-4.957255961247945</v>
          </cell>
          <cell r="P32">
            <v>58.471520318517264</v>
          </cell>
          <cell r="Q32">
            <v>81.36135818855999</v>
          </cell>
          <cell r="R32">
            <v>-22.889837870042726</v>
          </cell>
          <cell r="T32">
            <v>147.4313163299742</v>
          </cell>
          <cell r="U32">
            <v>289.5882774154566</v>
          </cell>
          <cell r="V32">
            <v>-142.1569610854824</v>
          </cell>
          <cell r="X32">
            <v>28.861069074902638</v>
          </cell>
          <cell r="Y32">
            <v>98.34118892984</v>
          </cell>
          <cell r="Z32">
            <v>-69.48011985493736</v>
          </cell>
          <cell r="AB32">
            <v>24.717553287944572</v>
          </cell>
          <cell r="AC32">
            <v>130.21374068315998</v>
          </cell>
          <cell r="AD32">
            <v>-105.49618739521541</v>
          </cell>
        </row>
        <row r="33">
          <cell r="F33" t="str">
            <v>Dividendos</v>
          </cell>
          <cell r="H33">
            <v>32.867622075899284</v>
          </cell>
          <cell r="I33">
            <v>58.340175654679996</v>
          </cell>
          <cell r="J33">
            <v>-25.472553578780712</v>
          </cell>
          <cell r="L33">
            <v>14.482871378637828</v>
          </cell>
          <cell r="M33">
            <v>20.5786316582</v>
          </cell>
          <cell r="N33">
            <v>-6.095760279562171</v>
          </cell>
          <cell r="P33">
            <v>15.218282763046716</v>
          </cell>
          <cell r="Q33">
            <v>13.49035818856</v>
          </cell>
          <cell r="R33">
            <v>1.7279245744867158</v>
          </cell>
          <cell r="T33">
            <v>62.56877621758383</v>
          </cell>
          <cell r="U33">
            <v>92.40916550143999</v>
          </cell>
          <cell r="V33">
            <v>-29.840389283856155</v>
          </cell>
          <cell r="X33">
            <v>13.143981434975816</v>
          </cell>
          <cell r="Y33">
            <v>21.445188929840004</v>
          </cell>
          <cell r="Z33">
            <v>-8.301207494864189</v>
          </cell>
          <cell r="AB33">
            <v>11.27121916377869</v>
          </cell>
          <cell r="AC33">
            <v>88.99674068316</v>
          </cell>
          <cell r="AD33">
            <v>-77.7255215193813</v>
          </cell>
        </row>
        <row r="34">
          <cell r="F34" t="str">
            <v>Intereses</v>
          </cell>
          <cell r="H34">
            <v>20.680798238605583</v>
          </cell>
          <cell r="I34">
            <v>109.51811191401664</v>
          </cell>
          <cell r="J34">
            <v>-88.83731367541105</v>
          </cell>
          <cell r="L34">
            <v>20.92850431831423</v>
          </cell>
          <cell r="M34">
            <v>19.79</v>
          </cell>
          <cell r="N34">
            <v>1.1385043183142294</v>
          </cell>
          <cell r="P34">
            <v>43.25323755547055</v>
          </cell>
          <cell r="Q34">
            <v>67.871</v>
          </cell>
          <cell r="R34">
            <v>-24.617762444529447</v>
          </cell>
          <cell r="T34">
            <v>84.86254011239036</v>
          </cell>
          <cell r="U34">
            <v>197.17911191401663</v>
          </cell>
          <cell r="V34">
            <v>-112.31657180162627</v>
          </cell>
          <cell r="X34">
            <v>15.717087639926824</v>
          </cell>
          <cell r="Y34">
            <v>76.896</v>
          </cell>
          <cell r="Z34">
            <v>-61.17891236007318</v>
          </cell>
          <cell r="AB34">
            <v>13.446334124165881</v>
          </cell>
          <cell r="AC34">
            <v>41.217</v>
          </cell>
          <cell r="AD34">
            <v>-27.77066587583412</v>
          </cell>
        </row>
        <row r="35">
          <cell r="E35" t="str">
            <v>Otra inversión</v>
          </cell>
          <cell r="H35">
            <v>44.94087765187744</v>
          </cell>
          <cell r="I35">
            <v>26.84584974699738</v>
          </cell>
          <cell r="J35">
            <v>18.095027904880062</v>
          </cell>
          <cell r="L35">
            <v>42.09837434189598</v>
          </cell>
          <cell r="M35">
            <v>18.96368116469504</v>
          </cell>
          <cell r="N35">
            <v>23.134693177200944</v>
          </cell>
          <cell r="P35">
            <v>47.27690515363873</v>
          </cell>
          <cell r="Q35">
            <v>53.014597086947035</v>
          </cell>
          <cell r="R35">
            <v>-5.737691933308305</v>
          </cell>
          <cell r="T35">
            <v>134.31615714741216</v>
          </cell>
          <cell r="U35">
            <v>98.82412799863945</v>
          </cell>
          <cell r="V35">
            <v>35.4920291487727</v>
          </cell>
          <cell r="X35">
            <v>50.51389591108762</v>
          </cell>
          <cell r="Y35">
            <v>33.38552</v>
          </cell>
          <cell r="Z35">
            <v>17.128375911087623</v>
          </cell>
          <cell r="AB35">
            <v>52.339932903204115</v>
          </cell>
          <cell r="AC35">
            <v>41.40963500184298</v>
          </cell>
          <cell r="AD35">
            <v>10.930297901361136</v>
          </cell>
        </row>
        <row r="37">
          <cell r="B37" t="str">
            <v>C. TRANSFERENCIAS CORRIENTES</v>
          </cell>
          <cell r="H37">
            <v>167.19448650616</v>
          </cell>
          <cell r="I37">
            <v>35.43001548237071</v>
          </cell>
          <cell r="J37">
            <v>131.76447102378927</v>
          </cell>
          <cell r="L37">
            <v>106.48544476442001</v>
          </cell>
          <cell r="M37">
            <v>34.72972586008674</v>
          </cell>
          <cell r="N37">
            <v>71.75571890433326</v>
          </cell>
          <cell r="P37">
            <v>132.65612704219998</v>
          </cell>
          <cell r="Q37">
            <v>34.13011580054855</v>
          </cell>
          <cell r="R37">
            <v>98.52601124165143</v>
          </cell>
          <cell r="T37">
            <v>406.33605831278</v>
          </cell>
          <cell r="U37">
            <v>104.289857143006</v>
          </cell>
          <cell r="V37">
            <v>302.046201169774</v>
          </cell>
          <cell r="X37">
            <v>144.21725646526</v>
          </cell>
          <cell r="Y37">
            <v>29.99702292850036</v>
          </cell>
          <cell r="Z37">
            <v>114.22023353675964</v>
          </cell>
          <cell r="AB37">
            <v>204.89859299398</v>
          </cell>
          <cell r="AC37">
            <v>29.497393633292376</v>
          </cell>
          <cell r="AD37">
            <v>175.40119936068763</v>
          </cell>
        </row>
        <row r="39">
          <cell r="A39" t="str">
            <v>2. CUENTA DE CAPITAL Y FINACIERA</v>
          </cell>
          <cell r="H39">
            <v>3765.07358387207</v>
          </cell>
          <cell r="I39">
            <v>4207.598378088765</v>
          </cell>
          <cell r="J39">
            <v>-442.5247942166948</v>
          </cell>
          <cell r="L39">
            <v>2757.053661693136</v>
          </cell>
          <cell r="M39">
            <v>2676.662298640191</v>
          </cell>
          <cell r="N39">
            <v>80.39136305294505</v>
          </cell>
          <cell r="P39">
            <v>4830.07014914264</v>
          </cell>
          <cell r="Q39">
            <v>5280.2008608081605</v>
          </cell>
          <cell r="R39">
            <v>-450.1307116655207</v>
          </cell>
          <cell r="T39">
            <v>11352.197394707848</v>
          </cell>
          <cell r="U39">
            <v>12164.461537537116</v>
          </cell>
          <cell r="V39">
            <v>-812.2641428292682</v>
          </cell>
          <cell r="X39">
            <v>4187.86097863508</v>
          </cell>
          <cell r="Y39">
            <v>4701.549793912871</v>
          </cell>
          <cell r="Z39">
            <v>-513.688815277791</v>
          </cell>
          <cell r="AB39">
            <v>4112.283655483796</v>
          </cell>
          <cell r="AC39">
            <v>3437.415735469899</v>
          </cell>
          <cell r="AD39">
            <v>674.8679200138968</v>
          </cell>
        </row>
        <row r="41">
          <cell r="B41" t="str">
            <v>A. CUENTA DE CAPITAL</v>
          </cell>
          <cell r="H41">
            <v>0.96403927</v>
          </cell>
          <cell r="I41">
            <v>0</v>
          </cell>
          <cell r="J41">
            <v>0.96403927</v>
          </cell>
          <cell r="L41">
            <v>0.80725244</v>
          </cell>
          <cell r="M41">
            <v>0</v>
          </cell>
          <cell r="N41">
            <v>0.80725244</v>
          </cell>
          <cell r="P41">
            <v>0.94785743</v>
          </cell>
          <cell r="Q41">
            <v>0</v>
          </cell>
          <cell r="R41">
            <v>0.94785743</v>
          </cell>
          <cell r="T41">
            <v>2.71914914</v>
          </cell>
          <cell r="U41">
            <v>0</v>
          </cell>
          <cell r="V41">
            <v>2.71914914</v>
          </cell>
          <cell r="X41">
            <v>0.79750165</v>
          </cell>
          <cell r="Y41">
            <v>0</v>
          </cell>
          <cell r="Z41">
            <v>0.79750165</v>
          </cell>
          <cell r="AB41">
            <v>1.08544573</v>
          </cell>
          <cell r="AC41">
            <v>0</v>
          </cell>
          <cell r="AD41">
            <v>1.08544573</v>
          </cell>
        </row>
        <row r="42">
          <cell r="D42" t="str">
            <v>Transferencia de capital</v>
          </cell>
          <cell r="H42">
            <v>0.96403927</v>
          </cell>
          <cell r="I42">
            <v>0</v>
          </cell>
          <cell r="J42">
            <v>0.96403927</v>
          </cell>
          <cell r="L42">
            <v>0.80725244</v>
          </cell>
          <cell r="M42">
            <v>0</v>
          </cell>
          <cell r="N42">
            <v>0.80725244</v>
          </cell>
          <cell r="P42">
            <v>0.94785743</v>
          </cell>
          <cell r="Q42">
            <v>0</v>
          </cell>
          <cell r="R42">
            <v>0.94785743</v>
          </cell>
          <cell r="T42">
            <v>2.71914914</v>
          </cell>
          <cell r="U42">
            <v>0</v>
          </cell>
          <cell r="V42">
            <v>2.71914914</v>
          </cell>
          <cell r="X42">
            <v>0.79750165</v>
          </cell>
          <cell r="Y42">
            <v>0</v>
          </cell>
          <cell r="Z42">
            <v>0.79750165</v>
          </cell>
          <cell r="AB42">
            <v>1.08544573</v>
          </cell>
          <cell r="AC42">
            <v>0</v>
          </cell>
          <cell r="AD42">
            <v>1.08544573</v>
          </cell>
        </row>
        <row r="43">
          <cell r="D43" t="str">
            <v> Adquisición/enajenación de activos no financieros no producidos</v>
          </cell>
          <cell r="H43">
            <v>0</v>
          </cell>
          <cell r="I43">
            <v>0</v>
          </cell>
          <cell r="J43">
            <v>0</v>
          </cell>
          <cell r="L43">
            <v>0</v>
          </cell>
          <cell r="M43">
            <v>0</v>
          </cell>
          <cell r="N43">
            <v>0</v>
          </cell>
          <cell r="P43">
            <v>0</v>
          </cell>
          <cell r="Q43">
            <v>0</v>
          </cell>
          <cell r="R43">
            <v>0</v>
          </cell>
          <cell r="T43">
            <v>0</v>
          </cell>
          <cell r="U43">
            <v>0</v>
          </cell>
          <cell r="V43">
            <v>0</v>
          </cell>
          <cell r="X43">
            <v>0</v>
          </cell>
          <cell r="Y43">
            <v>0</v>
          </cell>
          <cell r="Z43">
            <v>0</v>
          </cell>
          <cell r="AB43">
            <v>0</v>
          </cell>
          <cell r="AC43">
            <v>0</v>
          </cell>
          <cell r="AD43">
            <v>0</v>
          </cell>
        </row>
        <row r="45">
          <cell r="B45" t="str">
            <v>B. CUENTA FINANCIERA</v>
          </cell>
          <cell r="H45">
            <v>3764.10954460207</v>
          </cell>
          <cell r="I45">
            <v>4207.598378088765</v>
          </cell>
          <cell r="J45">
            <v>-443.4888334866946</v>
          </cell>
          <cell r="L45">
            <v>2756.246409253136</v>
          </cell>
          <cell r="M45">
            <v>2676.662298640191</v>
          </cell>
          <cell r="N45">
            <v>79.5841106129451</v>
          </cell>
          <cell r="P45">
            <v>4829.12229171264</v>
          </cell>
          <cell r="Q45">
            <v>5280.2008608081605</v>
          </cell>
          <cell r="R45">
            <v>-451.07856909552083</v>
          </cell>
          <cell r="T45">
            <v>11349.478245567847</v>
          </cell>
          <cell r="U45">
            <v>12164.461537537116</v>
          </cell>
          <cell r="V45">
            <v>-814.983291969269</v>
          </cell>
          <cell r="X45">
            <v>4187.063476985079</v>
          </cell>
          <cell r="Y45">
            <v>4701.549793912871</v>
          </cell>
          <cell r="Z45">
            <v>-514.4863169277914</v>
          </cell>
          <cell r="AB45">
            <v>4111.198209753796</v>
          </cell>
          <cell r="AC45">
            <v>3437.415735469899</v>
          </cell>
          <cell r="AD45">
            <v>673.7824742838966</v>
          </cell>
        </row>
        <row r="46">
          <cell r="D46" t="str">
            <v>Inversión directa</v>
          </cell>
          <cell r="H46">
            <v>776.6673291002268</v>
          </cell>
          <cell r="I46">
            <v>400.07822205174455</v>
          </cell>
          <cell r="J46">
            <v>376.5891070484822</v>
          </cell>
          <cell r="L46">
            <v>738.0945618631467</v>
          </cell>
          <cell r="M46">
            <v>149.52588876174454</v>
          </cell>
          <cell r="N46">
            <v>588.5686731014022</v>
          </cell>
          <cell r="P46">
            <v>1010.7079080083467</v>
          </cell>
          <cell r="Q46">
            <v>1357.9134387917445</v>
          </cell>
          <cell r="R46">
            <v>-347.20553078339776</v>
          </cell>
          <cell r="T46">
            <v>2525.4697989717206</v>
          </cell>
          <cell r="U46">
            <v>1907.5175496052334</v>
          </cell>
          <cell r="V46">
            <v>617.9522493664872</v>
          </cell>
          <cell r="X46">
            <v>1073.2407267713734</v>
          </cell>
          <cell r="Y46">
            <v>250.87184710174452</v>
          </cell>
          <cell r="Z46">
            <v>822.3688796696289</v>
          </cell>
          <cell r="AB46">
            <v>1028.2937191630797</v>
          </cell>
          <cell r="AC46">
            <v>494.1526737184112</v>
          </cell>
          <cell r="AD46">
            <v>534.1410454446684</v>
          </cell>
        </row>
        <row r="47">
          <cell r="E47" t="str">
            <v>En el extranjero</v>
          </cell>
          <cell r="H47">
            <v>118.65706445</v>
          </cell>
          <cell r="I47">
            <v>174.37759766174455</v>
          </cell>
          <cell r="J47">
            <v>-55.72053321174455</v>
          </cell>
          <cell r="L47">
            <v>10.047533780000002</v>
          </cell>
          <cell r="M47">
            <v>143.42228338174453</v>
          </cell>
          <cell r="N47">
            <v>-133.37474960174453</v>
          </cell>
          <cell r="P47">
            <v>137.1976903</v>
          </cell>
          <cell r="Q47">
            <v>513.1200095917445</v>
          </cell>
          <cell r="R47">
            <v>-375.92231929174454</v>
          </cell>
          <cell r="T47">
            <v>265.90228853</v>
          </cell>
          <cell r="U47">
            <v>830.9198906352336</v>
          </cell>
          <cell r="V47">
            <v>-565.0176021052337</v>
          </cell>
          <cell r="X47">
            <v>162.61165177</v>
          </cell>
          <cell r="Y47">
            <v>227.20776942174453</v>
          </cell>
          <cell r="Z47">
            <v>-64.59611765174452</v>
          </cell>
          <cell r="AB47">
            <v>174.654558</v>
          </cell>
          <cell r="AC47">
            <v>229.33984257174455</v>
          </cell>
          <cell r="AD47">
            <v>-54.685284571744546</v>
          </cell>
        </row>
        <row r="48">
          <cell r="F48" t="str">
            <v>Acciones y otras participaciones de capital</v>
          </cell>
          <cell r="H48">
            <v>30.093500940000002</v>
          </cell>
          <cell r="I48">
            <v>58.68704079</v>
          </cell>
          <cell r="J48">
            <v>-28.593539849999996</v>
          </cell>
          <cell r="L48">
            <v>0.395668</v>
          </cell>
          <cell r="M48">
            <v>7.513303280000001</v>
          </cell>
          <cell r="N48">
            <v>-7.117635280000001</v>
          </cell>
          <cell r="P48">
            <v>124.1052793</v>
          </cell>
          <cell r="Q48">
            <v>196.03507335</v>
          </cell>
          <cell r="R48">
            <v>-71.92979405</v>
          </cell>
          <cell r="T48">
            <v>154.59444824000002</v>
          </cell>
          <cell r="U48">
            <v>262.23541742</v>
          </cell>
          <cell r="V48">
            <v>-107.64096917999996</v>
          </cell>
          <cell r="X48">
            <v>154.9437684</v>
          </cell>
          <cell r="Y48">
            <v>117.1190465</v>
          </cell>
          <cell r="Z48">
            <v>37.824721900000014</v>
          </cell>
          <cell r="AB48">
            <v>125.39830599999999</v>
          </cell>
          <cell r="AC48">
            <v>82.05096313</v>
          </cell>
          <cell r="AD48">
            <v>43.34734286999999</v>
          </cell>
        </row>
        <row r="49">
          <cell r="F49" t="str">
            <v>Utilidades reinvertidas</v>
          </cell>
          <cell r="H49">
            <v>0</v>
          </cell>
          <cell r="I49">
            <v>85.98666905174453</v>
          </cell>
          <cell r="J49">
            <v>-85.98666905174453</v>
          </cell>
          <cell r="L49">
            <v>0</v>
          </cell>
          <cell r="M49">
            <v>86.06478264174453</v>
          </cell>
          <cell r="N49">
            <v>-86.06478264174453</v>
          </cell>
          <cell r="P49">
            <v>0</v>
          </cell>
          <cell r="Q49">
            <v>83.40971924174453</v>
          </cell>
          <cell r="R49">
            <v>-83.40971924174453</v>
          </cell>
          <cell r="T49">
            <v>0</v>
          </cell>
          <cell r="U49">
            <v>255.4611709352336</v>
          </cell>
          <cell r="V49">
            <v>-255.4611709352336</v>
          </cell>
          <cell r="X49">
            <v>0</v>
          </cell>
          <cell r="Y49">
            <v>85.33777330174453</v>
          </cell>
          <cell r="Z49">
            <v>-85.33777330174453</v>
          </cell>
          <cell r="AB49">
            <v>0</v>
          </cell>
          <cell r="AC49">
            <v>82.44304066174453</v>
          </cell>
          <cell r="AD49">
            <v>-82.44304066174453</v>
          </cell>
        </row>
        <row r="50">
          <cell r="F50" t="str">
            <v>Otro capital</v>
          </cell>
          <cell r="H50">
            <v>88.56356351</v>
          </cell>
          <cell r="I50">
            <v>29.703887819999995</v>
          </cell>
          <cell r="J50">
            <v>58.85967569</v>
          </cell>
          <cell r="L50">
            <v>9.651865780000001</v>
          </cell>
          <cell r="M50">
            <v>49.84419746</v>
          </cell>
          <cell r="N50">
            <v>-40.192331679999995</v>
          </cell>
          <cell r="P50">
            <v>13.092411</v>
          </cell>
          <cell r="Q50">
            <v>233.675217</v>
          </cell>
          <cell r="R50">
            <v>-220.582806</v>
          </cell>
          <cell r="T50">
            <v>111.30784029</v>
          </cell>
          <cell r="U50">
            <v>313.22330228</v>
          </cell>
          <cell r="V50">
            <v>-201.91546198999998</v>
          </cell>
          <cell r="X50">
            <v>7.667883369999999</v>
          </cell>
          <cell r="Y50">
            <v>24.75094962</v>
          </cell>
          <cell r="Z50">
            <v>-17.08306625</v>
          </cell>
          <cell r="AB50">
            <v>49.256252</v>
          </cell>
          <cell r="AC50">
            <v>64.84583878000001</v>
          </cell>
          <cell r="AD50">
            <v>-15.589586780000005</v>
          </cell>
        </row>
        <row r="51">
          <cell r="E51" t="str">
            <v>En Chile</v>
          </cell>
          <cell r="H51">
            <v>658.0102646502268</v>
          </cell>
          <cell r="I51">
            <v>225.70062439</v>
          </cell>
          <cell r="J51">
            <v>432.30964026022673</v>
          </cell>
          <cell r="L51">
            <v>728.0470280831468</v>
          </cell>
          <cell r="M51">
            <v>6.103605379999999</v>
          </cell>
          <cell r="N51">
            <v>721.9434227031468</v>
          </cell>
          <cell r="P51">
            <v>873.5102177083468</v>
          </cell>
          <cell r="Q51">
            <v>844.7934292</v>
          </cell>
          <cell r="R51">
            <v>28.71678850834678</v>
          </cell>
          <cell r="T51">
            <v>2259.5675104417205</v>
          </cell>
          <cell r="U51">
            <v>1076.5976589699999</v>
          </cell>
          <cell r="V51">
            <v>1182.9698514717206</v>
          </cell>
          <cell r="X51">
            <v>910.6290750013734</v>
          </cell>
          <cell r="Y51">
            <v>23.664077680000002</v>
          </cell>
          <cell r="Z51">
            <v>886.9649973213734</v>
          </cell>
          <cell r="AB51">
            <v>853.6391611630797</v>
          </cell>
          <cell r="AC51">
            <v>264.81283114666667</v>
          </cell>
          <cell r="AD51">
            <v>588.8263300164131</v>
          </cell>
        </row>
        <row r="52">
          <cell r="F52" t="str">
            <v>Acciones y otras participaciones de capital</v>
          </cell>
          <cell r="H52">
            <v>122.65430080000003</v>
          </cell>
          <cell r="I52">
            <v>197.32462439</v>
          </cell>
          <cell r="J52">
            <v>-74.67032358999997</v>
          </cell>
          <cell r="L52">
            <v>80.94969960999998</v>
          </cell>
          <cell r="M52">
            <v>5.35160538</v>
          </cell>
          <cell r="N52">
            <v>75.59809422999999</v>
          </cell>
          <cell r="P52">
            <v>127.4486723</v>
          </cell>
          <cell r="Q52">
            <v>841.7454292</v>
          </cell>
          <cell r="R52">
            <v>-714.2967569</v>
          </cell>
          <cell r="T52">
            <v>331.05267271</v>
          </cell>
          <cell r="U52">
            <v>1044.42165897</v>
          </cell>
          <cell r="V52">
            <v>-713.3689862599999</v>
          </cell>
          <cell r="X52">
            <v>200.00287971</v>
          </cell>
          <cell r="Y52">
            <v>4.46007768</v>
          </cell>
          <cell r="Z52">
            <v>195.54280203</v>
          </cell>
          <cell r="AB52">
            <v>260.68313757999994</v>
          </cell>
          <cell r="AC52">
            <v>236.88176448</v>
          </cell>
          <cell r="AD52">
            <v>23.80137309999995</v>
          </cell>
        </row>
        <row r="53">
          <cell r="F53" t="str">
            <v>Utilidades reinvertidas</v>
          </cell>
          <cell r="H53">
            <v>503.5049638502267</v>
          </cell>
          <cell r="I53">
            <v>0</v>
          </cell>
          <cell r="J53">
            <v>503.5049638502267</v>
          </cell>
          <cell r="L53">
            <v>643.7093284731467</v>
          </cell>
          <cell r="M53">
            <v>0</v>
          </cell>
          <cell r="N53">
            <v>643.7093284731467</v>
          </cell>
          <cell r="P53">
            <v>676.2465454083467</v>
          </cell>
          <cell r="Q53">
            <v>0</v>
          </cell>
          <cell r="R53">
            <v>676.2465454083467</v>
          </cell>
          <cell r="T53">
            <v>1823.4608377317202</v>
          </cell>
          <cell r="U53">
            <v>0</v>
          </cell>
          <cell r="V53">
            <v>1823.4608377317202</v>
          </cell>
          <cell r="X53">
            <v>688.6761952913733</v>
          </cell>
          <cell r="Y53">
            <v>0</v>
          </cell>
          <cell r="Z53">
            <v>688.6761952913733</v>
          </cell>
          <cell r="AB53">
            <v>549.7700235830799</v>
          </cell>
          <cell r="AC53">
            <v>1.8690666666666669</v>
          </cell>
          <cell r="AD53">
            <v>547.9009569164133</v>
          </cell>
        </row>
        <row r="54">
          <cell r="F54" t="str">
            <v>Otro capital</v>
          </cell>
          <cell r="H54">
            <v>31.850999999999953</v>
          </cell>
          <cell r="I54">
            <v>28.376</v>
          </cell>
          <cell r="J54">
            <v>3.4749999999999517</v>
          </cell>
          <cell r="L54">
            <v>3.3879999999999773</v>
          </cell>
          <cell r="M54">
            <v>0.752</v>
          </cell>
          <cell r="N54">
            <v>2.635999999999977</v>
          </cell>
          <cell r="P54">
            <v>69.815</v>
          </cell>
          <cell r="Q54">
            <v>3.048</v>
          </cell>
          <cell r="R54">
            <v>66.767</v>
          </cell>
          <cell r="T54">
            <v>105.05399999999993</v>
          </cell>
          <cell r="U54">
            <v>32.176</v>
          </cell>
          <cell r="V54">
            <v>72.87799999999993</v>
          </cell>
          <cell r="X54">
            <v>21.95</v>
          </cell>
          <cell r="Y54">
            <v>19.204</v>
          </cell>
          <cell r="Z54">
            <v>2.7459999999999987</v>
          </cell>
          <cell r="AB54">
            <v>43.18599999999996</v>
          </cell>
          <cell r="AC54">
            <v>26.061999999999998</v>
          </cell>
          <cell r="AD54">
            <v>17.12399999999996</v>
          </cell>
        </row>
        <row r="55">
          <cell r="D55" t="str">
            <v> Inversión de cartera</v>
          </cell>
          <cell r="H55">
            <v>1972.0003938018124</v>
          </cell>
          <cell r="I55">
            <v>1618.2410162578026</v>
          </cell>
          <cell r="J55">
            <v>353.7593775440098</v>
          </cell>
          <cell r="L55">
            <v>1117.6060895000041</v>
          </cell>
          <cell r="M55">
            <v>1430.8819764895616</v>
          </cell>
          <cell r="N55">
            <v>-313.2758869895574</v>
          </cell>
          <cell r="P55">
            <v>1385.9585176066666</v>
          </cell>
          <cell r="Q55">
            <v>1216.2474976439762</v>
          </cell>
          <cell r="R55">
            <v>169.71101996269044</v>
          </cell>
          <cell r="T55">
            <v>4475.565000908483</v>
          </cell>
          <cell r="U55">
            <v>4265.370490391341</v>
          </cell>
          <cell r="V55">
            <v>210.19451051714168</v>
          </cell>
          <cell r="X55">
            <v>1465.9440518134434</v>
          </cell>
          <cell r="Y55">
            <v>1897.787102527128</v>
          </cell>
          <cell r="Z55">
            <v>-431.84305071368453</v>
          </cell>
          <cell r="AB55">
            <v>1388.0860408270455</v>
          </cell>
          <cell r="AC55">
            <v>1640.7784852287389</v>
          </cell>
          <cell r="AD55">
            <v>-252.69244440169336</v>
          </cell>
        </row>
        <row r="56">
          <cell r="E56" t="str">
            <v>Activos </v>
          </cell>
          <cell r="H56">
            <v>1870.9673781618123</v>
          </cell>
          <cell r="I56">
            <v>1502.4638537478027</v>
          </cell>
          <cell r="J56">
            <v>368.5035244140097</v>
          </cell>
          <cell r="L56">
            <v>973.0892740200042</v>
          </cell>
          <cell r="M56">
            <v>1293.9663872295616</v>
          </cell>
          <cell r="N56">
            <v>-320.8771132095575</v>
          </cell>
          <cell r="P56">
            <v>1059.1340817466667</v>
          </cell>
          <cell r="Q56">
            <v>1035.7309093939764</v>
          </cell>
          <cell r="R56">
            <v>23.403172352690262</v>
          </cell>
          <cell r="T56">
            <v>3903.190733928483</v>
          </cell>
          <cell r="U56">
            <v>3832.161150371341</v>
          </cell>
          <cell r="V56">
            <v>71.0295835571419</v>
          </cell>
          <cell r="X56">
            <v>1229.9336412334435</v>
          </cell>
          <cell r="Y56">
            <v>1773.946109287128</v>
          </cell>
          <cell r="Z56">
            <v>-544.0124680536844</v>
          </cell>
          <cell r="AB56">
            <v>1205.7905788870455</v>
          </cell>
          <cell r="AC56">
            <v>1459.2012728087388</v>
          </cell>
          <cell r="AD56">
            <v>-253.41069392169334</v>
          </cell>
        </row>
        <row r="57">
          <cell r="E57" t="str">
            <v>Pasivos</v>
          </cell>
          <cell r="H57">
            <v>101.03301564000002</v>
          </cell>
          <cell r="I57">
            <v>115.77716251000001</v>
          </cell>
          <cell r="J57">
            <v>-14.744146869999994</v>
          </cell>
          <cell r="L57">
            <v>144.51681548</v>
          </cell>
          <cell r="M57">
            <v>136.91558926</v>
          </cell>
          <cell r="N57">
            <v>7.601226220000001</v>
          </cell>
          <cell r="P57">
            <v>326.82443586000005</v>
          </cell>
          <cell r="Q57">
            <v>180.51658824999993</v>
          </cell>
          <cell r="R57">
            <v>146.30784761000012</v>
          </cell>
          <cell r="T57">
            <v>572.3742669800001</v>
          </cell>
          <cell r="U57">
            <v>433.2093400199999</v>
          </cell>
          <cell r="V57">
            <v>139.16492696000023</v>
          </cell>
          <cell r="X57">
            <v>236.01041057999996</v>
          </cell>
          <cell r="Y57">
            <v>123.84099323999999</v>
          </cell>
          <cell r="Z57">
            <v>112.16941733999997</v>
          </cell>
          <cell r="AB57">
            <v>182.29546194</v>
          </cell>
          <cell r="AC57">
            <v>181.57721242</v>
          </cell>
          <cell r="AD57">
            <v>0.7182495200000005</v>
          </cell>
        </row>
        <row r="58">
          <cell r="D58" t="str">
            <v> Instrumentos financieros derivados</v>
          </cell>
          <cell r="H58">
            <v>122.1360771991979</v>
          </cell>
          <cell r="I58">
            <v>164.7534580692929</v>
          </cell>
          <cell r="J58">
            <v>-42.61738087009499</v>
          </cell>
          <cell r="L58">
            <v>60.430242888446095</v>
          </cell>
          <cell r="M58">
            <v>101.02556191053709</v>
          </cell>
          <cell r="N58">
            <v>-40.595319022091</v>
          </cell>
          <cell r="P58">
            <v>196.1283497402702</v>
          </cell>
          <cell r="Q58">
            <v>189.52340539471737</v>
          </cell>
          <cell r="R58">
            <v>6.604944345552838</v>
          </cell>
          <cell r="T58">
            <v>378.6946698279142</v>
          </cell>
          <cell r="U58">
            <v>455.30242537454734</v>
          </cell>
          <cell r="V58">
            <v>-76.60775554663314</v>
          </cell>
          <cell r="X58">
            <v>111.36886506692913</v>
          </cell>
          <cell r="Y58">
            <v>114.91078069027613</v>
          </cell>
          <cell r="Z58">
            <v>-3.541915623346995</v>
          </cell>
          <cell r="AB58">
            <v>50.7810164303354</v>
          </cell>
          <cell r="AC58">
            <v>85.32750066035004</v>
          </cell>
          <cell r="AD58">
            <v>-34.54648423001464</v>
          </cell>
        </row>
        <row r="59">
          <cell r="E59" t="str">
            <v>Activos </v>
          </cell>
          <cell r="H59">
            <v>106.99353458919789</v>
          </cell>
          <cell r="I59">
            <v>18.18934323</v>
          </cell>
          <cell r="J59">
            <v>88.80419135919789</v>
          </cell>
          <cell r="L59">
            <v>56.183164238446096</v>
          </cell>
          <cell r="M59">
            <v>7.595509370000001</v>
          </cell>
          <cell r="N59">
            <v>48.587654868446094</v>
          </cell>
          <cell r="P59">
            <v>157.37375944027022</v>
          </cell>
          <cell r="Q59">
            <v>18.90228909</v>
          </cell>
          <cell r="R59">
            <v>138.4714703502702</v>
          </cell>
          <cell r="T59">
            <v>320.5504582679142</v>
          </cell>
          <cell r="U59">
            <v>44.687141690000004</v>
          </cell>
          <cell r="V59">
            <v>275.86331657791425</v>
          </cell>
          <cell r="X59">
            <v>105.11319155692914</v>
          </cell>
          <cell r="Y59">
            <v>25.654823320000002</v>
          </cell>
          <cell r="Z59">
            <v>79.45836823692913</v>
          </cell>
          <cell r="AB59">
            <v>44.4069544503354</v>
          </cell>
          <cell r="AC59">
            <v>16.187341500000002</v>
          </cell>
          <cell r="AD59">
            <v>28.219612950335396</v>
          </cell>
        </row>
        <row r="60">
          <cell r="E60" t="str">
            <v>Pasivos</v>
          </cell>
          <cell r="H60">
            <v>15.14254261</v>
          </cell>
          <cell r="I60">
            <v>146.5641148392929</v>
          </cell>
          <cell r="J60">
            <v>-131.4215722292929</v>
          </cell>
          <cell r="L60">
            <v>4.247078650000001</v>
          </cell>
          <cell r="M60">
            <v>93.43005254053709</v>
          </cell>
          <cell r="N60">
            <v>-89.18297389053708</v>
          </cell>
          <cell r="P60">
            <v>38.754590300000004</v>
          </cell>
          <cell r="Q60">
            <v>170.62111630471736</v>
          </cell>
          <cell r="R60">
            <v>-131.86652600471734</v>
          </cell>
          <cell r="T60">
            <v>58.14421156</v>
          </cell>
          <cell r="U60">
            <v>410.61528368454736</v>
          </cell>
          <cell r="V60">
            <v>-352.4710721245474</v>
          </cell>
          <cell r="X60">
            <v>6.25567351</v>
          </cell>
          <cell r="Y60">
            <v>89.25595737027612</v>
          </cell>
          <cell r="Z60">
            <v>-83.00028386027613</v>
          </cell>
          <cell r="AB60">
            <v>6.374061980000002</v>
          </cell>
          <cell r="AC60">
            <v>69.14015916035004</v>
          </cell>
          <cell r="AD60">
            <v>-62.76609718035004</v>
          </cell>
        </row>
        <row r="61">
          <cell r="D61" t="str">
            <v>Otra inversión (1)</v>
          </cell>
          <cell r="H61">
            <v>536.2057445008326</v>
          </cell>
          <cell r="I61">
            <v>1932.4256817099244</v>
          </cell>
          <cell r="J61">
            <v>-1396.2199372090918</v>
          </cell>
          <cell r="L61">
            <v>670.0155150015389</v>
          </cell>
          <cell r="M61">
            <v>994.2288714783479</v>
          </cell>
          <cell r="N61">
            <v>-324.21335647680894</v>
          </cell>
          <cell r="P61">
            <v>1758.9275163573566</v>
          </cell>
          <cell r="Q61">
            <v>1980.2165189777215</v>
          </cell>
          <cell r="R61">
            <v>-221.28900262036495</v>
          </cell>
          <cell r="T61">
            <v>2965.148775859728</v>
          </cell>
          <cell r="U61">
            <v>4906.871072165994</v>
          </cell>
          <cell r="V61">
            <v>-1941.7222963062654</v>
          </cell>
          <cell r="X61">
            <v>1517.9098333333332</v>
          </cell>
          <cell r="Y61">
            <v>837.3800635937222</v>
          </cell>
          <cell r="Z61">
            <v>680.529769739611</v>
          </cell>
          <cell r="AB61">
            <v>1613.5374333333348</v>
          </cell>
          <cell r="AC61">
            <v>609.1570758623993</v>
          </cell>
          <cell r="AD61">
            <v>1004.3803574709355</v>
          </cell>
        </row>
        <row r="62">
          <cell r="E62" t="str">
            <v>Activos </v>
          </cell>
          <cell r="H62">
            <v>249.66183333333342</v>
          </cell>
          <cell r="I62">
            <v>810.0161020092796</v>
          </cell>
          <cell r="J62">
            <v>-560.3542686759462</v>
          </cell>
          <cell r="L62">
            <v>109.05583333333331</v>
          </cell>
          <cell r="M62">
            <v>559.0859338492434</v>
          </cell>
          <cell r="N62">
            <v>-450.03010051591</v>
          </cell>
          <cell r="P62">
            <v>214.7429097655538</v>
          </cell>
          <cell r="Q62">
            <v>1396.3649000000007</v>
          </cell>
          <cell r="R62">
            <v>-1181.621990234447</v>
          </cell>
          <cell r="T62">
            <v>573.4605764322205</v>
          </cell>
          <cell r="U62">
            <v>2765.466935858524</v>
          </cell>
          <cell r="V62">
            <v>-2192.0063594263033</v>
          </cell>
          <cell r="X62">
            <v>357.25983333333323</v>
          </cell>
          <cell r="Y62">
            <v>247.19392653827012</v>
          </cell>
          <cell r="Z62">
            <v>110.06590679506311</v>
          </cell>
          <cell r="AB62">
            <v>288.90783333333377</v>
          </cell>
          <cell r="AC62">
            <v>174.2928171820639</v>
          </cell>
          <cell r="AD62">
            <v>114.61501615126986</v>
          </cell>
        </row>
        <row r="63">
          <cell r="F63" t="str">
            <v>Créditos comerciales</v>
          </cell>
          <cell r="H63">
            <v>0</v>
          </cell>
          <cell r="I63">
            <v>175.67927760722887</v>
          </cell>
          <cell r="J63">
            <v>-175.67927760722887</v>
          </cell>
          <cell r="L63">
            <v>39</v>
          </cell>
          <cell r="M63">
            <v>171.91110051591022</v>
          </cell>
          <cell r="N63">
            <v>-132.91110051591022</v>
          </cell>
          <cell r="P63">
            <v>206.50090976555384</v>
          </cell>
          <cell r="Q63">
            <v>116.87800000000004</v>
          </cell>
          <cell r="R63">
            <v>89.6229097655538</v>
          </cell>
          <cell r="T63">
            <v>245.50090976555384</v>
          </cell>
          <cell r="U63">
            <v>464.46837812313913</v>
          </cell>
          <cell r="V63">
            <v>-218.9674683575853</v>
          </cell>
          <cell r="X63">
            <v>0</v>
          </cell>
          <cell r="Y63">
            <v>176.1570932049368</v>
          </cell>
          <cell r="Z63">
            <v>-176.1570932049368</v>
          </cell>
          <cell r="AB63">
            <v>0</v>
          </cell>
          <cell r="AC63">
            <v>172.7056838487306</v>
          </cell>
          <cell r="AD63">
            <v>-172.7056838487306</v>
          </cell>
        </row>
        <row r="64">
          <cell r="F64" t="str">
            <v>Préstamos</v>
          </cell>
          <cell r="H64">
            <v>2.9960000000000377</v>
          </cell>
          <cell r="I64">
            <v>0.02</v>
          </cell>
          <cell r="J64">
            <v>2.9760000000000377</v>
          </cell>
          <cell r="L64">
            <v>0</v>
          </cell>
          <cell r="M64">
            <v>27.895999999999987</v>
          </cell>
          <cell r="N64">
            <v>-27.895999999999987</v>
          </cell>
          <cell r="P64">
            <v>8.241999999999962</v>
          </cell>
          <cell r="Q64">
            <v>0.0129</v>
          </cell>
          <cell r="R64">
            <v>8.229099999999962</v>
          </cell>
          <cell r="T64">
            <v>11.238</v>
          </cell>
          <cell r="U64">
            <v>27.928899999999985</v>
          </cell>
          <cell r="V64">
            <v>-16.690899999999985</v>
          </cell>
          <cell r="X64">
            <v>0</v>
          </cell>
          <cell r="Y64">
            <v>14.478999999999957</v>
          </cell>
          <cell r="Z64">
            <v>-14.478999999999957</v>
          </cell>
          <cell r="AB64">
            <v>43.66299999999998</v>
          </cell>
          <cell r="AC64">
            <v>0.0313</v>
          </cell>
          <cell r="AD64">
            <v>43.63169999999998</v>
          </cell>
        </row>
        <row r="65">
          <cell r="F65" t="str">
            <v>Moneda y depósitos</v>
          </cell>
          <cell r="H65">
            <v>246.66583333333338</v>
          </cell>
          <cell r="I65">
            <v>634.3168244020508</v>
          </cell>
          <cell r="J65">
            <v>-387.6509910687174</v>
          </cell>
          <cell r="L65">
            <v>70.05583333333331</v>
          </cell>
          <cell r="M65">
            <v>359.2788333333332</v>
          </cell>
          <cell r="N65">
            <v>-289.22299999999984</v>
          </cell>
          <cell r="P65">
            <v>0</v>
          </cell>
          <cell r="Q65">
            <v>1279.4740000000006</v>
          </cell>
          <cell r="R65">
            <v>-1279.4740000000006</v>
          </cell>
          <cell r="T65">
            <v>316.7216666666667</v>
          </cell>
          <cell r="U65">
            <v>2273.0696577353847</v>
          </cell>
          <cell r="V65">
            <v>-1956.3479910687179</v>
          </cell>
          <cell r="X65">
            <v>357.25983333333323</v>
          </cell>
          <cell r="Y65">
            <v>56.55783333333334</v>
          </cell>
          <cell r="Z65">
            <v>300.7019999999999</v>
          </cell>
          <cell r="AB65">
            <v>245.24483333333376</v>
          </cell>
          <cell r="AC65">
            <v>1.5558333333333334</v>
          </cell>
          <cell r="AD65">
            <v>243.68900000000042</v>
          </cell>
        </row>
        <row r="66">
          <cell r="F66" t="str">
            <v>Otros activos</v>
          </cell>
          <cell r="H66">
            <v>0</v>
          </cell>
          <cell r="I66">
            <v>0</v>
          </cell>
          <cell r="J66">
            <v>0</v>
          </cell>
          <cell r="L66">
            <v>0</v>
          </cell>
          <cell r="M66">
            <v>0</v>
          </cell>
          <cell r="N66">
            <v>0</v>
          </cell>
          <cell r="P66">
            <v>0</v>
          </cell>
          <cell r="Q66">
            <v>0</v>
          </cell>
          <cell r="R66">
            <v>0</v>
          </cell>
          <cell r="T66">
            <v>0</v>
          </cell>
          <cell r="U66">
            <v>0</v>
          </cell>
          <cell r="V66">
            <v>0</v>
          </cell>
          <cell r="X66">
            <v>0</v>
          </cell>
          <cell r="Y66">
            <v>0</v>
          </cell>
          <cell r="Z66">
            <v>0</v>
          </cell>
          <cell r="AB66">
            <v>0</v>
          </cell>
          <cell r="AC66">
            <v>0</v>
          </cell>
          <cell r="AD66">
            <v>0</v>
          </cell>
        </row>
        <row r="67">
          <cell r="E67" t="str">
            <v>Pasivos</v>
          </cell>
          <cell r="H67">
            <v>286.5439111674991</v>
          </cell>
          <cell r="I67">
            <v>1122.4095797006448</v>
          </cell>
          <cell r="J67">
            <v>-835.8656685331457</v>
          </cell>
          <cell r="L67">
            <v>560.9596816682056</v>
          </cell>
          <cell r="M67">
            <v>435.14293762910444</v>
          </cell>
          <cell r="N67">
            <v>125.81674403910114</v>
          </cell>
          <cell r="P67">
            <v>1544.1846065918028</v>
          </cell>
          <cell r="Q67">
            <v>583.8516189777208</v>
          </cell>
          <cell r="R67">
            <v>960.332987614082</v>
          </cell>
          <cell r="T67">
            <v>2391.6881994275077</v>
          </cell>
          <cell r="U67">
            <v>2141.4041363074693</v>
          </cell>
          <cell r="V67">
            <v>250.28406312003835</v>
          </cell>
        </row>
        <row r="68">
          <cell r="F68" t="str">
            <v>Créditos comerciales</v>
          </cell>
          <cell r="H68">
            <v>53.15852607488243</v>
          </cell>
          <cell r="I68">
            <v>587.1398963071584</v>
          </cell>
          <cell r="J68">
            <v>-533.981370232276</v>
          </cell>
          <cell r="L68">
            <v>33.441809567476774</v>
          </cell>
          <cell r="M68">
            <v>198.22144638692137</v>
          </cell>
          <cell r="N68">
            <v>-164.7796368194446</v>
          </cell>
          <cell r="P68">
            <v>207.5986065918029</v>
          </cell>
          <cell r="Q68">
            <v>34.11537971009567</v>
          </cell>
          <cell r="R68">
            <v>173.48322688170725</v>
          </cell>
          <cell r="T68">
            <v>294.19894223416213</v>
          </cell>
          <cell r="U68">
            <v>819.4767224041755</v>
          </cell>
          <cell r="V68">
            <v>-525.2777801700133</v>
          </cell>
        </row>
        <row r="69">
          <cell r="F69" t="str">
            <v>Préstamos</v>
          </cell>
          <cell r="H69">
            <v>233.3853850926167</v>
          </cell>
          <cell r="I69">
            <v>487.6696833934862</v>
          </cell>
          <cell r="J69">
            <v>-254.2842983008695</v>
          </cell>
          <cell r="L69">
            <v>516.6178721007288</v>
          </cell>
          <cell r="M69">
            <v>236.92149124218307</v>
          </cell>
          <cell r="N69">
            <v>279.6963808585458</v>
          </cell>
          <cell r="P69">
            <v>1332.5859999999998</v>
          </cell>
          <cell r="Q69">
            <v>533.1362392676251</v>
          </cell>
          <cell r="R69">
            <v>799.4497607323747</v>
          </cell>
          <cell r="T69">
            <v>2082.5892571933455</v>
          </cell>
          <cell r="U69">
            <v>1257.7274139032943</v>
          </cell>
          <cell r="V69">
            <v>824.8618432900512</v>
          </cell>
          <cell r="X69">
            <v>946.2599999999999</v>
          </cell>
          <cell r="Y69">
            <v>442.55497361519474</v>
          </cell>
          <cell r="Z69">
            <v>503.70502638480514</v>
          </cell>
          <cell r="AB69">
            <v>1052.228</v>
          </cell>
        </row>
        <row r="70">
          <cell r="F70" t="str">
            <v>Moneda y depósitos</v>
          </cell>
          <cell r="H70">
            <v>0</v>
          </cell>
          <cell r="I70">
            <v>35.9</v>
          </cell>
          <cell r="J70">
            <v>-35.9</v>
          </cell>
          <cell r="L70">
            <v>10.6</v>
          </cell>
          <cell r="M70">
            <v>0</v>
          </cell>
          <cell r="N70">
            <v>10.6</v>
          </cell>
          <cell r="P70">
            <v>0</v>
          </cell>
          <cell r="Q70">
            <v>16.6</v>
          </cell>
          <cell r="R70">
            <v>-16.6</v>
          </cell>
          <cell r="T70">
            <v>10.6</v>
          </cell>
          <cell r="U70">
            <v>52.5</v>
          </cell>
          <cell r="V70">
            <v>-41.9</v>
          </cell>
          <cell r="X70">
            <v>6.9</v>
          </cell>
          <cell r="Y70">
            <v>0</v>
          </cell>
          <cell r="Z70">
            <v>6.9</v>
          </cell>
          <cell r="AB70">
            <v>44.3</v>
          </cell>
        </row>
        <row r="71">
          <cell r="F71" t="str">
            <v>Otros pasivos</v>
          </cell>
          <cell r="H71">
            <v>0</v>
          </cell>
          <cell r="I71">
            <v>11.7</v>
          </cell>
          <cell r="J71">
            <v>-11.7</v>
          </cell>
          <cell r="L71">
            <v>0.3000000000000007</v>
          </cell>
          <cell r="M71">
            <v>0</v>
          </cell>
          <cell r="N71">
            <v>0.3000000000000007</v>
          </cell>
          <cell r="P71">
            <v>4</v>
          </cell>
          <cell r="Q71">
            <v>0</v>
          </cell>
          <cell r="R71">
            <v>4</v>
          </cell>
          <cell r="T71">
            <v>4.300000000000001</v>
          </cell>
          <cell r="U71">
            <v>11.7</v>
          </cell>
          <cell r="V71">
            <v>-7.399999999999999</v>
          </cell>
          <cell r="X71">
            <v>4.8</v>
          </cell>
          <cell r="Y71">
            <v>0</v>
          </cell>
          <cell r="Z71">
            <v>4.8</v>
          </cell>
          <cell r="AB71">
            <v>0</v>
          </cell>
        </row>
        <row r="72">
          <cell r="D72" t="str">
            <v>Activos de reserva</v>
          </cell>
          <cell r="H72">
            <v>357.1</v>
          </cell>
          <cell r="I72">
            <v>92.1</v>
          </cell>
          <cell r="J72">
            <v>265</v>
          </cell>
          <cell r="L72">
            <v>170.1</v>
          </cell>
          <cell r="M72">
            <v>1</v>
          </cell>
          <cell r="N72">
            <v>169.1</v>
          </cell>
          <cell r="P72">
            <v>477.40000000000003</v>
          </cell>
          <cell r="Q72">
            <v>536.3</v>
          </cell>
          <cell r="R72">
            <v>-58.89999999999992</v>
          </cell>
          <cell r="T72">
            <v>1004.6000000000001</v>
          </cell>
          <cell r="U72">
            <v>629.4</v>
          </cell>
          <cell r="V72">
            <v>375.20000000000016</v>
          </cell>
          <cell r="X72">
            <v>18.6</v>
          </cell>
          <cell r="Y72">
            <v>1600.6</v>
          </cell>
          <cell r="Z72">
            <v>-1582</v>
          </cell>
          <cell r="AB72">
            <v>30.5</v>
          </cell>
        </row>
        <row r="74">
          <cell r="A74" t="str">
            <v>3. ERRORES Y OMISIONES</v>
          </cell>
          <cell r="J74">
            <v>316.1267961143999</v>
          </cell>
          <cell r="N74">
            <v>-46.282986951903695</v>
          </cell>
          <cell r="R74">
            <v>-44.24255888513653</v>
          </cell>
          <cell r="V74">
            <v>225.60125027735558</v>
          </cell>
          <cell r="Z74">
            <v>188.66361408718376</v>
          </cell>
        </row>
        <row r="76">
          <cell r="A76" t="str">
            <v>MEMORANDUM</v>
          </cell>
        </row>
        <row r="77">
          <cell r="A77" t="str">
            <v>SALDO DE BALANZA DE PAGOS</v>
          </cell>
          <cell r="J77">
            <v>-265</v>
          </cell>
          <cell r="N77">
            <v>-169.1</v>
          </cell>
          <cell r="R77">
            <v>58.89999999999992</v>
          </cell>
          <cell r="V77">
            <v>-375.20000000000016</v>
          </cell>
          <cell r="Z77">
            <v>1582</v>
          </cell>
        </row>
        <row r="78">
          <cell r="A78" t="str">
            <v>CUENTA FINANCIERA EXCLUYENDO ACTIVOS DE RESERVA</v>
          </cell>
          <cell r="H78">
            <v>3407.97358387207</v>
          </cell>
          <cell r="I78">
            <v>4115.498378088764</v>
          </cell>
          <cell r="J78">
            <v>-707.5247942166943</v>
          </cell>
          <cell r="L78">
            <v>2586.953661693136</v>
          </cell>
          <cell r="M78">
            <v>2675.662298640191</v>
          </cell>
          <cell r="N78">
            <v>-88.70863694705486</v>
          </cell>
          <cell r="P78">
            <v>4352.67014914264</v>
          </cell>
          <cell r="Q78">
            <v>4743.90086080816</v>
          </cell>
          <cell r="R78">
            <v>-391.2307116655202</v>
          </cell>
          <cell r="T78">
            <v>10347.597394707847</v>
          </cell>
          <cell r="U78">
            <v>11535.061537537116</v>
          </cell>
          <cell r="V78">
            <v>-1187.464142829269</v>
          </cell>
          <cell r="X78">
            <v>4169.2609786350795</v>
          </cell>
          <cell r="Y78">
            <v>3100.949793912871</v>
          </cell>
          <cell r="Z78">
            <v>1068.3111847222085</v>
          </cell>
          <cell r="AB78">
            <v>4081.783655483796</v>
          </cell>
        </row>
        <row r="80">
          <cell r="H80" t="str">
            <v>CREDITO</v>
          </cell>
          <cell r="I80" t="str">
            <v>DEBITO</v>
          </cell>
          <cell r="J80" t="str">
            <v>SALDO</v>
          </cell>
          <cell r="L80" t="str">
            <v>CREDITO</v>
          </cell>
          <cell r="M80" t="str">
            <v>DEBITO</v>
          </cell>
          <cell r="N80" t="str">
            <v>SALDO</v>
          </cell>
          <cell r="P80" t="str">
            <v>CREDITO</v>
          </cell>
          <cell r="Q80" t="str">
            <v>DEBITO</v>
          </cell>
          <cell r="R80" t="str">
            <v>SALDO</v>
          </cell>
          <cell r="T80" t="str">
            <v>CREDITO</v>
          </cell>
          <cell r="U80" t="str">
            <v>DEBITO</v>
          </cell>
          <cell r="V80" t="str">
            <v>SALDO</v>
          </cell>
          <cell r="X80" t="str">
            <v>CREDITO</v>
          </cell>
          <cell r="Y80" t="str">
            <v>DEBITO</v>
          </cell>
          <cell r="Z80" t="str">
            <v>SALDO</v>
          </cell>
          <cell r="AB80" t="str">
            <v>CREDITO</v>
          </cell>
        </row>
        <row r="81">
          <cell r="A81" t="str">
            <v>(1) Activos de corto plazo</v>
          </cell>
          <cell r="H81">
            <v>249.50083333333342</v>
          </cell>
          <cell r="I81">
            <v>810.0161020092796</v>
          </cell>
          <cell r="J81">
            <v>-560.5152686759462</v>
          </cell>
          <cell r="L81">
            <v>109.05583333333331</v>
          </cell>
          <cell r="M81">
            <v>537.7689338492435</v>
          </cell>
          <cell r="N81">
            <v>-428.7131005159101</v>
          </cell>
          <cell r="P81">
            <v>212.88890976555382</v>
          </cell>
          <cell r="Q81">
            <v>1396.3649000000007</v>
          </cell>
          <cell r="R81">
            <v>-1183.475990234447</v>
          </cell>
          <cell r="T81">
            <v>571.4455764322206</v>
          </cell>
          <cell r="U81">
            <v>2744.149935858524</v>
          </cell>
          <cell r="V81">
            <v>-2172.704359426303</v>
          </cell>
          <cell r="X81">
            <v>357.25983333333323</v>
          </cell>
          <cell r="Y81">
            <v>240.76892653827014</v>
          </cell>
          <cell r="Z81">
            <v>116.4909067950631</v>
          </cell>
          <cell r="AB81">
            <v>273.13683333333375</v>
          </cell>
        </row>
        <row r="82">
          <cell r="C82" t="str">
            <v>Créditos comerciales</v>
          </cell>
          <cell r="H82">
            <v>0</v>
          </cell>
          <cell r="I82">
            <v>175.67927760722887</v>
          </cell>
          <cell r="J82">
            <v>-175.67927760722887</v>
          </cell>
          <cell r="L82">
            <v>39</v>
          </cell>
          <cell r="M82">
            <v>171.91110051591022</v>
          </cell>
          <cell r="N82">
            <v>-132.91110051591022</v>
          </cell>
          <cell r="P82">
            <v>206.50090976555384</v>
          </cell>
          <cell r="Q82">
            <v>116.87800000000004</v>
          </cell>
          <cell r="R82">
            <v>89.6229097655538</v>
          </cell>
          <cell r="T82">
            <v>245.50090976555384</v>
          </cell>
          <cell r="U82">
            <v>464.46837812313913</v>
          </cell>
          <cell r="V82">
            <v>-218.9674683575853</v>
          </cell>
          <cell r="X82">
            <v>0</v>
          </cell>
          <cell r="Y82">
            <v>176.1570932049368</v>
          </cell>
          <cell r="Z82">
            <v>-176.1570932049368</v>
          </cell>
          <cell r="AB82">
            <v>0</v>
          </cell>
        </row>
        <row r="83">
          <cell r="C83" t="str">
            <v>Préstamos</v>
          </cell>
          <cell r="H83">
            <v>2.8350000000000364</v>
          </cell>
          <cell r="I83">
            <v>0.02</v>
          </cell>
          <cell r="J83">
            <v>2.8150000000000364</v>
          </cell>
          <cell r="L83">
            <v>0</v>
          </cell>
          <cell r="M83">
            <v>6.579000000000008</v>
          </cell>
          <cell r="N83">
            <v>-6.579000000000008</v>
          </cell>
          <cell r="P83">
            <v>6.387999999999977</v>
          </cell>
          <cell r="Q83">
            <v>0.0129</v>
          </cell>
          <cell r="R83">
            <v>6.375099999999977</v>
          </cell>
          <cell r="T83">
            <v>9.223000000000013</v>
          </cell>
          <cell r="U83">
            <v>6.611900000000007</v>
          </cell>
          <cell r="V83">
            <v>2.6111000000000057</v>
          </cell>
          <cell r="X83">
            <v>0</v>
          </cell>
          <cell r="Y83">
            <v>8.053999999999974</v>
          </cell>
          <cell r="Z83">
            <v>-8.053999999999974</v>
          </cell>
          <cell r="AB83">
            <v>27.891999999999996</v>
          </cell>
        </row>
        <row r="84">
          <cell r="C84" t="str">
            <v>Moneda y depósitos</v>
          </cell>
          <cell r="H84">
            <v>246.66583333333338</v>
          </cell>
          <cell r="I84">
            <v>634.3168244020508</v>
          </cell>
          <cell r="J84">
            <v>-387.6509910687174</v>
          </cell>
          <cell r="L84">
            <v>70.05583333333331</v>
          </cell>
          <cell r="M84">
            <v>359.2788333333332</v>
          </cell>
          <cell r="N84">
            <v>-289.22299999999984</v>
          </cell>
          <cell r="P84">
            <v>0</v>
          </cell>
          <cell r="Q84">
            <v>1279.4740000000006</v>
          </cell>
          <cell r="R84">
            <v>-1279.4740000000006</v>
          </cell>
          <cell r="T84">
            <v>316.7216666666667</v>
          </cell>
          <cell r="U84">
            <v>2273.0696577353847</v>
          </cell>
          <cell r="V84">
            <v>-1956.3479910687179</v>
          </cell>
          <cell r="X84">
            <v>357.25983333333323</v>
          </cell>
          <cell r="Y84">
            <v>56.55783333333334</v>
          </cell>
          <cell r="Z84">
            <v>300.7019999999999</v>
          </cell>
          <cell r="AB84">
            <v>245.24483333333376</v>
          </cell>
        </row>
        <row r="85">
          <cell r="C85" t="str">
            <v>Otros activos</v>
          </cell>
          <cell r="H85">
            <v>0</v>
          </cell>
          <cell r="I85">
            <v>0</v>
          </cell>
          <cell r="J85">
            <v>0</v>
          </cell>
          <cell r="L85">
            <v>0</v>
          </cell>
          <cell r="M85">
            <v>0</v>
          </cell>
          <cell r="N85">
            <v>0</v>
          </cell>
          <cell r="P85">
            <v>0</v>
          </cell>
          <cell r="Q85">
            <v>0</v>
          </cell>
          <cell r="R85">
            <v>0</v>
          </cell>
          <cell r="T85">
            <v>0</v>
          </cell>
          <cell r="U85">
            <v>0</v>
          </cell>
          <cell r="V85">
            <v>0</v>
          </cell>
          <cell r="X85">
            <v>0</v>
          </cell>
          <cell r="Y85">
            <v>0</v>
          </cell>
          <cell r="Z85">
            <v>0</v>
          </cell>
          <cell r="AB85">
            <v>0</v>
          </cell>
        </row>
        <row r="86">
          <cell r="B86" t="str">
            <v>Pasivos de corto plazo</v>
          </cell>
          <cell r="H86">
            <v>21.9</v>
          </cell>
          <cell r="I86">
            <v>792.3710576381602</v>
          </cell>
          <cell r="J86">
            <v>-770.4710576381602</v>
          </cell>
          <cell r="L86">
            <v>298.3</v>
          </cell>
          <cell r="M86">
            <v>183.4727671599996</v>
          </cell>
          <cell r="N86">
            <v>114.82723284000042</v>
          </cell>
          <cell r="P86">
            <v>734.9591780039989</v>
          </cell>
          <cell r="Q86">
            <v>64.80000000000003</v>
          </cell>
          <cell r="R86">
            <v>670.1591780039988</v>
          </cell>
          <cell r="T86">
            <v>1055.159178003999</v>
          </cell>
          <cell r="U86">
            <v>1040.6438247981598</v>
          </cell>
          <cell r="V86">
            <v>14.51535320583912</v>
          </cell>
          <cell r="X86">
            <v>387.3</v>
          </cell>
          <cell r="Y86">
            <v>478.29999999999967</v>
          </cell>
          <cell r="Z86">
            <v>-90.99999999999966</v>
          </cell>
          <cell r="AB86">
            <v>522.6016000000008</v>
          </cell>
        </row>
        <row r="87">
          <cell r="C87" t="str">
            <v>Créditos comerciales</v>
          </cell>
          <cell r="H87">
            <v>17.9</v>
          </cell>
          <cell r="I87">
            <v>497.17105763816016</v>
          </cell>
          <cell r="J87">
            <v>-479.2710576381602</v>
          </cell>
          <cell r="L87">
            <v>27.9</v>
          </cell>
          <cell r="M87">
            <v>157.7727671599996</v>
          </cell>
          <cell r="N87">
            <v>-129.8727671599996</v>
          </cell>
          <cell r="P87">
            <v>205.0591780039991</v>
          </cell>
          <cell r="Q87">
            <v>0</v>
          </cell>
          <cell r="R87">
            <v>205.0591780039991</v>
          </cell>
          <cell r="T87">
            <v>250.8591780039991</v>
          </cell>
          <cell r="U87">
            <v>654.9438247981598</v>
          </cell>
          <cell r="V87">
            <v>-404.0846467941607</v>
          </cell>
          <cell r="X87">
            <v>195.4</v>
          </cell>
          <cell r="Y87">
            <v>138.5</v>
          </cell>
          <cell r="Z87">
            <v>56.900000000000006</v>
          </cell>
          <cell r="AB87">
            <v>223.6016000000008</v>
          </cell>
        </row>
        <row r="88">
          <cell r="C88" t="str">
            <v>Préstamos</v>
          </cell>
          <cell r="H88">
            <v>4</v>
          </cell>
          <cell r="I88">
            <v>247.60000000000002</v>
          </cell>
          <cell r="J88">
            <v>-243.60000000000002</v>
          </cell>
          <cell r="L88">
            <v>259.5</v>
          </cell>
          <cell r="M88">
            <v>25.7</v>
          </cell>
          <cell r="N88">
            <v>233.8</v>
          </cell>
          <cell r="P88">
            <v>525.8999999999997</v>
          </cell>
          <cell r="Q88">
            <v>48.200000000000024</v>
          </cell>
          <cell r="R88">
            <v>477.6999999999997</v>
          </cell>
          <cell r="T88">
            <v>789.3999999999997</v>
          </cell>
          <cell r="U88">
            <v>321.50000000000006</v>
          </cell>
          <cell r="V88">
            <v>467.8999999999997</v>
          </cell>
          <cell r="X88">
            <v>180.2</v>
          </cell>
          <cell r="Y88">
            <v>339.79999999999967</v>
          </cell>
          <cell r="Z88">
            <v>-159.59999999999968</v>
          </cell>
          <cell r="AB88">
            <v>254.7</v>
          </cell>
        </row>
        <row r="89">
          <cell r="C89" t="str">
            <v>Moneda y depósitos</v>
          </cell>
          <cell r="H89">
            <v>0</v>
          </cell>
          <cell r="I89">
            <v>35.9</v>
          </cell>
          <cell r="J89">
            <v>-35.9</v>
          </cell>
          <cell r="L89">
            <v>10.6</v>
          </cell>
          <cell r="M89">
            <v>0</v>
          </cell>
          <cell r="N89">
            <v>10.6</v>
          </cell>
          <cell r="P89">
            <v>0</v>
          </cell>
          <cell r="Q89">
            <v>16.6</v>
          </cell>
          <cell r="R89">
            <v>-16.6</v>
          </cell>
          <cell r="T89">
            <v>10.6</v>
          </cell>
          <cell r="U89">
            <v>52.5</v>
          </cell>
          <cell r="V89">
            <v>-41.9</v>
          </cell>
          <cell r="X89">
            <v>6.9</v>
          </cell>
          <cell r="Y89">
            <v>0</v>
          </cell>
          <cell r="Z89">
            <v>6.9</v>
          </cell>
          <cell r="AB89">
            <v>44.3</v>
          </cell>
        </row>
        <row r="90">
          <cell r="C90" t="str">
            <v>Otros pasivos</v>
          </cell>
          <cell r="H90">
            <v>0</v>
          </cell>
          <cell r="I90">
            <v>11.7</v>
          </cell>
          <cell r="J90">
            <v>-11.7</v>
          </cell>
          <cell r="L90">
            <v>0.3000000000000007</v>
          </cell>
          <cell r="M90">
            <v>0</v>
          </cell>
          <cell r="N90">
            <v>0.3000000000000007</v>
          </cell>
          <cell r="P90">
            <v>4</v>
          </cell>
          <cell r="Q90">
            <v>0</v>
          </cell>
          <cell r="R90">
            <v>4</v>
          </cell>
          <cell r="T90">
            <v>4.300000000000001</v>
          </cell>
          <cell r="U90">
            <v>11.7</v>
          </cell>
          <cell r="V90">
            <v>-7.399999999999999</v>
          </cell>
          <cell r="X90">
            <v>4.8</v>
          </cell>
          <cell r="Y90">
            <v>0</v>
          </cell>
          <cell r="Z90">
            <v>4.8</v>
          </cell>
          <cell r="AB90">
            <v>0</v>
          </cell>
        </row>
        <row r="92">
          <cell r="E92" t="str">
            <v>CONTROLES</v>
          </cell>
        </row>
        <row r="93">
          <cell r="F93" t="str">
            <v>Control</v>
          </cell>
          <cell r="H93">
            <v>0</v>
          </cell>
          <cell r="I93">
            <v>0</v>
          </cell>
          <cell r="J93">
            <v>0</v>
          </cell>
          <cell r="L93">
            <v>0</v>
          </cell>
          <cell r="M93">
            <v>0</v>
          </cell>
          <cell r="N93">
            <v>0</v>
          </cell>
          <cell r="P93">
            <v>0</v>
          </cell>
          <cell r="Q93">
            <v>0</v>
          </cell>
          <cell r="R93">
            <v>-6.252776074688882E-13</v>
          </cell>
          <cell r="T93">
            <v>0</v>
          </cell>
          <cell r="U93">
            <v>0</v>
          </cell>
          <cell r="V93">
            <v>0</v>
          </cell>
        </row>
        <row r="94">
          <cell r="E94" t="str">
            <v>CTA. CTE.</v>
          </cell>
          <cell r="J94">
            <v>-4.547473508864641E-13</v>
          </cell>
          <cell r="N94">
            <v>1.7053025658242404E-13</v>
          </cell>
          <cell r="R94">
            <v>-4.547473508864641E-13</v>
          </cell>
        </row>
        <row r="95">
          <cell r="F95" t="str">
            <v>Bienes</v>
          </cell>
        </row>
        <row r="96">
          <cell r="F96" t="str">
            <v>Servicios</v>
          </cell>
        </row>
        <row r="97">
          <cell r="F97" t="str">
            <v>Renta</v>
          </cell>
        </row>
        <row r="98">
          <cell r="F98" t="str">
            <v>Transferencias</v>
          </cell>
        </row>
        <row r="99">
          <cell r="E99" t="str">
            <v>CTA. CAPITAL Y FINANCIERA</v>
          </cell>
          <cell r="J99">
            <v>0</v>
          </cell>
          <cell r="N99">
            <v>1.8474111129762605E-13</v>
          </cell>
          <cell r="R99">
            <v>-1.1368683772161603E-12</v>
          </cell>
        </row>
        <row r="100">
          <cell r="F100" t="str">
            <v>Inversión Directa</v>
          </cell>
        </row>
        <row r="101">
          <cell r="F101" t="str">
            <v>Inversión de Cartera</v>
          </cell>
        </row>
        <row r="102">
          <cell r="F102" t="str">
            <v>Instrumentos Financieros Derivados</v>
          </cell>
        </row>
        <row r="103">
          <cell r="F103" t="str">
            <v>Otra Inversión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ágina 05"/>
      <sheetName val="páginas 06 y 07"/>
      <sheetName val="página 08"/>
      <sheetName val="Página 08A"/>
      <sheetName val="páginas 09 y 10"/>
      <sheetName val="#¡RE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_22_e1"/>
      <sheetName val="C_22_g1 "/>
      <sheetName val="C_22_i1  "/>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erie_BP_neta-1"/>
      <sheetName val="serie_BP_neta"/>
      <sheetName val="serie_BP_bruta"/>
      <sheetName val="serie_X_Bienes nva"/>
      <sheetName val="serie_cobre"/>
      <sheetName val="serie_M_Bienes"/>
      <sheetName val="serie_petr"/>
      <sheetName val="serie_var%exp_imp"/>
      <sheetName val="serie_servicios"/>
      <sheetName val="serie_renta"/>
      <sheetName val="series_trans._corr"/>
      <sheetName val="serie_cta_cap_fin"/>
      <sheetName val="serie_reservas"/>
      <sheetName val="PII"/>
      <sheetName val="serie_tasas"/>
      <sheetName val="serie_supuestos"/>
      <sheetName val="boletin23.03.08"/>
    </sheetNames>
    <sheetDataSet>
      <sheetData sheetId="2">
        <row r="1">
          <cell r="A1" t="str">
            <v>BALANZA DE PAGOS: SERIE BRUTA TRIMESTRAL 2005</v>
          </cell>
          <cell r="I1" t="str">
            <v>BALANZA DE PAGOS: SERIE BRUTA TRIMESTRAL 2007</v>
          </cell>
        </row>
        <row r="2">
          <cell r="A2" t="str">
            <v>(Millones de dólares)</v>
          </cell>
          <cell r="I2" t="str">
            <v>(Millones de dólares)</v>
          </cell>
        </row>
        <row r="5">
          <cell r="I5" t="str">
            <v>2 0 0 7</v>
          </cell>
        </row>
        <row r="6">
          <cell r="I6" t="str">
            <v>I. Trimestre</v>
          </cell>
          <cell r="M6" t="str">
            <v>II. Trimestre</v>
          </cell>
          <cell r="Q6" t="str">
            <v>III. Trimestre</v>
          </cell>
          <cell r="U6" t="str">
            <v>IV. Trimestre</v>
          </cell>
          <cell r="Y6" t="str">
            <v>AÑO 2007</v>
          </cell>
        </row>
        <row r="7">
          <cell r="A7" t="str">
            <v>ESPECIFICACIÓN</v>
          </cell>
        </row>
        <row r="10">
          <cell r="A10" t="str">
            <v>1. CUENTA CORRIENTE</v>
          </cell>
        </row>
        <row r="12">
          <cell r="B12" t="str">
            <v>A. BIENES Y SERVICIOS</v>
          </cell>
        </row>
        <row r="13">
          <cell r="C13" t="str">
            <v>a. Bienes</v>
          </cell>
        </row>
        <row r="14">
          <cell r="D14" t="str">
            <v> Mercancías Generales</v>
          </cell>
        </row>
        <row r="15">
          <cell r="F15" t="str">
            <v>Régimen general</v>
          </cell>
        </row>
        <row r="16">
          <cell r="F16" t="str">
            <v>Zona Franca</v>
          </cell>
        </row>
        <row r="17">
          <cell r="D17" t="str">
            <v> Reparaciones de bienes</v>
          </cell>
        </row>
        <row r="18">
          <cell r="D18" t="str">
            <v>Bienes adquiridos en puerto por medios de transporte</v>
          </cell>
        </row>
        <row r="19">
          <cell r="D19" t="str">
            <v>Oro no monetario</v>
          </cell>
        </row>
        <row r="21">
          <cell r="C21" t="str">
            <v>b. Servicios</v>
          </cell>
        </row>
        <row r="22">
          <cell r="D22" t="str">
            <v>Transportes</v>
          </cell>
        </row>
        <row r="23">
          <cell r="D23" t="str">
            <v>Viajes</v>
          </cell>
        </row>
        <row r="24">
          <cell r="D24" t="str">
            <v>Otros</v>
          </cell>
        </row>
        <row r="26">
          <cell r="B26" t="str">
            <v>B. RENTA</v>
          </cell>
        </row>
        <row r="27">
          <cell r="D27" t="str">
            <v> Remuneración de empleados</v>
          </cell>
        </row>
        <row r="28">
          <cell r="D28" t="str">
            <v>Renta de la inversión</v>
          </cell>
        </row>
        <row r="29">
          <cell r="E29" t="str">
            <v>Inversión directa</v>
          </cell>
        </row>
        <row r="30">
          <cell r="F30" t="str">
            <v>En el extranjero</v>
          </cell>
        </row>
        <row r="31">
          <cell r="F31" t="str">
            <v>En Chile</v>
          </cell>
        </row>
        <row r="32">
          <cell r="E32" t="str">
            <v>Inversión de cartera</v>
          </cell>
        </row>
        <row r="33">
          <cell r="F33" t="str">
            <v>Dividendos</v>
          </cell>
        </row>
        <row r="34">
          <cell r="F34" t="str">
            <v>Intereses</v>
          </cell>
        </row>
        <row r="35">
          <cell r="E35" t="str">
            <v>Otra inversión</v>
          </cell>
        </row>
        <row r="37">
          <cell r="B37" t="str">
            <v>C. TRANSFERENCIAS CORRIENTES</v>
          </cell>
        </row>
        <row r="39">
          <cell r="A39" t="str">
            <v>2. CUENTA DE CAPITAL Y FINACIERA</v>
          </cell>
        </row>
        <row r="41">
          <cell r="B41" t="str">
            <v>A. CUENTA DE CAPITAL</v>
          </cell>
        </row>
        <row r="42">
          <cell r="D42" t="str">
            <v>Transferencia de capital</v>
          </cell>
        </row>
        <row r="43">
          <cell r="D43" t="str">
            <v> Adquisición/enajenación de activos no financieros no producidos</v>
          </cell>
        </row>
        <row r="45">
          <cell r="B45" t="str">
            <v>B. CUENTA FINANCIERA</v>
          </cell>
        </row>
        <row r="46">
          <cell r="D46" t="str">
            <v>Inversión directa</v>
          </cell>
        </row>
        <row r="47">
          <cell r="E47" t="str">
            <v>En el extranjero</v>
          </cell>
        </row>
        <row r="48">
          <cell r="F48" t="str">
            <v>Acciones y otras participaciones de capital</v>
          </cell>
        </row>
        <row r="49">
          <cell r="F49" t="str">
            <v>Utilidades reinvertidas</v>
          </cell>
        </row>
        <row r="50">
          <cell r="F50" t="str">
            <v>Otro capital</v>
          </cell>
        </row>
        <row r="51">
          <cell r="E51" t="str">
            <v>En Chile</v>
          </cell>
        </row>
        <row r="52">
          <cell r="F52" t="str">
            <v>Acciones y otras participaciones de capital</v>
          </cell>
        </row>
        <row r="53">
          <cell r="F53" t="str">
            <v>Utilidades reinvertidas</v>
          </cell>
        </row>
        <row r="54">
          <cell r="F54" t="str">
            <v>Otro capital</v>
          </cell>
        </row>
        <row r="55">
          <cell r="D55" t="str">
            <v> Inversión de cartera</v>
          </cell>
        </row>
        <row r="56">
          <cell r="E56" t="str">
            <v>Activos </v>
          </cell>
        </row>
        <row r="57">
          <cell r="E57" t="str">
            <v>Pasivos</v>
          </cell>
        </row>
        <row r="58">
          <cell r="D58" t="str">
            <v> Instrumentos financieros derivados</v>
          </cell>
        </row>
        <row r="59">
          <cell r="E59" t="str">
            <v>Activos </v>
          </cell>
        </row>
        <row r="60">
          <cell r="E60" t="str">
            <v>Pasivos</v>
          </cell>
        </row>
        <row r="61">
          <cell r="D61" t="str">
            <v>Otra inversión (1)</v>
          </cell>
        </row>
        <row r="62">
          <cell r="E62" t="str">
            <v>Activos </v>
          </cell>
        </row>
        <row r="63">
          <cell r="F63" t="str">
            <v>Créditos comerciales</v>
          </cell>
        </row>
        <row r="64">
          <cell r="F64" t="str">
            <v>Préstamos</v>
          </cell>
        </row>
        <row r="65">
          <cell r="F65" t="str">
            <v>Moneda y depósitos</v>
          </cell>
        </row>
        <row r="66">
          <cell r="F66" t="str">
            <v>Otros activos</v>
          </cell>
        </row>
        <row r="67">
          <cell r="E67" t="str">
            <v>Pasivos</v>
          </cell>
        </row>
        <row r="68">
          <cell r="F68" t="str">
            <v>Créditos comerciales</v>
          </cell>
        </row>
        <row r="69">
          <cell r="F69" t="str">
            <v>Préstamos</v>
          </cell>
        </row>
        <row r="70">
          <cell r="F70" t="str">
            <v>Moneda y depósitos</v>
          </cell>
        </row>
        <row r="71">
          <cell r="F71" t="str">
            <v>Otros pasivos</v>
          </cell>
        </row>
        <row r="72">
          <cell r="D72" t="str">
            <v>Activos de reserva</v>
          </cell>
        </row>
        <row r="74">
          <cell r="A74" t="str">
            <v>3. ERRORES Y OMISIONES</v>
          </cell>
        </row>
        <row r="76">
          <cell r="A76" t="str">
            <v>MEMORANDUM</v>
          </cell>
        </row>
        <row r="77">
          <cell r="A77" t="str">
            <v>SALDO DE BALANZA DE PAGOS</v>
          </cell>
        </row>
        <row r="78">
          <cell r="A78" t="str">
            <v>CUENTA FINANCIERA EXCLUYENDO ACTIVOS DE RESERVA</v>
          </cell>
        </row>
        <row r="81">
          <cell r="A81" t="str">
            <v>(1) Activos de corto plazo</v>
          </cell>
        </row>
        <row r="82">
          <cell r="C82" t="str">
            <v>Créditos comerciales</v>
          </cell>
        </row>
        <row r="83">
          <cell r="C83" t="str">
            <v>Préstamos</v>
          </cell>
        </row>
        <row r="84">
          <cell r="C84" t="str">
            <v>Moneda y depósitos</v>
          </cell>
        </row>
        <row r="85">
          <cell r="C85" t="str">
            <v>Otros activos</v>
          </cell>
        </row>
        <row r="86">
          <cell r="B86" t="str">
            <v>Pasivos de corto plazo</v>
          </cell>
        </row>
        <row r="87">
          <cell r="C87" t="str">
            <v>Créditos comerciales</v>
          </cell>
        </row>
        <row r="88">
          <cell r="C88" t="str">
            <v>Préstamos</v>
          </cell>
        </row>
        <row r="89">
          <cell r="C89" t="str">
            <v>Moneda y depósitos</v>
          </cell>
        </row>
        <row r="90">
          <cell r="C90" t="str">
            <v>Otros pasivos</v>
          </cell>
        </row>
        <row r="92">
          <cell r="E92" t="str">
            <v>CONTROLES</v>
          </cell>
        </row>
        <row r="94">
          <cell r="E94" t="str">
            <v>CTA. CTE.</v>
          </cell>
        </row>
        <row r="95">
          <cell r="F95" t="str">
            <v>Bienes</v>
          </cell>
        </row>
        <row r="96">
          <cell r="F96" t="str">
            <v>Servicios</v>
          </cell>
        </row>
        <row r="97">
          <cell r="F97" t="str">
            <v>Renta</v>
          </cell>
        </row>
        <row r="98">
          <cell r="F98" t="str">
            <v>Transferencias</v>
          </cell>
        </row>
        <row r="99">
          <cell r="E99" t="str">
            <v>CTA. CAPITAL Y FINANCIERA</v>
          </cell>
        </row>
        <row r="100">
          <cell r="F100" t="str">
            <v>Inversión Directa</v>
          </cell>
        </row>
        <row r="101">
          <cell r="F101" t="str">
            <v>Inversión de Cartera</v>
          </cell>
        </row>
        <row r="102">
          <cell r="F102" t="str">
            <v>Instrumentos Financieros Derivados</v>
          </cell>
        </row>
        <row r="103">
          <cell r="F103" t="str">
            <v>Otra Inversión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file://D:\Documents%20and%20Settings\iaraya\Series%20BP%202007%202008%20(Publ%20mar%202010)\index.htm" TargetMode="Externa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24"/>
  <sheetViews>
    <sheetView tabSelected="1" workbookViewId="0" topLeftCell="A1">
      <selection activeCell="A1" sqref="A1"/>
    </sheetView>
  </sheetViews>
  <sheetFormatPr defaultColWidth="11.421875" defaultRowHeight="12.75"/>
  <sheetData>
    <row r="1" ht="12.75">
      <c r="A1" s="153" t="s">
        <v>644</v>
      </c>
    </row>
    <row r="3" ht="12.75">
      <c r="A3" t="s">
        <v>768</v>
      </c>
    </row>
    <row r="5" ht="12.75">
      <c r="A5" s="154" t="s">
        <v>774</v>
      </c>
    </row>
    <row r="6" ht="12.75">
      <c r="A6" s="154" t="s">
        <v>773</v>
      </c>
    </row>
    <row r="7" ht="12.75">
      <c r="A7" s="154" t="s">
        <v>772</v>
      </c>
    </row>
    <row r="8" ht="12.75">
      <c r="A8" s="154" t="s">
        <v>771</v>
      </c>
    </row>
    <row r="9" ht="12.75">
      <c r="A9" s="154" t="s">
        <v>770</v>
      </c>
    </row>
    <row r="10" ht="12.75">
      <c r="A10" s="154" t="s">
        <v>769</v>
      </c>
    </row>
    <row r="11" ht="12.75">
      <c r="A11" s="154" t="s">
        <v>775</v>
      </c>
    </row>
    <row r="12" ht="12.75">
      <c r="A12" s="154" t="s">
        <v>776</v>
      </c>
    </row>
    <row r="13" ht="12.75">
      <c r="A13" s="154" t="s">
        <v>777</v>
      </c>
    </row>
    <row r="14" ht="12.75">
      <c r="A14" s="154" t="s">
        <v>778</v>
      </c>
    </row>
    <row r="15" ht="12.75">
      <c r="A15" s="154" t="s">
        <v>779</v>
      </c>
    </row>
    <row r="16" ht="12.75">
      <c r="A16" s="154" t="s">
        <v>780</v>
      </c>
    </row>
    <row r="17" ht="12.75">
      <c r="A17" s="154" t="s">
        <v>781</v>
      </c>
    </row>
    <row r="18" ht="12.75">
      <c r="A18" s="154" t="s">
        <v>782</v>
      </c>
    </row>
    <row r="19" ht="12.75">
      <c r="A19" s="154" t="s">
        <v>783</v>
      </c>
    </row>
    <row r="20" ht="12.75">
      <c r="A20" s="154" t="s">
        <v>784</v>
      </c>
    </row>
    <row r="21" ht="12.75">
      <c r="A21" s="154" t="s">
        <v>785</v>
      </c>
    </row>
    <row r="22" ht="12.75">
      <c r="A22" s="154" t="s">
        <v>786</v>
      </c>
    </row>
    <row r="23" ht="12.75">
      <c r="A23" s="154" t="s">
        <v>787</v>
      </c>
    </row>
    <row r="24" ht="12.75">
      <c r="A24" s="154" t="s">
        <v>788</v>
      </c>
    </row>
  </sheetData>
  <hyperlinks>
    <hyperlink ref="A5" location="c_1!A1" display="1. Balanza de pagos, 2003"/>
    <hyperlink ref="A6" location="c_2!A1" display="2. Balanza de pagos (créditos-débitos) por trimestre, 2003"/>
    <hyperlink ref="A7" location="c_3!A1" display="3. Exportación de bienes por trimestre, 2003"/>
    <hyperlink ref="A10" location="c_6!A1" display="6. Renta de la inversión por trimestre, 2003"/>
    <hyperlink ref="A11" location="c_7!A1" display="7. Transferencias corrientes por trimestre, 2003"/>
    <hyperlink ref="A12" location="c_8!A1" display="8. Cuenta financiera por trimestre, 2003"/>
    <hyperlink ref="A13" location="c_9!A1" display="II.9. Activos de reserva por instrumento, 2009. Saldos a fines de cada trimestre"/>
    <hyperlink ref="A14" location="c_10!A1" display="II.10. Flujos trimestrales de activos de reserva por instrumento, 2009"/>
    <hyperlink ref="A1" r:id="rId1" display="&lt;&lt; Volver a portada"/>
    <hyperlink ref="A8" location="c_4!A1" display="4. Importación de bienes por trimestre, 2003"/>
    <hyperlink ref="A9" location="c_5!A1" display="5. Servicios por trimestre, 2003"/>
    <hyperlink ref="A15" location="C_11!A1" display="III.11. Posición de inversión internacional, 1er. semestre 2008"/>
    <hyperlink ref="A16" location="C_11a!A1" display="III.11.A. Posición de inversión internacional, 2 ° semestre 2008"/>
    <hyperlink ref="A20" location="C_12!A1" display="III.12. Posición de inversión internacional, por sector institucional, 1er. semestre 2008"/>
    <hyperlink ref="A21" location="C_12a!A1" display="III.12 A. Posición de inversión internacional, por sector institucional, 2° semestre 2008"/>
    <hyperlink ref="A22" location="C_12b!A1" display="III.12 B. Posición de inversión internacional, por sector institucional, 2008"/>
    <hyperlink ref="A18" location="C_11c!A1" display="III.11.C. Posición de inversión internacional, 4 ° Trimestre 2008"/>
    <hyperlink ref="A19" location="C_11d!A1" display="III.11 D. Posición de inversión internacional, 2008"/>
    <hyperlink ref="A17" location="C_11b!A1" display="III.11.B. Posición de inversión internacional, 3er. Trimestre 2008"/>
    <hyperlink ref="A23" location="C_12c!A1" display="III.12 C. Posición de inversión internacional, por sector institucional, 4° semestre 2008"/>
    <hyperlink ref="A24" location="C_12d!A1" display="III.12 D. Posición de inversión internacional, por sector institucional, 2008"/>
  </hyperlinks>
  <printOptions/>
  <pageMargins left="0.75" right="0.75" top="1" bottom="1" header="0" footer="0"/>
  <pageSetup orientation="portrait" paperSize="9"/>
</worksheet>
</file>

<file path=xl/worksheets/sheet10.xml><?xml version="1.0" encoding="utf-8"?>
<worksheet xmlns="http://schemas.openxmlformats.org/spreadsheetml/2006/main" xmlns:r="http://schemas.openxmlformats.org/officeDocument/2006/relationships">
  <dimension ref="B1:Z71"/>
  <sheetViews>
    <sheetView zoomScale="75" zoomScaleNormal="75" zoomScaleSheetLayoutView="75" workbookViewId="0" topLeftCell="A1">
      <selection activeCell="A1" sqref="A1"/>
    </sheetView>
  </sheetViews>
  <sheetFormatPr defaultColWidth="4.7109375" defaultRowHeight="12.75"/>
  <cols>
    <col min="1" max="6" width="2.7109375" style="240" customWidth="1"/>
    <col min="7" max="7" width="28.421875" style="240" customWidth="1"/>
    <col min="8" max="10" width="10.7109375" style="240" customWidth="1"/>
    <col min="11" max="11" width="1.7109375" style="240" customWidth="1"/>
    <col min="12" max="14" width="10.7109375" style="240" customWidth="1"/>
    <col min="15" max="15" width="1.7109375" style="240" customWidth="1"/>
    <col min="16" max="18" width="10.7109375" style="240" customWidth="1"/>
    <col min="19" max="19" width="1.7109375" style="240" customWidth="1"/>
    <col min="20" max="22" width="10.7109375" style="240" customWidth="1"/>
    <col min="23" max="23" width="1.7109375" style="240" customWidth="1"/>
    <col min="24" max="25" width="10.7109375" style="240" customWidth="1"/>
    <col min="26" max="26" width="12.00390625" style="240" customWidth="1"/>
    <col min="27" max="16384" width="4.7109375" style="240" customWidth="1"/>
  </cols>
  <sheetData>
    <row r="1" spans="2:26" s="157" customFormat="1" ht="12.75">
      <c r="B1" s="157" t="s">
        <v>702</v>
      </c>
      <c r="H1" s="412"/>
      <c r="I1" s="412"/>
      <c r="J1" s="412"/>
      <c r="K1" s="412"/>
      <c r="L1" s="412"/>
      <c r="M1" s="412"/>
      <c r="N1" s="412"/>
      <c r="O1" s="412"/>
      <c r="P1" s="412"/>
      <c r="Q1" s="412"/>
      <c r="R1" s="412"/>
      <c r="S1" s="412"/>
      <c r="T1" s="412"/>
      <c r="U1" s="412"/>
      <c r="V1" s="412"/>
      <c r="W1" s="178"/>
      <c r="X1" s="178"/>
      <c r="Y1" s="178"/>
      <c r="Z1" s="178"/>
    </row>
    <row r="2" spans="2:26" s="157" customFormat="1" ht="12.75">
      <c r="B2" s="249" t="s">
        <v>703</v>
      </c>
      <c r="C2" s="249"/>
      <c r="D2" s="249"/>
      <c r="E2" s="249"/>
      <c r="F2" s="249"/>
      <c r="G2" s="249"/>
      <c r="H2" s="249"/>
      <c r="I2" s="249"/>
      <c r="J2" s="249"/>
      <c r="K2" s="249"/>
      <c r="L2" s="249"/>
      <c r="M2" s="249"/>
      <c r="N2" s="249"/>
      <c r="O2" s="249"/>
      <c r="P2" s="249"/>
      <c r="Q2" s="249"/>
      <c r="R2" s="249"/>
      <c r="S2" s="249"/>
      <c r="T2" s="249"/>
      <c r="U2" s="249"/>
      <c r="V2" s="249"/>
      <c r="W2" s="249"/>
      <c r="X2" s="249"/>
      <c r="Y2" s="249"/>
      <c r="Z2" s="249"/>
    </row>
    <row r="3" spans="2:26" s="157" customFormat="1" ht="12.75">
      <c r="B3" s="250" t="s">
        <v>0</v>
      </c>
      <c r="C3" s="250"/>
      <c r="D3" s="250"/>
      <c r="E3" s="250"/>
      <c r="F3" s="250"/>
      <c r="G3" s="250"/>
      <c r="H3" s="250"/>
      <c r="I3" s="250"/>
      <c r="J3" s="250"/>
      <c r="K3" s="250"/>
      <c r="L3" s="250"/>
      <c r="M3" s="250"/>
      <c r="N3" s="250"/>
      <c r="O3" s="250"/>
      <c r="P3" s="250"/>
      <c r="Q3" s="250"/>
      <c r="R3" s="250"/>
      <c r="S3" s="250"/>
      <c r="T3" s="250"/>
      <c r="U3" s="250"/>
      <c r="V3" s="250"/>
      <c r="W3" s="250"/>
      <c r="X3" s="250"/>
      <c r="Y3" s="250"/>
      <c r="Z3" s="250"/>
    </row>
    <row r="4" spans="2:26" s="157" customFormat="1" ht="12.75">
      <c r="B4" s="180"/>
      <c r="C4" s="180"/>
      <c r="D4" s="180"/>
      <c r="E4" s="180"/>
      <c r="F4" s="180"/>
      <c r="G4" s="180"/>
      <c r="H4" s="167"/>
      <c r="I4" s="167"/>
      <c r="J4" s="167"/>
      <c r="K4" s="167"/>
      <c r="T4" s="167"/>
      <c r="U4" s="167"/>
      <c r="V4" s="167"/>
      <c r="W4" s="167"/>
      <c r="X4" s="167"/>
      <c r="Y4" s="167"/>
      <c r="Z4" s="167"/>
    </row>
    <row r="5" spans="2:26" s="157" customFormat="1" ht="12.75" customHeight="1">
      <c r="B5" s="182"/>
      <c r="C5" s="182"/>
      <c r="D5" s="182"/>
      <c r="E5" s="182"/>
      <c r="F5" s="182"/>
      <c r="G5" s="182"/>
      <c r="H5" s="394" t="s">
        <v>513</v>
      </c>
      <c r="I5" s="394"/>
      <c r="J5" s="394"/>
      <c r="K5" s="394"/>
      <c r="L5" s="394"/>
      <c r="M5" s="394"/>
      <c r="N5" s="394"/>
      <c r="O5" s="394"/>
      <c r="P5" s="394"/>
      <c r="Q5" s="394"/>
      <c r="R5" s="394"/>
      <c r="S5" s="394"/>
      <c r="T5" s="394"/>
      <c r="U5" s="394"/>
      <c r="V5" s="394"/>
      <c r="W5" s="394"/>
      <c r="X5" s="394"/>
      <c r="Y5" s="394"/>
      <c r="Z5" s="394"/>
    </row>
    <row r="6" spans="2:26" s="157" customFormat="1" ht="12.75">
      <c r="B6" s="180"/>
      <c r="C6" s="180"/>
      <c r="D6" s="180"/>
      <c r="E6" s="180"/>
      <c r="F6" s="180"/>
      <c r="G6" s="180"/>
      <c r="H6" s="393" t="s">
        <v>503</v>
      </c>
      <c r="I6" s="393"/>
      <c r="J6" s="393"/>
      <c r="K6" s="167"/>
      <c r="L6" s="393" t="s">
        <v>404</v>
      </c>
      <c r="M6" s="393"/>
      <c r="N6" s="393"/>
      <c r="O6" s="184"/>
      <c r="P6" s="393" t="s">
        <v>514</v>
      </c>
      <c r="Q6" s="393"/>
      <c r="R6" s="393"/>
      <c r="S6" s="184"/>
      <c r="T6" s="393" t="s">
        <v>515</v>
      </c>
      <c r="U6" s="393"/>
      <c r="V6" s="393"/>
      <c r="W6" s="167"/>
      <c r="X6" s="393" t="s">
        <v>526</v>
      </c>
      <c r="Y6" s="393"/>
      <c r="Z6" s="393"/>
    </row>
    <row r="7" spans="2:26" s="157" customFormat="1" ht="12.75">
      <c r="B7" s="167" t="s">
        <v>192</v>
      </c>
      <c r="C7" s="167"/>
      <c r="D7" s="167"/>
      <c r="E7" s="167"/>
      <c r="F7" s="167"/>
      <c r="G7" s="167"/>
      <c r="H7" s="183" t="s">
        <v>157</v>
      </c>
      <c r="I7" s="183" t="s">
        <v>158</v>
      </c>
      <c r="J7" s="183" t="s">
        <v>159</v>
      </c>
      <c r="K7" s="167"/>
      <c r="L7" s="183" t="s">
        <v>157</v>
      </c>
      <c r="M7" s="183" t="s">
        <v>158</v>
      </c>
      <c r="N7" s="183" t="s">
        <v>159</v>
      </c>
      <c r="O7" s="183"/>
      <c r="P7" s="183" t="s">
        <v>157</v>
      </c>
      <c r="Q7" s="183" t="s">
        <v>158</v>
      </c>
      <c r="R7" s="183" t="s">
        <v>159</v>
      </c>
      <c r="S7" s="183"/>
      <c r="T7" s="183" t="s">
        <v>157</v>
      </c>
      <c r="U7" s="183" t="s">
        <v>158</v>
      </c>
      <c r="V7" s="183" t="s">
        <v>159</v>
      </c>
      <c r="W7" s="167"/>
      <c r="X7" s="183" t="s">
        <v>157</v>
      </c>
      <c r="Y7" s="183" t="s">
        <v>158</v>
      </c>
      <c r="Z7" s="183" t="s">
        <v>159</v>
      </c>
    </row>
    <row r="8" spans="2:26" s="157" customFormat="1" ht="19.5" customHeight="1">
      <c r="B8" s="185"/>
      <c r="C8" s="185"/>
      <c r="D8" s="185"/>
      <c r="E8" s="185"/>
      <c r="F8" s="185"/>
      <c r="G8" s="185"/>
      <c r="H8" s="185"/>
      <c r="I8" s="185"/>
      <c r="J8" s="185"/>
      <c r="K8" s="185"/>
      <c r="L8" s="185"/>
      <c r="M8" s="185"/>
      <c r="N8" s="185"/>
      <c r="O8" s="185"/>
      <c r="P8" s="185"/>
      <c r="Q8" s="185"/>
      <c r="R8" s="185"/>
      <c r="S8" s="185"/>
      <c r="T8" s="185"/>
      <c r="U8" s="185"/>
      <c r="V8" s="185"/>
      <c r="W8" s="185"/>
      <c r="X8" s="185"/>
      <c r="Y8" s="185"/>
      <c r="Z8" s="185"/>
    </row>
    <row r="9" spans="2:26" s="252" customFormat="1" ht="12.75">
      <c r="B9" s="251" t="s">
        <v>705</v>
      </c>
      <c r="C9" s="251"/>
      <c r="D9" s="251"/>
      <c r="H9" s="251">
        <v>1310.6377122180438</v>
      </c>
      <c r="I9" s="251">
        <v>3244.8232995714698</v>
      </c>
      <c r="J9" s="251">
        <v>-1934.185587353426</v>
      </c>
      <c r="L9" s="251">
        <v>1626.1353559551396</v>
      </c>
      <c r="M9" s="251">
        <v>4146.826998680675</v>
      </c>
      <c r="N9" s="251">
        <v>-2520.6916427255355</v>
      </c>
      <c r="O9" s="251"/>
      <c r="P9" s="251">
        <v>1269.5662456498653</v>
      </c>
      <c r="Q9" s="251">
        <v>4344.243147065133</v>
      </c>
      <c r="R9" s="251">
        <v>-3074.6769014152674</v>
      </c>
      <c r="T9" s="251">
        <v>2760.472207517897</v>
      </c>
      <c r="U9" s="251">
        <v>5535.922770461051</v>
      </c>
      <c r="V9" s="251">
        <v>-2775.450562943154</v>
      </c>
      <c r="X9" s="251">
        <v>6966.811521340946</v>
      </c>
      <c r="Y9" s="251">
        <v>17271.816215778326</v>
      </c>
      <c r="Z9" s="251">
        <v>-10305.00469443738</v>
      </c>
    </row>
    <row r="10" spans="2:26" ht="12.75">
      <c r="B10" s="243"/>
      <c r="C10" s="243"/>
      <c r="D10" s="243"/>
      <c r="H10" s="243"/>
      <c r="I10" s="243"/>
      <c r="J10" s="243"/>
      <c r="L10" s="243"/>
      <c r="M10" s="243"/>
      <c r="N10" s="243"/>
      <c r="O10" s="243"/>
      <c r="P10" s="243"/>
      <c r="Q10" s="243"/>
      <c r="R10" s="243"/>
      <c r="T10" s="243"/>
      <c r="U10" s="243"/>
      <c r="V10" s="243"/>
      <c r="X10" s="243"/>
      <c r="Y10" s="243"/>
      <c r="Z10" s="243"/>
    </row>
    <row r="11" spans="2:26" ht="12.75">
      <c r="B11" s="243"/>
      <c r="C11" s="243" t="s">
        <v>421</v>
      </c>
      <c r="D11" s="243" t="s">
        <v>706</v>
      </c>
      <c r="H11" s="243">
        <v>684.3383771845646</v>
      </c>
      <c r="I11" s="243">
        <v>2821.554236930038</v>
      </c>
      <c r="J11" s="243">
        <v>-2137.215859745473</v>
      </c>
      <c r="L11" s="243">
        <v>931.0197666379452</v>
      </c>
      <c r="M11" s="243">
        <v>3715.4206204422735</v>
      </c>
      <c r="N11" s="243">
        <v>-2784.400853804328</v>
      </c>
      <c r="O11" s="243"/>
      <c r="P11" s="243">
        <v>630.171423939773</v>
      </c>
      <c r="Q11" s="243">
        <v>3975.703995430086</v>
      </c>
      <c r="R11" s="243">
        <v>-3345.532571490313</v>
      </c>
      <c r="T11" s="243">
        <v>2188.063272769505</v>
      </c>
      <c r="U11" s="243">
        <v>5193.867638578053</v>
      </c>
      <c r="V11" s="243">
        <v>-3005.8043658085476</v>
      </c>
      <c r="X11" s="243">
        <v>4433.592840531788</v>
      </c>
      <c r="Y11" s="243">
        <v>15706.546491380448</v>
      </c>
      <c r="Z11" s="243">
        <v>-11272.95365084866</v>
      </c>
    </row>
    <row r="12" spans="4:26" s="252" customFormat="1" ht="12.75">
      <c r="D12" s="252" t="s">
        <v>707</v>
      </c>
      <c r="H12" s="251"/>
      <c r="I12" s="251"/>
      <c r="J12" s="251"/>
      <c r="L12" s="251"/>
      <c r="M12" s="251"/>
      <c r="N12" s="251"/>
      <c r="O12" s="251"/>
      <c r="P12" s="251"/>
      <c r="Q12" s="251"/>
      <c r="R12" s="251"/>
      <c r="T12" s="251"/>
      <c r="U12" s="251"/>
      <c r="V12" s="251"/>
      <c r="X12" s="251"/>
      <c r="Y12" s="251"/>
      <c r="Z12" s="251"/>
    </row>
    <row r="13" spans="4:26" s="252" customFormat="1" ht="12.75">
      <c r="D13" s="252" t="s">
        <v>708</v>
      </c>
      <c r="H13" s="251">
        <v>680.3779910345646</v>
      </c>
      <c r="I13" s="251">
        <v>2803.6404426865065</v>
      </c>
      <c r="J13" s="251">
        <v>-2123.262451651942</v>
      </c>
      <c r="L13" s="251">
        <v>924.3542011379452</v>
      </c>
      <c r="M13" s="251">
        <v>3695.0947207047725</v>
      </c>
      <c r="N13" s="251">
        <v>-2770.740519566827</v>
      </c>
      <c r="O13" s="251"/>
      <c r="P13" s="251">
        <v>630.171423939773</v>
      </c>
      <c r="Q13" s="251">
        <v>3966.0749958314586</v>
      </c>
      <c r="R13" s="251">
        <v>-3335.9035718916857</v>
      </c>
      <c r="T13" s="251">
        <v>2185.596272669505</v>
      </c>
      <c r="U13" s="251">
        <v>5183.363693990126</v>
      </c>
      <c r="V13" s="251">
        <v>-2997.767421320621</v>
      </c>
      <c r="X13" s="251">
        <v>4420.499888781788</v>
      </c>
      <c r="Y13" s="251">
        <v>15648.173853212862</v>
      </c>
      <c r="Z13" s="251">
        <v>-11227.673964431073</v>
      </c>
    </row>
    <row r="14" spans="5:26" ht="12.75">
      <c r="E14" s="240" t="s">
        <v>155</v>
      </c>
      <c r="H14" s="243">
        <v>669.4079910345646</v>
      </c>
      <c r="I14" s="243">
        <v>0</v>
      </c>
      <c r="J14" s="243">
        <v>669.4079910345646</v>
      </c>
      <c r="L14" s="243">
        <v>859.4242650765641</v>
      </c>
      <c r="M14" s="243">
        <v>0</v>
      </c>
      <c r="N14" s="243">
        <v>859.4242650765641</v>
      </c>
      <c r="O14" s="243"/>
      <c r="P14" s="243">
        <v>630.171423939773</v>
      </c>
      <c r="Q14" s="243">
        <v>0</v>
      </c>
      <c r="R14" s="243">
        <v>630.171423939773</v>
      </c>
      <c r="T14" s="243">
        <v>642.7748524185686</v>
      </c>
      <c r="U14" s="243">
        <v>0</v>
      </c>
      <c r="V14" s="243">
        <v>642.7748524185686</v>
      </c>
      <c r="X14" s="243">
        <v>2801.7785324694705</v>
      </c>
      <c r="Y14" s="243">
        <v>0</v>
      </c>
      <c r="Z14" s="243">
        <v>2801.7785324694705</v>
      </c>
    </row>
    <row r="15" spans="6:26" ht="12.75">
      <c r="F15" s="240" t="s">
        <v>190</v>
      </c>
      <c r="H15" s="243">
        <v>32.071122869999996</v>
      </c>
      <c r="I15" s="243">
        <v>0</v>
      </c>
      <c r="J15" s="243">
        <v>32.071122869999996</v>
      </c>
      <c r="L15" s="243">
        <v>76.4580761</v>
      </c>
      <c r="M15" s="243">
        <v>0</v>
      </c>
      <c r="N15" s="243">
        <v>76.4580761</v>
      </c>
      <c r="O15" s="243"/>
      <c r="P15" s="243">
        <v>67.98814163</v>
      </c>
      <c r="Q15" s="243">
        <v>0</v>
      </c>
      <c r="R15" s="243">
        <v>67.98814163</v>
      </c>
      <c r="T15" s="243">
        <v>54.4040723</v>
      </c>
      <c r="U15" s="243">
        <v>0</v>
      </c>
      <c r="V15" s="243">
        <v>54.4040723</v>
      </c>
      <c r="X15" s="243">
        <v>230.9214129</v>
      </c>
      <c r="Y15" s="243">
        <v>0</v>
      </c>
      <c r="Z15" s="243">
        <v>230.9214129</v>
      </c>
    </row>
    <row r="16" spans="6:26" ht="12.75">
      <c r="F16" s="240" t="s">
        <v>709</v>
      </c>
      <c r="H16" s="243">
        <v>637.3368681645646</v>
      </c>
      <c r="I16" s="243">
        <v>0</v>
      </c>
      <c r="J16" s="243">
        <v>637.3368681645646</v>
      </c>
      <c r="L16" s="243">
        <v>782.9661889765641</v>
      </c>
      <c r="M16" s="243">
        <v>0</v>
      </c>
      <c r="N16" s="243">
        <v>782.9661889765641</v>
      </c>
      <c r="O16" s="243"/>
      <c r="P16" s="243">
        <v>562.1832823097731</v>
      </c>
      <c r="Q16" s="243">
        <v>0</v>
      </c>
      <c r="R16" s="243">
        <v>562.1832823097731</v>
      </c>
      <c r="T16" s="243">
        <v>588.3707801185685</v>
      </c>
      <c r="U16" s="243">
        <v>0</v>
      </c>
      <c r="V16" s="243">
        <v>588.3707801185685</v>
      </c>
      <c r="X16" s="243">
        <v>2570.8571195694703</v>
      </c>
      <c r="Y16" s="243">
        <v>0</v>
      </c>
      <c r="Z16" s="243">
        <v>2570.8571195694703</v>
      </c>
    </row>
    <row r="17" spans="5:26" ht="12.75">
      <c r="E17" s="240" t="s">
        <v>156</v>
      </c>
      <c r="H17" s="243">
        <v>10.97</v>
      </c>
      <c r="I17" s="243">
        <v>2803.6404426865065</v>
      </c>
      <c r="J17" s="243">
        <v>-2792.6704426865067</v>
      </c>
      <c r="L17" s="243">
        <v>64.92993606138107</v>
      </c>
      <c r="M17" s="243">
        <v>3695.0947207047725</v>
      </c>
      <c r="N17" s="243">
        <v>-3630.1647846433916</v>
      </c>
      <c r="O17" s="243"/>
      <c r="P17" s="243">
        <v>0</v>
      </c>
      <c r="Q17" s="243">
        <v>3966.0749958314586</v>
      </c>
      <c r="R17" s="243">
        <v>-3966.0749958314586</v>
      </c>
      <c r="T17" s="243">
        <v>1542.8214202509364</v>
      </c>
      <c r="U17" s="243">
        <v>5183.363693990126</v>
      </c>
      <c r="V17" s="243">
        <v>-3640.54227373919</v>
      </c>
      <c r="X17" s="243">
        <v>1618.7213563123175</v>
      </c>
      <c r="Y17" s="243">
        <v>15648.173853212862</v>
      </c>
      <c r="Z17" s="243">
        <v>-14029.452496900545</v>
      </c>
    </row>
    <row r="18" spans="6:26" ht="12.75">
      <c r="F18" s="240" t="s">
        <v>710</v>
      </c>
      <c r="H18" s="243">
        <v>0</v>
      </c>
      <c r="I18" s="243">
        <v>348.04921233165004</v>
      </c>
      <c r="J18" s="243">
        <v>-348.04921233165004</v>
      </c>
      <c r="L18" s="243">
        <v>0</v>
      </c>
      <c r="M18" s="243">
        <v>504.0553658582899</v>
      </c>
      <c r="N18" s="243">
        <v>-504.0553658582899</v>
      </c>
      <c r="O18" s="243"/>
      <c r="P18" s="243">
        <v>0</v>
      </c>
      <c r="Q18" s="243">
        <v>236.33537390296</v>
      </c>
      <c r="R18" s="243">
        <v>-236.33537390296</v>
      </c>
      <c r="T18" s="243">
        <v>0</v>
      </c>
      <c r="U18" s="243">
        <v>3080.96896012576</v>
      </c>
      <c r="V18" s="243">
        <v>-3080.96896012576</v>
      </c>
      <c r="X18" s="243">
        <v>0</v>
      </c>
      <c r="Y18" s="243">
        <v>4169.40891221866</v>
      </c>
      <c r="Z18" s="243">
        <v>-4169.40891221866</v>
      </c>
    </row>
    <row r="19" spans="6:26" ht="12.75">
      <c r="F19" s="240" t="s">
        <v>188</v>
      </c>
      <c r="H19" s="243">
        <v>10.97</v>
      </c>
      <c r="I19" s="243">
        <v>2455.5912303548566</v>
      </c>
      <c r="J19" s="243">
        <v>-2444.621230354857</v>
      </c>
      <c r="L19" s="243">
        <v>64.92993606138107</v>
      </c>
      <c r="M19" s="243">
        <v>3191.0393548464826</v>
      </c>
      <c r="N19" s="243">
        <v>-3126.1094187851018</v>
      </c>
      <c r="O19" s="243"/>
      <c r="P19" s="243">
        <v>0</v>
      </c>
      <c r="Q19" s="243">
        <v>3729.7396219284988</v>
      </c>
      <c r="R19" s="243">
        <v>-3729.7396219284988</v>
      </c>
      <c r="T19" s="243">
        <v>1542.8214202509364</v>
      </c>
      <c r="U19" s="243">
        <v>2102.3947338643657</v>
      </c>
      <c r="V19" s="243">
        <v>-559.5733136134293</v>
      </c>
      <c r="X19" s="243">
        <v>1618.7213563123175</v>
      </c>
      <c r="Y19" s="243">
        <v>11478.764940994202</v>
      </c>
      <c r="Z19" s="243">
        <v>-9860.043584681885</v>
      </c>
    </row>
    <row r="20" spans="8:26" ht="12.75">
      <c r="H20" s="243"/>
      <c r="I20" s="243"/>
      <c r="J20" s="243"/>
      <c r="L20" s="243"/>
      <c r="M20" s="243"/>
      <c r="N20" s="243"/>
      <c r="O20" s="243"/>
      <c r="P20" s="243"/>
      <c r="Q20" s="243"/>
      <c r="R20" s="243"/>
      <c r="T20" s="243"/>
      <c r="U20" s="243"/>
      <c r="V20" s="243"/>
      <c r="X20" s="243"/>
      <c r="Y20" s="243"/>
      <c r="Z20" s="243"/>
    </row>
    <row r="21" spans="4:26" s="252" customFormat="1" ht="12.75">
      <c r="D21" s="252" t="s">
        <v>711</v>
      </c>
      <c r="H21" s="251">
        <v>3.9603861500000006</v>
      </c>
      <c r="I21" s="251">
        <v>17.913794243531573</v>
      </c>
      <c r="J21" s="251">
        <v>-13.953408093531571</v>
      </c>
      <c r="L21" s="251">
        <v>6.6655655000000005</v>
      </c>
      <c r="M21" s="251">
        <v>20.325899737501043</v>
      </c>
      <c r="N21" s="251">
        <v>-13.660334237501043</v>
      </c>
      <c r="O21" s="251"/>
      <c r="P21" s="251">
        <v>0</v>
      </c>
      <c r="Q21" s="251">
        <v>9.628999598626958</v>
      </c>
      <c r="R21" s="251">
        <v>-9.628999598626958</v>
      </c>
      <c r="T21" s="251">
        <v>2.4670001000000004</v>
      </c>
      <c r="U21" s="251">
        <v>10.503944587926089</v>
      </c>
      <c r="V21" s="251">
        <v>-8.036944487926089</v>
      </c>
      <c r="X21" s="251">
        <v>13.092951750000001</v>
      </c>
      <c r="Y21" s="251">
        <v>58.37263816758566</v>
      </c>
      <c r="Z21" s="251">
        <v>-45.279686417585665</v>
      </c>
    </row>
    <row r="22" spans="8:26" ht="12.75">
      <c r="H22" s="243"/>
      <c r="I22" s="243"/>
      <c r="J22" s="243"/>
      <c r="L22" s="243"/>
      <c r="M22" s="243"/>
      <c r="N22" s="243"/>
      <c r="O22" s="243"/>
      <c r="P22" s="243"/>
      <c r="Q22" s="243"/>
      <c r="R22" s="243"/>
      <c r="T22" s="243"/>
      <c r="U22" s="243"/>
      <c r="V22" s="243"/>
      <c r="X22" s="243"/>
      <c r="Y22" s="243"/>
      <c r="Z22" s="243"/>
    </row>
    <row r="23" spans="3:26" ht="12.75">
      <c r="C23" s="243" t="s">
        <v>428</v>
      </c>
      <c r="D23" s="243" t="s">
        <v>712</v>
      </c>
      <c r="H23" s="243">
        <v>432.3908417913158</v>
      </c>
      <c r="I23" s="243">
        <v>203.673759586936</v>
      </c>
      <c r="J23" s="243">
        <v>228.71708220437978</v>
      </c>
      <c r="L23" s="243">
        <v>480.30555283544004</v>
      </c>
      <c r="M23" s="243">
        <v>271.5174951043384</v>
      </c>
      <c r="N23" s="243">
        <v>208.78805773110162</v>
      </c>
      <c r="O23" s="243"/>
      <c r="P23" s="243">
        <v>505.18386197064063</v>
      </c>
      <c r="Q23" s="243">
        <v>170.01233129792047</v>
      </c>
      <c r="R23" s="243">
        <v>335.17153067272017</v>
      </c>
      <c r="T23" s="243">
        <v>471.4024575094117</v>
      </c>
      <c r="U23" s="243">
        <v>207.3888797530982</v>
      </c>
      <c r="V23" s="243">
        <v>264.0135777563135</v>
      </c>
      <c r="X23" s="243">
        <v>1889.2827141068083</v>
      </c>
      <c r="Y23" s="243">
        <v>852.5924657422931</v>
      </c>
      <c r="Z23" s="243">
        <v>1036.6902483645151</v>
      </c>
    </row>
    <row r="24" spans="4:26" ht="12.75">
      <c r="D24" s="240" t="s">
        <v>713</v>
      </c>
      <c r="H24" s="243"/>
      <c r="I24" s="243"/>
      <c r="J24" s="243"/>
      <c r="L24" s="243"/>
      <c r="M24" s="243"/>
      <c r="N24" s="243"/>
      <c r="O24" s="243"/>
      <c r="P24" s="243"/>
      <c r="Q24" s="243"/>
      <c r="R24" s="243"/>
      <c r="T24" s="243"/>
      <c r="U24" s="243"/>
      <c r="V24" s="243"/>
      <c r="X24" s="243"/>
      <c r="Y24" s="243"/>
      <c r="Z24" s="243"/>
    </row>
    <row r="25" spans="4:26" ht="12.75">
      <c r="D25" s="240" t="s">
        <v>79</v>
      </c>
      <c r="H25" s="243">
        <v>247.6222813235883</v>
      </c>
      <c r="I25" s="243">
        <v>39.139655661602596</v>
      </c>
      <c r="J25" s="243">
        <v>208.4826256619857</v>
      </c>
      <c r="L25" s="243">
        <v>285.7399293406958</v>
      </c>
      <c r="M25" s="243">
        <v>119.99527740433984</v>
      </c>
      <c r="N25" s="243">
        <v>165.74465193635598</v>
      </c>
      <c r="O25" s="243"/>
      <c r="P25" s="243">
        <v>313.2998061166626</v>
      </c>
      <c r="Q25" s="243">
        <v>30.39449853818815</v>
      </c>
      <c r="R25" s="244">
        <v>282.90530757847444</v>
      </c>
      <c r="S25" s="245"/>
      <c r="T25" s="243">
        <v>308.0668744098156</v>
      </c>
      <c r="U25" s="243">
        <v>59.38121932069851</v>
      </c>
      <c r="V25" s="243">
        <v>248.68565508911712</v>
      </c>
      <c r="X25" s="243">
        <v>1154.7288911907624</v>
      </c>
      <c r="Y25" s="243">
        <v>248.9106509248291</v>
      </c>
      <c r="Z25" s="243">
        <v>905.8182402659334</v>
      </c>
    </row>
    <row r="26" spans="4:26" ht="12.75">
      <c r="D26" s="240" t="s">
        <v>80</v>
      </c>
      <c r="H26" s="243">
        <v>184.76856046772747</v>
      </c>
      <c r="I26" s="243">
        <v>164.5341039253334</v>
      </c>
      <c r="J26" s="243">
        <v>20.23445654239407</v>
      </c>
      <c r="L26" s="243">
        <v>194.5656234947442</v>
      </c>
      <c r="M26" s="243">
        <v>151.52221769999858</v>
      </c>
      <c r="N26" s="243">
        <v>43.04340579474561</v>
      </c>
      <c r="O26" s="243"/>
      <c r="P26" s="243">
        <v>191.88405585397805</v>
      </c>
      <c r="Q26" s="243">
        <v>139.61783275973232</v>
      </c>
      <c r="R26" s="243">
        <v>52.26622309424573</v>
      </c>
      <c r="T26" s="243">
        <v>163.33558309959608</v>
      </c>
      <c r="U26" s="243">
        <v>148.0076604323997</v>
      </c>
      <c r="V26" s="243">
        <v>15.32792266719639</v>
      </c>
      <c r="X26" s="243">
        <v>734.5538229160458</v>
      </c>
      <c r="Y26" s="243">
        <v>603.681814817464</v>
      </c>
      <c r="Z26" s="243">
        <v>130.87200809858177</v>
      </c>
    </row>
    <row r="27" spans="5:26" ht="12.75">
      <c r="E27" s="243" t="s">
        <v>714</v>
      </c>
      <c r="H27" s="243">
        <v>176.6141792170485</v>
      </c>
      <c r="I27" s="243">
        <v>164.5341039253334</v>
      </c>
      <c r="J27" s="243">
        <v>12.080075291715104</v>
      </c>
      <c r="L27" s="243">
        <v>179.1081599000055</v>
      </c>
      <c r="M27" s="243">
        <v>151.52221769999858</v>
      </c>
      <c r="N27" s="243">
        <v>27.58594220000691</v>
      </c>
      <c r="O27" s="243"/>
      <c r="P27" s="243">
        <v>180.72167459199056</v>
      </c>
      <c r="Q27" s="243">
        <v>139.61783275973232</v>
      </c>
      <c r="R27" s="243">
        <v>41.10384183225824</v>
      </c>
      <c r="T27" s="243">
        <v>152.96490447573416</v>
      </c>
      <c r="U27" s="243">
        <v>148.0076604323997</v>
      </c>
      <c r="V27" s="243">
        <v>4.9572440433344696</v>
      </c>
      <c r="X27" s="243">
        <v>689.4089181847787</v>
      </c>
      <c r="Y27" s="243">
        <v>603.681814817464</v>
      </c>
      <c r="Z27" s="243">
        <v>85.72710336731473</v>
      </c>
    </row>
    <row r="28" spans="5:26" ht="12.75">
      <c r="E28" s="240" t="s">
        <v>53</v>
      </c>
      <c r="H28" s="243">
        <v>8.154381250678963</v>
      </c>
      <c r="I28" s="243">
        <v>0</v>
      </c>
      <c r="J28" s="243">
        <v>8.154381250678963</v>
      </c>
      <c r="L28" s="243">
        <v>15.457463594738687</v>
      </c>
      <c r="M28" s="243">
        <v>0</v>
      </c>
      <c r="N28" s="243">
        <v>15.457463594738687</v>
      </c>
      <c r="O28" s="243"/>
      <c r="P28" s="243">
        <v>11.162381261987496</v>
      </c>
      <c r="Q28" s="243">
        <v>0</v>
      </c>
      <c r="R28" s="243">
        <v>11.162381261987496</v>
      </c>
      <c r="T28" s="243">
        <v>10.370678623861913</v>
      </c>
      <c r="U28" s="243">
        <v>0</v>
      </c>
      <c r="V28" s="243">
        <v>10.370678623861913</v>
      </c>
      <c r="X28" s="243">
        <v>45.14490473126706</v>
      </c>
      <c r="Y28" s="243">
        <v>0</v>
      </c>
      <c r="Z28" s="243">
        <v>45.14490473126706</v>
      </c>
    </row>
    <row r="29" spans="8:26" ht="6.75" customHeight="1">
      <c r="H29" s="243"/>
      <c r="I29" s="243"/>
      <c r="J29" s="243"/>
      <c r="L29" s="243"/>
      <c r="M29" s="243"/>
      <c r="N29" s="243"/>
      <c r="O29" s="243"/>
      <c r="P29" s="243"/>
      <c r="Q29" s="243"/>
      <c r="R29" s="243"/>
      <c r="T29" s="243"/>
      <c r="U29" s="243"/>
      <c r="V29" s="243"/>
      <c r="X29" s="243"/>
      <c r="Y29" s="243"/>
      <c r="Z29" s="243"/>
    </row>
    <row r="30" spans="3:26" ht="12.75">
      <c r="C30" s="243" t="s">
        <v>431</v>
      </c>
      <c r="D30" s="243" t="s">
        <v>715</v>
      </c>
      <c r="H30" s="243">
        <v>193.90849324216327</v>
      </c>
      <c r="I30" s="243">
        <v>219.59530305449618</v>
      </c>
      <c r="J30" s="243">
        <v>-25.68680981233291</v>
      </c>
      <c r="L30" s="243">
        <v>214.81003648175445</v>
      </c>
      <c r="M30" s="243">
        <v>159.8888831340638</v>
      </c>
      <c r="N30" s="243">
        <v>54.92115334769065</v>
      </c>
      <c r="O30" s="243"/>
      <c r="P30" s="243">
        <v>134.21095973945162</v>
      </c>
      <c r="Q30" s="243">
        <v>198.52682033712574</v>
      </c>
      <c r="R30" s="243">
        <v>-64.31586059767412</v>
      </c>
      <c r="T30" s="243">
        <v>101.00647723898017</v>
      </c>
      <c r="U30" s="243">
        <v>134.66625212990044</v>
      </c>
      <c r="V30" s="243">
        <v>-33.659774890920275</v>
      </c>
      <c r="X30" s="243">
        <v>643.9359667023494</v>
      </c>
      <c r="Y30" s="243">
        <v>712.6772586555861</v>
      </c>
      <c r="Z30" s="243">
        <v>-68.74129195323667</v>
      </c>
    </row>
    <row r="31" spans="4:26" s="252" customFormat="1" ht="12.75">
      <c r="D31" s="251" t="s">
        <v>423</v>
      </c>
      <c r="E31" s="251" t="s">
        <v>716</v>
      </c>
      <c r="F31" s="251"/>
      <c r="H31" s="251">
        <v>2.3585319506092155</v>
      </c>
      <c r="I31" s="251">
        <v>181.54291658829206</v>
      </c>
      <c r="J31" s="251">
        <v>-179.18438463768285</v>
      </c>
      <c r="L31" s="251">
        <v>2.3833813892547693</v>
      </c>
      <c r="M31" s="251">
        <v>134.98518470506275</v>
      </c>
      <c r="N31" s="251">
        <v>-132.60180331580798</v>
      </c>
      <c r="O31" s="251"/>
      <c r="P31" s="251">
        <v>3.2120628414101793</v>
      </c>
      <c r="Q31" s="251">
        <v>170.73770362161602</v>
      </c>
      <c r="R31" s="251">
        <v>-167.52564078020583</v>
      </c>
      <c r="T31" s="251">
        <v>2.1656599382691404</v>
      </c>
      <c r="U31" s="251">
        <v>120.04945492861168</v>
      </c>
      <c r="V31" s="251">
        <v>-117.88379499034254</v>
      </c>
      <c r="X31" s="251">
        <v>10.119636119543305</v>
      </c>
      <c r="Y31" s="251">
        <v>607.3152598435825</v>
      </c>
      <c r="Z31" s="251">
        <v>-597.1956237240391</v>
      </c>
    </row>
    <row r="32" spans="5:26" ht="12.75">
      <c r="E32" s="240" t="s">
        <v>717</v>
      </c>
      <c r="H32" s="243">
        <v>0</v>
      </c>
      <c r="I32" s="243">
        <v>22.039642310536262</v>
      </c>
      <c r="J32" s="243">
        <v>-22.039642310536262</v>
      </c>
      <c r="L32" s="243">
        <v>0</v>
      </c>
      <c r="M32" s="243">
        <v>28.47763504477758</v>
      </c>
      <c r="N32" s="243">
        <v>-28.47763504477758</v>
      </c>
      <c r="O32" s="243"/>
      <c r="P32" s="243">
        <v>0</v>
      </c>
      <c r="Q32" s="243">
        <v>9.244019390295962</v>
      </c>
      <c r="R32" s="243">
        <v>-9.244019390295962</v>
      </c>
      <c r="T32" s="243">
        <v>0</v>
      </c>
      <c r="U32" s="243">
        <v>14.524300481638042</v>
      </c>
      <c r="V32" s="243">
        <v>-14.524300481638042</v>
      </c>
      <c r="X32" s="243">
        <v>0</v>
      </c>
      <c r="Y32" s="243">
        <v>74.28559722724785</v>
      </c>
      <c r="Z32" s="243">
        <v>-74.28559722724785</v>
      </c>
    </row>
    <row r="33" spans="6:26" ht="12.75">
      <c r="F33" s="240" t="s">
        <v>82</v>
      </c>
      <c r="H33" s="243">
        <v>0</v>
      </c>
      <c r="I33" s="243">
        <v>0.223589864950814</v>
      </c>
      <c r="J33" s="243">
        <v>-0.223589864950814</v>
      </c>
      <c r="L33" s="243">
        <v>0</v>
      </c>
      <c r="M33" s="243">
        <v>0.22219079615705434</v>
      </c>
      <c r="N33" s="243">
        <v>-0.22219079615705434</v>
      </c>
      <c r="O33" s="243"/>
      <c r="P33" s="243">
        <v>0</v>
      </c>
      <c r="Q33" s="243">
        <v>0.21199554580716393</v>
      </c>
      <c r="R33" s="243">
        <v>-0.21199554580716393</v>
      </c>
      <c r="T33" s="243">
        <v>0</v>
      </c>
      <c r="U33" s="243">
        <v>0.548428770987434</v>
      </c>
      <c r="V33" s="243">
        <v>-0.548428770987434</v>
      </c>
      <c r="X33" s="243">
        <v>0</v>
      </c>
      <c r="Y33" s="243">
        <v>1.2062049779024662</v>
      </c>
      <c r="Z33" s="243">
        <v>-1.2062049779024662</v>
      </c>
    </row>
    <row r="34" spans="6:26" ht="12.75">
      <c r="F34" s="240" t="s">
        <v>718</v>
      </c>
      <c r="H34" s="243">
        <v>0</v>
      </c>
      <c r="I34" s="243">
        <v>21.81605244558545</v>
      </c>
      <c r="J34" s="243">
        <v>-21.81605244558545</v>
      </c>
      <c r="L34" s="243">
        <v>0</v>
      </c>
      <c r="M34" s="243">
        <v>28.255444248620524</v>
      </c>
      <c r="N34" s="243">
        <v>-28.255444248620524</v>
      </c>
      <c r="O34" s="243"/>
      <c r="P34" s="243">
        <v>0</v>
      </c>
      <c r="Q34" s="243">
        <v>9.032023844488798</v>
      </c>
      <c r="R34" s="243">
        <v>-9.032023844488798</v>
      </c>
      <c r="T34" s="243">
        <v>0</v>
      </c>
      <c r="U34" s="243">
        <v>13.975871710650608</v>
      </c>
      <c r="V34" s="243">
        <v>-13.975871710650608</v>
      </c>
      <c r="X34" s="243">
        <v>0</v>
      </c>
      <c r="Y34" s="243">
        <v>73.07939224934537</v>
      </c>
      <c r="Z34" s="243">
        <v>-73.07939224934537</v>
      </c>
    </row>
    <row r="35" spans="7:26" ht="12.75">
      <c r="G35" s="240" t="s">
        <v>83</v>
      </c>
      <c r="H35" s="243">
        <v>0</v>
      </c>
      <c r="I35" s="243">
        <v>5.532839265820865</v>
      </c>
      <c r="J35" s="243">
        <v>-5.532839265820865</v>
      </c>
      <c r="L35" s="243">
        <v>0</v>
      </c>
      <c r="M35" s="243">
        <v>8.635431961196147</v>
      </c>
      <c r="N35" s="243">
        <v>-8.635431961196147</v>
      </c>
      <c r="O35" s="243"/>
      <c r="P35" s="243">
        <v>0</v>
      </c>
      <c r="Q35" s="243">
        <v>3.585741505556122</v>
      </c>
      <c r="R35" s="243">
        <v>-3.585741505556122</v>
      </c>
      <c r="T35" s="243">
        <v>0</v>
      </c>
      <c r="U35" s="243">
        <v>8.23315655596767</v>
      </c>
      <c r="V35" s="243">
        <v>-8.23315655596767</v>
      </c>
      <c r="X35" s="243">
        <v>0</v>
      </c>
      <c r="Y35" s="243">
        <v>25.987169288540805</v>
      </c>
      <c r="Z35" s="243">
        <v>-25.987169288540805</v>
      </c>
    </row>
    <row r="36" spans="7:26" ht="12.75">
      <c r="G36" s="240" t="s">
        <v>53</v>
      </c>
      <c r="H36" s="243">
        <v>0</v>
      </c>
      <c r="I36" s="243">
        <v>16.283213179764584</v>
      </c>
      <c r="J36" s="243">
        <v>-16.283213179764584</v>
      </c>
      <c r="L36" s="243">
        <v>0</v>
      </c>
      <c r="M36" s="243">
        <v>19.620012287424377</v>
      </c>
      <c r="N36" s="243">
        <v>-19.620012287424377</v>
      </c>
      <c r="O36" s="243"/>
      <c r="P36" s="243">
        <v>0</v>
      </c>
      <c r="Q36" s="243">
        <v>5.446282338932675</v>
      </c>
      <c r="R36" s="243">
        <v>-5.446282338932675</v>
      </c>
      <c r="T36" s="243">
        <v>0</v>
      </c>
      <c r="U36" s="243">
        <v>5.742715154682938</v>
      </c>
      <c r="V36" s="243">
        <v>-5.742715154682938</v>
      </c>
      <c r="X36" s="243">
        <v>0</v>
      </c>
      <c r="Y36" s="243">
        <v>47.09222296080458</v>
      </c>
      <c r="Z36" s="243">
        <v>-47.09222296080458</v>
      </c>
    </row>
    <row r="37" spans="5:26" ht="12.75">
      <c r="E37" s="240" t="s">
        <v>719</v>
      </c>
      <c r="H37" s="243">
        <v>2.3585319506092155</v>
      </c>
      <c r="I37" s="243">
        <v>22.804986654291476</v>
      </c>
      <c r="J37" s="243">
        <v>-20.44645470368226</v>
      </c>
      <c r="L37" s="243">
        <v>2.3833813892547693</v>
      </c>
      <c r="M37" s="243">
        <v>20.827914445010652</v>
      </c>
      <c r="N37" s="243">
        <v>-18.444533055755883</v>
      </c>
      <c r="O37" s="243"/>
      <c r="P37" s="243">
        <v>3.2120628414101793</v>
      </c>
      <c r="Q37" s="243">
        <v>20.757969194372013</v>
      </c>
      <c r="R37" s="243">
        <v>-17.545906352961833</v>
      </c>
      <c r="T37" s="243">
        <v>2.1656599382691404</v>
      </c>
      <c r="U37" s="243">
        <v>15.913255859323348</v>
      </c>
      <c r="V37" s="243">
        <v>-13.747595921054208</v>
      </c>
      <c r="X37" s="243">
        <v>10.119636119543305</v>
      </c>
      <c r="Y37" s="243">
        <v>80.3041261529975</v>
      </c>
      <c r="Z37" s="243">
        <v>-70.1844900334542</v>
      </c>
    </row>
    <row r="38" spans="6:26" ht="12.75">
      <c r="F38" s="240" t="s">
        <v>84</v>
      </c>
      <c r="H38" s="243">
        <v>0</v>
      </c>
      <c r="I38" s="243">
        <v>1.25217774386756</v>
      </c>
      <c r="J38" s="243">
        <v>-1.25217774386756</v>
      </c>
      <c r="L38" s="243">
        <v>0</v>
      </c>
      <c r="M38" s="243">
        <v>0.8132636112317964</v>
      </c>
      <c r="N38" s="243">
        <v>-0.8132636112317964</v>
      </c>
      <c r="O38" s="243"/>
      <c r="P38" s="243">
        <v>0</v>
      </c>
      <c r="Q38" s="243">
        <v>0.8939688223466009</v>
      </c>
      <c r="R38" s="243">
        <v>-0.8939688223466009</v>
      </c>
      <c r="T38" s="243">
        <v>0</v>
      </c>
      <c r="U38" s="243">
        <v>0.0547312195723434</v>
      </c>
      <c r="V38" s="243">
        <v>-0.0547312195723434</v>
      </c>
      <c r="X38" s="243">
        <v>0</v>
      </c>
      <c r="Y38" s="243">
        <v>3.014141397018301</v>
      </c>
      <c r="Z38" s="243">
        <v>-3.014141397018301</v>
      </c>
    </row>
    <row r="39" spans="6:26" ht="12.75">
      <c r="F39" s="240" t="s">
        <v>44</v>
      </c>
      <c r="H39" s="243">
        <v>2.3585319506092155</v>
      </c>
      <c r="I39" s="243">
        <v>21.552808910423916</v>
      </c>
      <c r="J39" s="243">
        <v>-19.1942769598147</v>
      </c>
      <c r="L39" s="243">
        <v>2.3833813892547693</v>
      </c>
      <c r="M39" s="243">
        <v>20.014650833778855</v>
      </c>
      <c r="N39" s="243">
        <v>-17.631269444524087</v>
      </c>
      <c r="O39" s="243"/>
      <c r="P39" s="243">
        <v>3.2120628414101793</v>
      </c>
      <c r="Q39" s="243">
        <v>19.864000372025412</v>
      </c>
      <c r="R39" s="243">
        <v>-16.651937530615232</v>
      </c>
      <c r="T39" s="243">
        <v>2.1656599382691404</v>
      </c>
      <c r="U39" s="243">
        <v>15.858524639751005</v>
      </c>
      <c r="V39" s="243">
        <v>-13.692864701481865</v>
      </c>
      <c r="X39" s="243">
        <v>10.119636119543305</v>
      </c>
      <c r="Y39" s="243">
        <v>77.28998475597919</v>
      </c>
      <c r="Z39" s="243">
        <v>-67.17034863643589</v>
      </c>
    </row>
    <row r="40" spans="5:26" ht="12.75">
      <c r="E40" s="240" t="s">
        <v>720</v>
      </c>
      <c r="H40" s="243">
        <v>0</v>
      </c>
      <c r="I40" s="243">
        <v>136.69828762346432</v>
      </c>
      <c r="J40" s="243">
        <v>-136.69828762346432</v>
      </c>
      <c r="L40" s="243">
        <v>0</v>
      </c>
      <c r="M40" s="243">
        <v>85.67963521527453</v>
      </c>
      <c r="N40" s="243">
        <v>-85.67963521527453</v>
      </c>
      <c r="O40" s="243"/>
      <c r="P40" s="243">
        <v>0</v>
      </c>
      <c r="Q40" s="243">
        <v>140.73571503694805</v>
      </c>
      <c r="R40" s="243">
        <v>-140.73571503694805</v>
      </c>
      <c r="T40" s="243">
        <v>0</v>
      </c>
      <c r="U40" s="243">
        <v>89.61189858765029</v>
      </c>
      <c r="V40" s="243">
        <v>-89.61189858765029</v>
      </c>
      <c r="X40" s="243">
        <v>0</v>
      </c>
      <c r="Y40" s="243">
        <v>452.72553646333716</v>
      </c>
      <c r="Z40" s="243">
        <v>-452.72553646333716</v>
      </c>
    </row>
    <row r="41" spans="4:26" s="252" customFormat="1" ht="12.75">
      <c r="D41" s="252" t="s">
        <v>524</v>
      </c>
      <c r="H41" s="251">
        <v>191.54996129155407</v>
      </c>
      <c r="I41" s="251">
        <v>38.05238646620411</v>
      </c>
      <c r="J41" s="251">
        <v>153.49757482534994</v>
      </c>
      <c r="L41" s="251">
        <v>212.4266550924997</v>
      </c>
      <c r="M41" s="251">
        <v>24.903698429001064</v>
      </c>
      <c r="N41" s="251">
        <v>187.52295666349863</v>
      </c>
      <c r="O41" s="251"/>
      <c r="P41" s="251">
        <v>130.99889689804144</v>
      </c>
      <c r="Q41" s="251">
        <v>27.789116715509735</v>
      </c>
      <c r="R41" s="251">
        <v>103.2097801825317</v>
      </c>
      <c r="T41" s="251">
        <v>98.84081730071102</v>
      </c>
      <c r="U41" s="251">
        <v>14.616797201288758</v>
      </c>
      <c r="V41" s="251">
        <v>84.22402009942226</v>
      </c>
      <c r="X41" s="251">
        <v>633.8163305828061</v>
      </c>
      <c r="Y41" s="251">
        <v>105.36199881200366</v>
      </c>
      <c r="Z41" s="251">
        <v>528.4543317708025</v>
      </c>
    </row>
    <row r="42" spans="5:26" ht="12.75">
      <c r="E42" s="240" t="s">
        <v>717</v>
      </c>
      <c r="H42" s="243">
        <v>155.1345311002197</v>
      </c>
      <c r="I42" s="243">
        <v>8.397582185426273</v>
      </c>
      <c r="J42" s="243">
        <v>146.73694891479343</v>
      </c>
      <c r="L42" s="243">
        <v>126.60244230541166</v>
      </c>
      <c r="M42" s="243">
        <v>3.92537073210796</v>
      </c>
      <c r="N42" s="243">
        <v>122.67707157330369</v>
      </c>
      <c r="O42" s="243"/>
      <c r="P42" s="243">
        <v>120.43563191464168</v>
      </c>
      <c r="Q42" s="243">
        <v>3.7452546425932294</v>
      </c>
      <c r="R42" s="243">
        <v>116.69037727204845</v>
      </c>
      <c r="T42" s="243">
        <v>93.16137143887342</v>
      </c>
      <c r="U42" s="243">
        <v>3.3288076424375457</v>
      </c>
      <c r="V42" s="243">
        <v>89.83256379643588</v>
      </c>
      <c r="X42" s="243">
        <v>495.3339767591464</v>
      </c>
      <c r="Y42" s="243">
        <v>19.397015202565008</v>
      </c>
      <c r="Z42" s="243">
        <v>475.9369615565814</v>
      </c>
    </row>
    <row r="43" spans="6:26" ht="12.75">
      <c r="F43" s="240" t="s">
        <v>82</v>
      </c>
      <c r="H43" s="243">
        <v>132.5501788984132</v>
      </c>
      <c r="I43" s="243">
        <v>0</v>
      </c>
      <c r="J43" s="243">
        <v>132.5501788984132</v>
      </c>
      <c r="L43" s="243">
        <v>104.55981735112444</v>
      </c>
      <c r="M43" s="243">
        <v>0</v>
      </c>
      <c r="N43" s="243">
        <v>104.55981735112444</v>
      </c>
      <c r="O43" s="243"/>
      <c r="P43" s="243">
        <v>95.22169043735369</v>
      </c>
      <c r="Q43" s="243">
        <v>0</v>
      </c>
      <c r="R43" s="243">
        <v>95.22169043735369</v>
      </c>
      <c r="T43" s="243">
        <v>82.27388714845841</v>
      </c>
      <c r="U43" s="243">
        <v>0.005840739830983289</v>
      </c>
      <c r="V43" s="243">
        <v>82.26804640862743</v>
      </c>
      <c r="X43" s="243">
        <v>414.60557383534973</v>
      </c>
      <c r="Y43" s="243">
        <v>0.005840739830983289</v>
      </c>
      <c r="Z43" s="243">
        <v>414.59973309551873</v>
      </c>
    </row>
    <row r="44" spans="6:26" ht="12.75">
      <c r="F44" s="243" t="s">
        <v>718</v>
      </c>
      <c r="H44" s="243">
        <v>22.58435220180648</v>
      </c>
      <c r="I44" s="243">
        <v>8.397582185426273</v>
      </c>
      <c r="J44" s="243">
        <v>14.186770016380208</v>
      </c>
      <c r="L44" s="243">
        <v>22.042624954287223</v>
      </c>
      <c r="M44" s="243">
        <v>3.92537073210796</v>
      </c>
      <c r="N44" s="243">
        <v>18.117254222179263</v>
      </c>
      <c r="O44" s="243"/>
      <c r="P44" s="243">
        <v>25.21394147728798</v>
      </c>
      <c r="Q44" s="243">
        <v>3.7452546425932294</v>
      </c>
      <c r="R44" s="243">
        <v>21.46868683469475</v>
      </c>
      <c r="T44" s="243">
        <v>10.887484290415</v>
      </c>
      <c r="U44" s="243">
        <v>3.3229669026065625</v>
      </c>
      <c r="V44" s="243">
        <v>7.564517387808436</v>
      </c>
      <c r="X44" s="243">
        <v>80.7284029237967</v>
      </c>
      <c r="Y44" s="243">
        <v>19.391174462734025</v>
      </c>
      <c r="Z44" s="243">
        <v>61.337228461062665</v>
      </c>
    </row>
    <row r="45" spans="7:26" ht="12.75">
      <c r="G45" s="240" t="s">
        <v>83</v>
      </c>
      <c r="H45" s="243">
        <v>19.49486255516033</v>
      </c>
      <c r="I45" s="243">
        <v>0</v>
      </c>
      <c r="J45" s="243">
        <v>19.49486255516033</v>
      </c>
      <c r="L45" s="243">
        <v>19.813878204941084</v>
      </c>
      <c r="M45" s="243">
        <v>0</v>
      </c>
      <c r="N45" s="243">
        <v>19.813878204941084</v>
      </c>
      <c r="O45" s="243"/>
      <c r="P45" s="243">
        <v>21.85066838941367</v>
      </c>
      <c r="Q45" s="243">
        <v>0</v>
      </c>
      <c r="R45" s="243">
        <v>21.85066838941367</v>
      </c>
      <c r="T45" s="243">
        <v>10.887484290415</v>
      </c>
      <c r="U45" s="243">
        <v>0</v>
      </c>
      <c r="V45" s="243">
        <v>10.887484290415</v>
      </c>
      <c r="X45" s="243">
        <v>72.04689343993009</v>
      </c>
      <c r="Y45" s="243">
        <v>0</v>
      </c>
      <c r="Z45" s="243">
        <v>72.04689343993009</v>
      </c>
    </row>
    <row r="46" spans="7:26" ht="12.75">
      <c r="G46" s="240" t="s">
        <v>53</v>
      </c>
      <c r="H46" s="243">
        <v>3.0894896466461494</v>
      </c>
      <c r="I46" s="243">
        <v>8.397582185426273</v>
      </c>
      <c r="J46" s="243">
        <v>-5.308092538780124</v>
      </c>
      <c r="L46" s="243">
        <v>2.22874674934614</v>
      </c>
      <c r="M46" s="243">
        <v>3.92537073210796</v>
      </c>
      <c r="N46" s="243">
        <v>-1.6966239827618201</v>
      </c>
      <c r="O46" s="243"/>
      <c r="P46" s="243">
        <v>3.3632730878743122</v>
      </c>
      <c r="Q46" s="243">
        <v>3.7452546425932294</v>
      </c>
      <c r="R46" s="243">
        <v>-0.38198155471891715</v>
      </c>
      <c r="T46" s="243">
        <v>0</v>
      </c>
      <c r="U46" s="243">
        <v>3.3229669026065625</v>
      </c>
      <c r="V46" s="243">
        <v>-3.3229669026065625</v>
      </c>
      <c r="X46" s="243">
        <v>8.681509483866602</v>
      </c>
      <c r="Y46" s="243">
        <v>19.391174462734025</v>
      </c>
      <c r="Z46" s="243">
        <v>-10.709664978867423</v>
      </c>
    </row>
    <row r="47" spans="5:26" ht="12.75">
      <c r="E47" s="243" t="s">
        <v>719</v>
      </c>
      <c r="H47" s="243">
        <v>4.0972880391256</v>
      </c>
      <c r="I47" s="243">
        <v>13.568386988639187</v>
      </c>
      <c r="J47" s="243">
        <v>-9.471098949513586</v>
      </c>
      <c r="L47" s="243">
        <v>4.6291167942708205</v>
      </c>
      <c r="M47" s="243">
        <v>7.3142699338905635</v>
      </c>
      <c r="N47" s="243">
        <v>-2.685153139619743</v>
      </c>
      <c r="O47" s="243"/>
      <c r="P47" s="243">
        <v>2.4467091585898206</v>
      </c>
      <c r="Q47" s="243">
        <v>5.251000352360511</v>
      </c>
      <c r="R47" s="243">
        <v>-2.8042911937706902</v>
      </c>
      <c r="T47" s="243">
        <v>3.01748806173086</v>
      </c>
      <c r="U47" s="243">
        <v>7.174259480242057</v>
      </c>
      <c r="V47" s="243">
        <v>-4.156771418511196</v>
      </c>
      <c r="X47" s="243">
        <v>14.190602053717102</v>
      </c>
      <c r="Y47" s="243">
        <v>33.30791675513232</v>
      </c>
      <c r="Z47" s="243">
        <v>-19.117314701415218</v>
      </c>
    </row>
    <row r="48" spans="6:26" ht="12.75">
      <c r="F48" s="240" t="s">
        <v>84</v>
      </c>
      <c r="H48" s="243">
        <v>0</v>
      </c>
      <c r="I48" s="243">
        <v>2.102442330916298</v>
      </c>
      <c r="J48" s="243">
        <v>-2.102442330916298</v>
      </c>
      <c r="L48" s="243">
        <v>0</v>
      </c>
      <c r="M48" s="243">
        <v>0.10753738279606553</v>
      </c>
      <c r="N48" s="243">
        <v>-0.10753738279606553</v>
      </c>
      <c r="O48" s="243"/>
      <c r="P48" s="243">
        <v>0</v>
      </c>
      <c r="Q48" s="243">
        <v>0.4720964142170702</v>
      </c>
      <c r="R48" s="243">
        <v>-0.4720964142170702</v>
      </c>
      <c r="T48" s="243">
        <v>0</v>
      </c>
      <c r="U48" s="243">
        <v>0.7936697946991692</v>
      </c>
      <c r="V48" s="243">
        <v>-0.7936697946991692</v>
      </c>
      <c r="X48" s="243">
        <v>0</v>
      </c>
      <c r="Y48" s="243">
        <v>3.4757459226286027</v>
      </c>
      <c r="Z48" s="243">
        <v>-3.4757459226286027</v>
      </c>
    </row>
    <row r="49" spans="6:26" ht="12.75">
      <c r="F49" s="240" t="s">
        <v>44</v>
      </c>
      <c r="H49" s="243">
        <v>4.0972880391256</v>
      </c>
      <c r="I49" s="243">
        <v>11.465944657722888</v>
      </c>
      <c r="J49" s="243">
        <v>-7.368656618597288</v>
      </c>
      <c r="L49" s="243">
        <v>4.6291167942708205</v>
      </c>
      <c r="M49" s="243">
        <v>7.206732551094498</v>
      </c>
      <c r="N49" s="243">
        <v>-2.5776157568236773</v>
      </c>
      <c r="O49" s="243"/>
      <c r="P49" s="243">
        <v>2.4467091585898206</v>
      </c>
      <c r="Q49" s="243">
        <v>4.778903938143441</v>
      </c>
      <c r="R49" s="243">
        <v>-2.33219477955362</v>
      </c>
      <c r="T49" s="243">
        <v>3.01748806173086</v>
      </c>
      <c r="U49" s="243">
        <v>6.380589685542888</v>
      </c>
      <c r="V49" s="243">
        <v>-3.3631016238120277</v>
      </c>
      <c r="X49" s="243">
        <v>14.190602053717102</v>
      </c>
      <c r="Y49" s="243">
        <v>29.832170832503714</v>
      </c>
      <c r="Z49" s="243">
        <v>-15.641568778786612</v>
      </c>
    </row>
    <row r="50" spans="2:26" ht="12.75">
      <c r="B50" s="246"/>
      <c r="C50" s="246"/>
      <c r="D50" s="246"/>
      <c r="E50" s="246" t="s">
        <v>720</v>
      </c>
      <c r="F50" s="246"/>
      <c r="G50" s="246"/>
      <c r="H50" s="247">
        <v>32.31814215220876</v>
      </c>
      <c r="I50" s="247">
        <v>16.086417292138655</v>
      </c>
      <c r="J50" s="247">
        <v>16.231724860070102</v>
      </c>
      <c r="K50" s="246"/>
      <c r="L50" s="247">
        <v>81.19509599281723</v>
      </c>
      <c r="M50" s="247">
        <v>13.66405776300254</v>
      </c>
      <c r="N50" s="247">
        <v>67.53103822981468</v>
      </c>
      <c r="O50" s="247"/>
      <c r="P50" s="247">
        <v>8.116555824809938</v>
      </c>
      <c r="Q50" s="247">
        <v>18.792861720555994</v>
      </c>
      <c r="R50" s="247">
        <v>-10.676305895746056</v>
      </c>
      <c r="S50" s="246"/>
      <c r="T50" s="247">
        <v>2.661957800106742</v>
      </c>
      <c r="U50" s="247">
        <v>4.113730078609156</v>
      </c>
      <c r="V50" s="247">
        <v>-1.451772278502414</v>
      </c>
      <c r="W50" s="246"/>
      <c r="X50" s="247">
        <v>124.29175176994266</v>
      </c>
      <c r="Y50" s="247">
        <v>52.65706685430634</v>
      </c>
      <c r="Z50" s="247">
        <v>71.63468491563631</v>
      </c>
    </row>
    <row r="51" spans="8:26" ht="12.75">
      <c r="H51" s="243"/>
      <c r="I51" s="243"/>
      <c r="J51" s="243"/>
      <c r="L51" s="243"/>
      <c r="M51" s="243"/>
      <c r="N51" s="243"/>
      <c r="O51" s="243"/>
      <c r="P51" s="243"/>
      <c r="Q51" s="243"/>
      <c r="R51" s="243"/>
      <c r="T51" s="243"/>
      <c r="U51" s="243"/>
      <c r="V51" s="243"/>
      <c r="X51" s="243"/>
      <c r="Y51" s="243"/>
      <c r="Z51" s="243"/>
    </row>
    <row r="52" spans="8:26" ht="12.75">
      <c r="H52" s="243"/>
      <c r="I52" s="243"/>
      <c r="J52" s="243"/>
      <c r="L52" s="243"/>
      <c r="M52" s="243"/>
      <c r="N52" s="243"/>
      <c r="O52" s="243"/>
      <c r="P52" s="243"/>
      <c r="Q52" s="243"/>
      <c r="R52" s="243"/>
      <c r="T52" s="243"/>
      <c r="U52" s="243"/>
      <c r="V52" s="243"/>
      <c r="X52" s="243"/>
      <c r="Y52" s="243"/>
      <c r="Z52" s="243"/>
    </row>
    <row r="53" spans="8:26" ht="12.75">
      <c r="H53" s="243"/>
      <c r="I53" s="243"/>
      <c r="J53" s="243"/>
      <c r="L53" s="243"/>
      <c r="M53" s="243"/>
      <c r="N53" s="243"/>
      <c r="O53" s="243"/>
      <c r="P53" s="243"/>
      <c r="Q53" s="243"/>
      <c r="R53" s="243"/>
      <c r="T53" s="243"/>
      <c r="U53" s="243"/>
      <c r="V53" s="243"/>
      <c r="X53" s="243"/>
      <c r="Y53" s="243"/>
      <c r="Z53" s="243"/>
    </row>
    <row r="54" spans="2:26" ht="12.75">
      <c r="B54" s="253" t="s">
        <v>444</v>
      </c>
      <c r="C54" s="240" t="s">
        <v>85</v>
      </c>
      <c r="H54" s="243"/>
      <c r="I54" s="243"/>
      <c r="J54" s="243"/>
      <c r="L54" s="243"/>
      <c r="M54" s="243"/>
      <c r="N54" s="243"/>
      <c r="O54" s="243"/>
      <c r="P54" s="243"/>
      <c r="Q54" s="243"/>
      <c r="R54" s="243"/>
      <c r="T54" s="243"/>
      <c r="U54" s="243"/>
      <c r="V54" s="243"/>
      <c r="X54" s="243"/>
      <c r="Y54" s="243"/>
      <c r="Z54" s="243"/>
    </row>
    <row r="55" spans="8:26" ht="12.75">
      <c r="H55" s="243"/>
      <c r="I55" s="243"/>
      <c r="J55" s="243"/>
      <c r="L55" s="243"/>
      <c r="M55" s="243"/>
      <c r="N55" s="243"/>
      <c r="O55" s="243"/>
      <c r="P55" s="243"/>
      <c r="Q55" s="243"/>
      <c r="R55" s="243"/>
      <c r="T55" s="243"/>
      <c r="U55" s="243"/>
      <c r="V55" s="243"/>
      <c r="X55" s="243"/>
      <c r="Y55" s="243"/>
      <c r="Z55" s="243"/>
    </row>
    <row r="56" spans="2:26" s="157" customFormat="1" ht="12.75">
      <c r="B56" s="180"/>
      <c r="C56" s="180"/>
      <c r="D56" s="180"/>
      <c r="E56" s="180"/>
      <c r="F56" s="180"/>
      <c r="G56" s="180"/>
      <c r="H56" s="393" t="s">
        <v>350</v>
      </c>
      <c r="I56" s="393"/>
      <c r="J56" s="393"/>
      <c r="K56" s="167"/>
      <c r="L56" s="393" t="s">
        <v>351</v>
      </c>
      <c r="M56" s="393"/>
      <c r="N56" s="393"/>
      <c r="O56" s="184"/>
      <c r="P56" s="393" t="s">
        <v>352</v>
      </c>
      <c r="Q56" s="393"/>
      <c r="R56" s="393"/>
      <c r="S56" s="184"/>
      <c r="T56" s="393" t="s">
        <v>353</v>
      </c>
      <c r="U56" s="393"/>
      <c r="V56" s="393"/>
      <c r="W56" s="167"/>
      <c r="X56" s="411" t="s">
        <v>653</v>
      </c>
      <c r="Y56" s="393"/>
      <c r="Z56" s="393"/>
    </row>
    <row r="57" spans="8:26" ht="12.75">
      <c r="H57" s="241" t="s">
        <v>157</v>
      </c>
      <c r="I57" s="241" t="s">
        <v>158</v>
      </c>
      <c r="J57" s="241" t="s">
        <v>159</v>
      </c>
      <c r="L57" s="241" t="s">
        <v>157</v>
      </c>
      <c r="M57" s="241" t="s">
        <v>158</v>
      </c>
      <c r="N57" s="241" t="s">
        <v>159</v>
      </c>
      <c r="O57" s="242"/>
      <c r="P57" s="241" t="s">
        <v>157</v>
      </c>
      <c r="Q57" s="241" t="s">
        <v>158</v>
      </c>
      <c r="R57" s="241" t="s">
        <v>159</v>
      </c>
      <c r="T57" s="241" t="s">
        <v>157</v>
      </c>
      <c r="U57" s="241" t="s">
        <v>158</v>
      </c>
      <c r="V57" s="241" t="s">
        <v>159</v>
      </c>
      <c r="X57" s="241" t="s">
        <v>157</v>
      </c>
      <c r="Y57" s="241" t="s">
        <v>158</v>
      </c>
      <c r="Z57" s="241" t="s">
        <v>159</v>
      </c>
    </row>
    <row r="58" spans="8:26" ht="12.75">
      <c r="H58" s="243"/>
      <c r="I58" s="243"/>
      <c r="J58" s="243"/>
      <c r="L58" s="243"/>
      <c r="M58" s="243"/>
      <c r="N58" s="243"/>
      <c r="O58" s="243"/>
      <c r="P58" s="243"/>
      <c r="Q58" s="243"/>
      <c r="R58" s="243"/>
      <c r="T58" s="243"/>
      <c r="U58" s="243"/>
      <c r="V58" s="243"/>
      <c r="X58" s="243"/>
      <c r="Y58" s="243"/>
      <c r="Z58" s="243"/>
    </row>
    <row r="59" spans="4:26" ht="12.75">
      <c r="D59" s="240" t="s">
        <v>86</v>
      </c>
      <c r="H59" s="243"/>
      <c r="I59" s="243">
        <v>94.00671052877213</v>
      </c>
      <c r="J59" s="243">
        <v>-94.00671052877213</v>
      </c>
      <c r="L59" s="243"/>
      <c r="M59" s="243">
        <v>540.1074532009143</v>
      </c>
      <c r="N59" s="243">
        <v>-540.1074532009143</v>
      </c>
      <c r="O59" s="243"/>
      <c r="P59" s="243"/>
      <c r="Q59" s="243">
        <v>61.964427627522475</v>
      </c>
      <c r="R59" s="243">
        <v>-61.964427627522475</v>
      </c>
      <c r="T59" s="243"/>
      <c r="U59" s="243">
        <v>530.8124782710323</v>
      </c>
      <c r="V59" s="243">
        <v>-530.8124782710323</v>
      </c>
      <c r="X59" s="243"/>
      <c r="Y59" s="243">
        <v>1226.8910696282412</v>
      </c>
      <c r="Z59" s="243">
        <v>-1226.8910696282412</v>
      </c>
    </row>
    <row r="60" spans="4:26" ht="12.75">
      <c r="D60" s="248"/>
      <c r="E60" s="243" t="s">
        <v>722</v>
      </c>
      <c r="H60" s="243"/>
      <c r="I60" s="243">
        <v>78.73296162727</v>
      </c>
      <c r="J60" s="243">
        <v>-78.73296162727</v>
      </c>
      <c r="L60" s="243"/>
      <c r="M60" s="243">
        <v>494.48732918905</v>
      </c>
      <c r="N60" s="243">
        <v>-494.48732918905</v>
      </c>
      <c r="O60" s="243"/>
      <c r="P60" s="243"/>
      <c r="Q60" s="243">
        <v>49.38099260888</v>
      </c>
      <c r="R60" s="243">
        <v>-49.38099260888</v>
      </c>
      <c r="T60" s="243"/>
      <c r="U60" s="243">
        <v>504.87369383712</v>
      </c>
      <c r="V60" s="243">
        <v>-504.87369383712</v>
      </c>
      <c r="X60" s="243"/>
      <c r="Y60" s="243">
        <v>1127.47497726232</v>
      </c>
      <c r="Z60" s="243">
        <v>-1127.47497726232</v>
      </c>
    </row>
    <row r="61" spans="4:26" ht="12.75">
      <c r="D61" s="248"/>
      <c r="E61" s="243" t="s">
        <v>723</v>
      </c>
      <c r="H61" s="243"/>
      <c r="I61" s="243">
        <v>15.273748901502131</v>
      </c>
      <c r="J61" s="243">
        <v>-15.273748901502131</v>
      </c>
      <c r="L61" s="243"/>
      <c r="M61" s="243">
        <v>45.62012401186428</v>
      </c>
      <c r="N61" s="243">
        <v>-45.62012401186428</v>
      </c>
      <c r="O61" s="243"/>
      <c r="P61" s="243"/>
      <c r="Q61" s="243">
        <v>12.583435018642476</v>
      </c>
      <c r="R61" s="243">
        <v>-12.583435018642476</v>
      </c>
      <c r="T61" s="243"/>
      <c r="U61" s="243">
        <v>25.938784433912303</v>
      </c>
      <c r="V61" s="243">
        <v>-25.938784433912303</v>
      </c>
      <c r="X61" s="243"/>
      <c r="Y61" s="243">
        <v>99.41609236592119</v>
      </c>
      <c r="Z61" s="243">
        <v>-99.41609236592119</v>
      </c>
    </row>
    <row r="62" spans="8:26" ht="8.25" customHeight="1">
      <c r="H62" s="243"/>
      <c r="I62" s="243"/>
      <c r="J62" s="243"/>
      <c r="L62" s="243"/>
      <c r="M62" s="243"/>
      <c r="N62" s="243"/>
      <c r="O62" s="243"/>
      <c r="P62" s="243"/>
      <c r="Q62" s="243"/>
      <c r="R62" s="243"/>
      <c r="T62" s="243"/>
      <c r="U62" s="243"/>
      <c r="V62" s="243"/>
      <c r="X62" s="243"/>
      <c r="Y62" s="243"/>
      <c r="Z62" s="243"/>
    </row>
    <row r="63" spans="2:26" ht="12.75">
      <c r="B63" s="243" t="s">
        <v>721</v>
      </c>
      <c r="C63" s="240" t="s">
        <v>87</v>
      </c>
      <c r="H63" s="243"/>
      <c r="I63" s="243"/>
      <c r="J63" s="243"/>
      <c r="L63" s="243"/>
      <c r="M63" s="243"/>
      <c r="N63" s="243"/>
      <c r="O63" s="243"/>
      <c r="P63" s="243"/>
      <c r="Q63" s="243"/>
      <c r="R63" s="243"/>
      <c r="T63" s="243"/>
      <c r="U63" s="243"/>
      <c r="V63" s="243"/>
      <c r="X63" s="243"/>
      <c r="Y63" s="243"/>
      <c r="Z63" s="243"/>
    </row>
    <row r="64" spans="8:26" ht="9.75" customHeight="1">
      <c r="H64" s="243"/>
      <c r="I64" s="243"/>
      <c r="J64" s="243"/>
      <c r="L64" s="243"/>
      <c r="M64" s="243"/>
      <c r="N64" s="243"/>
      <c r="O64" s="243"/>
      <c r="P64" s="243"/>
      <c r="Q64" s="243"/>
      <c r="R64" s="243"/>
      <c r="T64" s="243"/>
      <c r="U64" s="243"/>
      <c r="V64" s="243"/>
      <c r="X64" s="243"/>
      <c r="Y64" s="243"/>
      <c r="Z64" s="243"/>
    </row>
    <row r="65" spans="2:26" s="157" customFormat="1" ht="12.75">
      <c r="B65" s="180"/>
      <c r="C65" s="180"/>
      <c r="D65" s="180"/>
      <c r="E65" s="180"/>
      <c r="F65" s="180"/>
      <c r="G65" s="180"/>
      <c r="H65" s="393" t="s">
        <v>350</v>
      </c>
      <c r="I65" s="393"/>
      <c r="J65" s="393"/>
      <c r="K65" s="167"/>
      <c r="L65" s="393" t="s">
        <v>351</v>
      </c>
      <c r="M65" s="393"/>
      <c r="N65" s="393"/>
      <c r="O65" s="184"/>
      <c r="P65" s="393" t="s">
        <v>352</v>
      </c>
      <c r="Q65" s="393"/>
      <c r="R65" s="393"/>
      <c r="S65" s="184"/>
      <c r="T65" s="393" t="s">
        <v>353</v>
      </c>
      <c r="U65" s="393"/>
      <c r="V65" s="393"/>
      <c r="W65" s="167"/>
      <c r="X65" s="411" t="s">
        <v>653</v>
      </c>
      <c r="Y65" s="393"/>
      <c r="Z65" s="393"/>
    </row>
    <row r="66" spans="8:26" ht="12.75">
      <c r="H66" s="241" t="s">
        <v>157</v>
      </c>
      <c r="I66" s="241" t="s">
        <v>158</v>
      </c>
      <c r="J66" s="241" t="s">
        <v>159</v>
      </c>
      <c r="L66" s="241" t="s">
        <v>157</v>
      </c>
      <c r="M66" s="241" t="s">
        <v>158</v>
      </c>
      <c r="N66" s="241" t="s">
        <v>159</v>
      </c>
      <c r="O66" s="242"/>
      <c r="P66" s="241" t="s">
        <v>157</v>
      </c>
      <c r="Q66" s="241" t="s">
        <v>158</v>
      </c>
      <c r="R66" s="241" t="s">
        <v>159</v>
      </c>
      <c r="T66" s="241" t="s">
        <v>157</v>
      </c>
      <c r="U66" s="241" t="s">
        <v>158</v>
      </c>
      <c r="V66" s="241" t="s">
        <v>159</v>
      </c>
      <c r="X66" s="241" t="s">
        <v>157</v>
      </c>
      <c r="Y66" s="241" t="s">
        <v>158</v>
      </c>
      <c r="Z66" s="241" t="s">
        <v>159</v>
      </c>
    </row>
    <row r="67" spans="8:26" ht="12.75">
      <c r="H67" s="243"/>
      <c r="I67" s="243"/>
      <c r="J67" s="243"/>
      <c r="L67" s="243"/>
      <c r="M67" s="243"/>
      <c r="N67" s="243"/>
      <c r="O67" s="243"/>
      <c r="P67" s="243"/>
      <c r="Q67" s="243"/>
      <c r="R67" s="243"/>
      <c r="T67" s="243"/>
      <c r="U67" s="243"/>
      <c r="V67" s="243"/>
      <c r="X67" s="243"/>
      <c r="Y67" s="243"/>
      <c r="Z67" s="243"/>
    </row>
    <row r="68" spans="4:26" ht="12.75">
      <c r="D68" s="240" t="s">
        <v>86</v>
      </c>
      <c r="H68" s="243"/>
      <c r="I68" s="243">
        <v>19.848024546449402</v>
      </c>
      <c r="J68" s="243">
        <v>-19.848024546449402</v>
      </c>
      <c r="L68" s="243"/>
      <c r="M68" s="243">
        <v>20.07236764625299</v>
      </c>
      <c r="N68" s="243">
        <v>-20.07236764625299</v>
      </c>
      <c r="O68" s="243"/>
      <c r="P68" s="243"/>
      <c r="Q68" s="243">
        <v>18.17544304900167</v>
      </c>
      <c r="R68" s="243">
        <v>-18.17544304900167</v>
      </c>
      <c r="T68" s="243"/>
      <c r="U68" s="243">
        <v>6.132018998489855</v>
      </c>
      <c r="V68" s="243">
        <v>-6.132018998489855</v>
      </c>
      <c r="X68" s="243"/>
      <c r="Y68" s="243">
        <v>64.22785424019389</v>
      </c>
      <c r="Z68" s="243">
        <v>-64.22785424019389</v>
      </c>
    </row>
    <row r="69" spans="5:26" ht="12.75">
      <c r="E69" s="243" t="s">
        <v>717</v>
      </c>
      <c r="H69" s="243"/>
      <c r="I69" s="243">
        <v>9.26268116513602</v>
      </c>
      <c r="J69" s="243">
        <v>-9.26268116513602</v>
      </c>
      <c r="L69" s="243"/>
      <c r="M69" s="243">
        <v>14.560754592849946</v>
      </c>
      <c r="N69" s="243">
        <v>-14.560754592849946</v>
      </c>
      <c r="O69" s="243"/>
      <c r="P69" s="243"/>
      <c r="Q69" s="243">
        <v>-48.9863242982025</v>
      </c>
      <c r="R69" s="243">
        <v>48.9863242982025</v>
      </c>
      <c r="T69" s="243"/>
      <c r="U69" s="243">
        <v>-24.238306756758085</v>
      </c>
      <c r="V69" s="243">
        <v>24.238306756758085</v>
      </c>
      <c r="X69" s="243"/>
      <c r="Y69" s="243">
        <v>-49.40119529697462</v>
      </c>
      <c r="Z69" s="243">
        <v>49.40119529697462</v>
      </c>
    </row>
    <row r="70" spans="5:26" ht="12.75">
      <c r="E70" s="243" t="s">
        <v>719</v>
      </c>
      <c r="H70" s="243"/>
      <c r="I70" s="243">
        <v>16.25551619230977</v>
      </c>
      <c r="J70" s="243">
        <v>-16.25551619230977</v>
      </c>
      <c r="L70" s="243"/>
      <c r="M70" s="243">
        <v>11.317682280886789</v>
      </c>
      <c r="N70" s="243">
        <v>-11.317682280886789</v>
      </c>
      <c r="O70" s="243"/>
      <c r="P70" s="243"/>
      <c r="Q70" s="243">
        <v>-69.20864216818413</v>
      </c>
      <c r="R70" s="243">
        <v>69.20864216818413</v>
      </c>
      <c r="T70" s="243"/>
      <c r="U70" s="243">
        <v>-15.318103794900146</v>
      </c>
      <c r="V70" s="243">
        <v>15.318103794900146</v>
      </c>
      <c r="X70" s="243"/>
      <c r="Y70" s="243">
        <v>-56.95354748988772</v>
      </c>
      <c r="Z70" s="243">
        <v>56.95354748988772</v>
      </c>
    </row>
    <row r="71" spans="5:26" ht="12.75">
      <c r="E71" s="243" t="s">
        <v>720</v>
      </c>
      <c r="H71" s="243"/>
      <c r="I71" s="243">
        <v>-5.670172810996389</v>
      </c>
      <c r="J71" s="243">
        <v>5.670172810996389</v>
      </c>
      <c r="L71" s="243"/>
      <c r="M71" s="243">
        <v>-5.806069227483747</v>
      </c>
      <c r="N71" s="243">
        <v>5.806069227483747</v>
      </c>
      <c r="O71" s="243"/>
      <c r="P71" s="243"/>
      <c r="Q71" s="243">
        <v>136.3704095153883</v>
      </c>
      <c r="R71" s="243">
        <v>-136.3704095153883</v>
      </c>
      <c r="T71" s="243"/>
      <c r="U71" s="243">
        <v>45.688429550148086</v>
      </c>
      <c r="V71" s="243">
        <v>-45.688429550148086</v>
      </c>
      <c r="X71" s="243"/>
      <c r="Y71" s="243">
        <v>170.58259702705624</v>
      </c>
      <c r="Z71" s="243">
        <v>-170.58259702705624</v>
      </c>
    </row>
  </sheetData>
  <mergeCells count="17">
    <mergeCell ref="H1:V1"/>
    <mergeCell ref="T6:V6"/>
    <mergeCell ref="X6:Z6"/>
    <mergeCell ref="H5:Z5"/>
    <mergeCell ref="H6:J6"/>
    <mergeCell ref="L6:N6"/>
    <mergeCell ref="P6:R6"/>
    <mergeCell ref="T65:V65"/>
    <mergeCell ref="X65:Z65"/>
    <mergeCell ref="X56:Z56"/>
    <mergeCell ref="P56:R56"/>
    <mergeCell ref="P65:R65"/>
    <mergeCell ref="T56:V56"/>
    <mergeCell ref="H65:J65"/>
    <mergeCell ref="L65:N65"/>
    <mergeCell ref="H56:J56"/>
    <mergeCell ref="L56:N56"/>
  </mergeCells>
  <printOptions horizontalCentered="1"/>
  <pageMargins left="0.15748031496062992" right="0.15748031496062992" top="0.53" bottom="0.35433070866141736" header="0.39" footer="0"/>
  <pageSetup fitToHeight="0" fitToWidth="0" horizontalDpi="600" verticalDpi="600" orientation="landscape" scale="70" r:id="rId1"/>
  <rowBreaks count="1" manualBreakCount="1">
    <brk id="52" max="255" man="1"/>
  </rowBreaks>
</worksheet>
</file>

<file path=xl/worksheets/sheet11.xml><?xml version="1.0" encoding="utf-8"?>
<worksheet xmlns="http://schemas.openxmlformats.org/spreadsheetml/2006/main" xmlns:r="http://schemas.openxmlformats.org/officeDocument/2006/relationships">
  <dimension ref="B1:AX27"/>
  <sheetViews>
    <sheetView zoomScale="75" zoomScaleNormal="75" zoomScaleSheetLayoutView="75" workbookViewId="0" topLeftCell="A1">
      <selection activeCell="A1" sqref="A1"/>
    </sheetView>
  </sheetViews>
  <sheetFormatPr defaultColWidth="11.421875" defaultRowHeight="12.75"/>
  <cols>
    <col min="1" max="1" width="2.7109375" style="157" customWidth="1"/>
    <col min="2" max="2" width="7.8515625" style="157" customWidth="1"/>
    <col min="3" max="3" width="14.421875" style="157" customWidth="1"/>
    <col min="4" max="6" width="9.7109375" style="157" customWidth="1"/>
    <col min="7" max="7" width="1.7109375" style="157" customWidth="1"/>
    <col min="8" max="10" width="9.7109375" style="157" customWidth="1"/>
    <col min="11" max="11" width="1.7109375" style="157" customWidth="1"/>
    <col min="12" max="14" width="9.7109375" style="157" customWidth="1"/>
    <col min="15" max="15" width="1.7109375" style="157" customWidth="1"/>
    <col min="16" max="18" width="9.7109375" style="157" customWidth="1"/>
    <col min="19" max="19" width="1.7109375" style="157" customWidth="1"/>
    <col min="20" max="22" width="9.7109375" style="157" customWidth="1"/>
    <col min="23" max="16384" width="11.421875" style="157" customWidth="1"/>
  </cols>
  <sheetData>
    <row r="1" spans="2:22" ht="12.75">
      <c r="B1" s="157" t="s">
        <v>724</v>
      </c>
      <c r="C1" s="178"/>
      <c r="D1" s="254"/>
      <c r="E1" s="254"/>
      <c r="F1" s="254"/>
      <c r="G1" s="254"/>
      <c r="H1" s="254"/>
      <c r="I1" s="254"/>
      <c r="J1" s="254"/>
      <c r="K1" s="254"/>
      <c r="L1" s="254"/>
      <c r="M1" s="254"/>
      <c r="N1" s="254"/>
      <c r="O1" s="254"/>
      <c r="P1" s="254"/>
      <c r="Q1" s="254"/>
      <c r="R1" s="254"/>
      <c r="S1" s="254"/>
      <c r="T1" s="254"/>
      <c r="U1" s="254"/>
      <c r="V1" s="254"/>
    </row>
    <row r="2" spans="2:22" ht="12.75">
      <c r="B2" s="179" t="s">
        <v>725</v>
      </c>
      <c r="C2" s="178"/>
      <c r="D2" s="254"/>
      <c r="E2" s="254"/>
      <c r="F2" s="254"/>
      <c r="G2" s="254"/>
      <c r="H2" s="254"/>
      <c r="I2" s="254"/>
      <c r="J2" s="254"/>
      <c r="K2" s="254"/>
      <c r="L2" s="254"/>
      <c r="M2" s="254"/>
      <c r="N2" s="254"/>
      <c r="O2" s="254"/>
      <c r="P2" s="254"/>
      <c r="Q2" s="254"/>
      <c r="R2" s="254"/>
      <c r="S2" s="178"/>
      <c r="T2" s="178"/>
      <c r="U2" s="178"/>
      <c r="V2" s="178"/>
    </row>
    <row r="3" spans="2:3" ht="12.75">
      <c r="B3" s="181" t="s">
        <v>0</v>
      </c>
      <c r="C3" s="255"/>
    </row>
    <row r="5" spans="2:22" s="159" customFormat="1" ht="12.75" customHeight="1">
      <c r="B5" s="158"/>
      <c r="C5" s="158"/>
      <c r="D5" s="183"/>
      <c r="E5" s="183"/>
      <c r="F5" s="183"/>
      <c r="G5" s="183"/>
      <c r="H5" s="183"/>
      <c r="I5" s="183"/>
      <c r="J5" s="183"/>
      <c r="K5" s="183"/>
      <c r="L5" s="183"/>
      <c r="M5" s="183"/>
      <c r="N5" s="183"/>
      <c r="O5" s="183"/>
      <c r="P5" s="183"/>
      <c r="Q5" s="183"/>
      <c r="R5" s="183"/>
      <c r="S5" s="183"/>
      <c r="T5" s="183"/>
      <c r="U5" s="183"/>
      <c r="V5" s="183"/>
    </row>
    <row r="6" spans="4:22" s="159" customFormat="1" ht="12.75">
      <c r="D6" s="259" t="s">
        <v>513</v>
      </c>
      <c r="E6" s="259"/>
      <c r="F6" s="259"/>
      <c r="G6" s="259"/>
      <c r="H6" s="260"/>
      <c r="I6" s="260"/>
      <c r="J6" s="260"/>
      <c r="K6" s="260"/>
      <c r="L6" s="260"/>
      <c r="M6" s="260"/>
      <c r="N6" s="260"/>
      <c r="O6" s="260"/>
      <c r="P6" s="260"/>
      <c r="Q6" s="260"/>
      <c r="R6" s="260"/>
      <c r="S6" s="174"/>
      <c r="T6" s="259" t="s">
        <v>502</v>
      </c>
      <c r="U6" s="260"/>
      <c r="V6" s="260"/>
    </row>
    <row r="7" spans="2:22" s="159" customFormat="1" ht="12.75">
      <c r="B7" s="159" t="s">
        <v>192</v>
      </c>
      <c r="D7" s="261" t="s">
        <v>503</v>
      </c>
      <c r="E7" s="261"/>
      <c r="F7" s="261"/>
      <c r="G7" s="165"/>
      <c r="H7" s="261" t="s">
        <v>404</v>
      </c>
      <c r="I7" s="261"/>
      <c r="J7" s="261"/>
      <c r="K7" s="165"/>
      <c r="L7" s="261" t="s">
        <v>514</v>
      </c>
      <c r="M7" s="261"/>
      <c r="N7" s="261"/>
      <c r="O7" s="165"/>
      <c r="P7" s="261" t="s">
        <v>515</v>
      </c>
      <c r="Q7" s="261"/>
      <c r="R7" s="261"/>
      <c r="S7" s="165"/>
      <c r="T7" s="262" t="s">
        <v>392</v>
      </c>
      <c r="U7" s="262" t="s">
        <v>393</v>
      </c>
      <c r="V7" s="262" t="s">
        <v>159</v>
      </c>
    </row>
    <row r="8" spans="2:22" s="159" customFormat="1" ht="12.75">
      <c r="B8" s="162"/>
      <c r="C8" s="162"/>
      <c r="D8" s="263" t="s">
        <v>392</v>
      </c>
      <c r="E8" s="263" t="s">
        <v>393</v>
      </c>
      <c r="F8" s="263" t="s">
        <v>159</v>
      </c>
      <c r="G8" s="185"/>
      <c r="H8" s="263" t="s">
        <v>392</v>
      </c>
      <c r="I8" s="263" t="s">
        <v>393</v>
      </c>
      <c r="J8" s="263" t="s">
        <v>159</v>
      </c>
      <c r="K8" s="185"/>
      <c r="L8" s="263" t="s">
        <v>392</v>
      </c>
      <c r="M8" s="263" t="s">
        <v>393</v>
      </c>
      <c r="N8" s="263" t="s">
        <v>159</v>
      </c>
      <c r="O8" s="185"/>
      <c r="P8" s="263" t="s">
        <v>392</v>
      </c>
      <c r="Q8" s="263" t="s">
        <v>393</v>
      </c>
      <c r="R8" s="263" t="s">
        <v>159</v>
      </c>
      <c r="S8" s="185"/>
      <c r="T8" s="264"/>
      <c r="U8" s="264"/>
      <c r="V8" s="264"/>
    </row>
    <row r="9" spans="4:22" s="159" customFormat="1" ht="12.75">
      <c r="D9" s="265"/>
      <c r="E9" s="265"/>
      <c r="F9" s="265"/>
      <c r="G9" s="167"/>
      <c r="H9" s="265"/>
      <c r="I9" s="265"/>
      <c r="J9" s="265"/>
      <c r="K9" s="167"/>
      <c r="L9" s="265"/>
      <c r="M9" s="265"/>
      <c r="N9" s="265"/>
      <c r="O9" s="167"/>
      <c r="P9" s="265"/>
      <c r="Q9" s="265"/>
      <c r="R9" s="265"/>
      <c r="S9" s="167"/>
      <c r="T9" s="215"/>
      <c r="U9" s="215"/>
      <c r="V9" s="215"/>
    </row>
    <row r="10" spans="2:22" ht="12.75">
      <c r="B10" s="157" t="s">
        <v>106</v>
      </c>
      <c r="D10" s="174">
        <v>190.84628538917113</v>
      </c>
      <c r="E10" s="174">
        <v>7.537844370557478</v>
      </c>
      <c r="F10" s="174">
        <v>183.30844101861365</v>
      </c>
      <c r="G10" s="174"/>
      <c r="H10" s="174">
        <v>643.5802272501219</v>
      </c>
      <c r="I10" s="174">
        <v>6.58113365748239</v>
      </c>
      <c r="J10" s="174">
        <v>636.9990935926394</v>
      </c>
      <c r="K10" s="174"/>
      <c r="L10" s="174">
        <v>154.0410730940985</v>
      </c>
      <c r="M10" s="174">
        <v>7.066546330734211</v>
      </c>
      <c r="N10" s="174">
        <v>146.97452676336425</v>
      </c>
      <c r="O10" s="174"/>
      <c r="P10" s="174">
        <v>258.3501933868834</v>
      </c>
      <c r="Q10" s="174">
        <v>8.066848678076681</v>
      </c>
      <c r="R10" s="174">
        <v>250.28334470880674</v>
      </c>
      <c r="S10" s="174"/>
      <c r="T10" s="174">
        <v>1246.817779120275</v>
      </c>
      <c r="U10" s="174">
        <v>29.25237303685076</v>
      </c>
      <c r="V10" s="174">
        <v>1217.565406083424</v>
      </c>
    </row>
    <row r="11" spans="4:22" ht="12.75">
      <c r="D11" s="167"/>
      <c r="E11" s="167"/>
      <c r="F11" s="167"/>
      <c r="G11" s="167"/>
      <c r="H11" s="167"/>
      <c r="I11" s="167"/>
      <c r="J11" s="167"/>
      <c r="K11" s="167"/>
      <c r="L11" s="167"/>
      <c r="M11" s="167"/>
      <c r="N11" s="167"/>
      <c r="O11" s="167"/>
      <c r="P11" s="167"/>
      <c r="Q11" s="167"/>
      <c r="R11" s="167"/>
      <c r="S11" s="167"/>
      <c r="T11" s="167"/>
      <c r="U11" s="167"/>
      <c r="V11" s="167"/>
    </row>
    <row r="12" spans="3:22" s="186" customFormat="1" ht="12.75">
      <c r="C12" s="186" t="s">
        <v>45</v>
      </c>
      <c r="D12" s="169">
        <v>190.13822293707887</v>
      </c>
      <c r="E12" s="169">
        <v>2.064132999999996</v>
      </c>
      <c r="F12" s="169">
        <v>188.07408993707887</v>
      </c>
      <c r="G12" s="169"/>
      <c r="H12" s="169">
        <v>642.8889704353628</v>
      </c>
      <c r="I12" s="169">
        <v>1.6704746595908766</v>
      </c>
      <c r="J12" s="169">
        <v>641.2184957757719</v>
      </c>
      <c r="K12" s="169"/>
      <c r="L12" s="169">
        <v>153.32724138467597</v>
      </c>
      <c r="M12" s="169">
        <v>2.0563124494662954</v>
      </c>
      <c r="N12" s="169">
        <v>151.27092893520967</v>
      </c>
      <c r="O12" s="169"/>
      <c r="P12" s="169">
        <v>257.5231615893832</v>
      </c>
      <c r="Q12" s="169">
        <v>2.1524500362205323</v>
      </c>
      <c r="R12" s="169">
        <v>255.3707115531627</v>
      </c>
      <c r="S12" s="169"/>
      <c r="T12" s="169">
        <v>1243.877596346501</v>
      </c>
      <c r="U12" s="169">
        <v>7.943370145277701</v>
      </c>
      <c r="V12" s="169">
        <v>1235.934226201223</v>
      </c>
    </row>
    <row r="13" spans="3:22" s="186" customFormat="1" ht="12.75">
      <c r="C13" s="186" t="s">
        <v>46</v>
      </c>
      <c r="D13" s="169">
        <v>0.708062452092258</v>
      </c>
      <c r="E13" s="169">
        <v>5.473711370557481</v>
      </c>
      <c r="F13" s="169">
        <v>-4.7656489184652235</v>
      </c>
      <c r="G13" s="169"/>
      <c r="H13" s="169">
        <v>0.6912568147590282</v>
      </c>
      <c r="I13" s="169">
        <v>4.910658997891513</v>
      </c>
      <c r="J13" s="169">
        <v>-4.219402183132485</v>
      </c>
      <c r="K13" s="169"/>
      <c r="L13" s="169">
        <v>0.713831709422514</v>
      </c>
      <c r="M13" s="169">
        <v>5.010233881267916</v>
      </c>
      <c r="N13" s="169">
        <v>-4.296402171845402</v>
      </c>
      <c r="O13" s="169"/>
      <c r="P13" s="169">
        <v>0.8270317975001973</v>
      </c>
      <c r="Q13" s="169">
        <v>5.914398641856148</v>
      </c>
      <c r="R13" s="169">
        <v>-5.087366844355951</v>
      </c>
      <c r="S13" s="169"/>
      <c r="T13" s="169">
        <v>2.9401827737739974</v>
      </c>
      <c r="U13" s="169">
        <v>21.30900289157306</v>
      </c>
      <c r="V13" s="169">
        <v>-18.36882011779906</v>
      </c>
    </row>
    <row r="14" spans="4:22" s="186" customFormat="1" ht="12.75">
      <c r="D14" s="169"/>
      <c r="E14" s="169"/>
      <c r="F14" s="169"/>
      <c r="G14" s="169"/>
      <c r="H14" s="169"/>
      <c r="I14" s="169"/>
      <c r="J14" s="169"/>
      <c r="K14" s="169"/>
      <c r="L14" s="169"/>
      <c r="M14" s="169"/>
      <c r="N14" s="169"/>
      <c r="O14" s="169"/>
      <c r="P14" s="169"/>
      <c r="Q14" s="169"/>
      <c r="R14" s="169"/>
      <c r="S14" s="169"/>
      <c r="T14" s="169"/>
      <c r="U14" s="169"/>
      <c r="V14" s="169"/>
    </row>
    <row r="15" spans="2:22" s="186" customFormat="1" ht="12.75">
      <c r="B15" s="186" t="s">
        <v>107</v>
      </c>
      <c r="D15" s="169">
        <v>274.6656581333287</v>
      </c>
      <c r="E15" s="169">
        <v>185.3099741644189</v>
      </c>
      <c r="F15" s="169">
        <v>89.3556839689098</v>
      </c>
      <c r="G15" s="169"/>
      <c r="H15" s="169">
        <v>325.27527099073916</v>
      </c>
      <c r="I15" s="169">
        <v>224.87557485739157</v>
      </c>
      <c r="J15" s="169">
        <v>100.39969613334759</v>
      </c>
      <c r="K15" s="169"/>
      <c r="L15" s="169">
        <v>335.5048779156038</v>
      </c>
      <c r="M15" s="169">
        <v>238.55106125184452</v>
      </c>
      <c r="N15" s="169">
        <v>96.95381666375928</v>
      </c>
      <c r="O15" s="169"/>
      <c r="P15" s="169">
        <v>348.26609117730015</v>
      </c>
      <c r="Q15" s="169">
        <v>236.50082736193255</v>
      </c>
      <c r="R15" s="169">
        <v>111.7652638153676</v>
      </c>
      <c r="S15" s="169"/>
      <c r="T15" s="169">
        <v>1283.7118982169718</v>
      </c>
      <c r="U15" s="169">
        <v>885.2374376355875</v>
      </c>
      <c r="V15" s="169">
        <v>398.4744605813843</v>
      </c>
    </row>
    <row r="16" spans="4:22" s="186" customFormat="1" ht="12.75">
      <c r="D16" s="169"/>
      <c r="E16" s="169"/>
      <c r="F16" s="169"/>
      <c r="G16" s="169"/>
      <c r="H16" s="169"/>
      <c r="I16" s="169"/>
      <c r="J16" s="169"/>
      <c r="K16" s="169"/>
      <c r="L16" s="169"/>
      <c r="M16" s="169"/>
      <c r="N16" s="169"/>
      <c r="O16" s="169"/>
      <c r="P16" s="169"/>
      <c r="Q16" s="169"/>
      <c r="R16" s="169"/>
      <c r="S16" s="169"/>
      <c r="T16" s="169"/>
      <c r="U16" s="169"/>
      <c r="V16" s="169"/>
    </row>
    <row r="17" spans="3:22" s="186" customFormat="1" ht="12.75">
      <c r="C17" s="186" t="s">
        <v>47</v>
      </c>
      <c r="D17" s="169">
        <v>113.22948415330387</v>
      </c>
      <c r="E17" s="169">
        <v>36.548003434394076</v>
      </c>
      <c r="F17" s="169">
        <v>76.6814807189098</v>
      </c>
      <c r="G17" s="169"/>
      <c r="H17" s="169">
        <v>114.81413035230193</v>
      </c>
      <c r="I17" s="169">
        <v>37.32502699395433</v>
      </c>
      <c r="J17" s="169">
        <v>77.48910335834759</v>
      </c>
      <c r="K17" s="169"/>
      <c r="L17" s="169">
        <v>116.96876024458426</v>
      </c>
      <c r="M17" s="169">
        <v>38.76008441082498</v>
      </c>
      <c r="N17" s="169">
        <v>78.20867583375929</v>
      </c>
      <c r="O17" s="169"/>
      <c r="P17" s="169">
        <v>127.66827259621184</v>
      </c>
      <c r="Q17" s="169">
        <v>40.86964451084421</v>
      </c>
      <c r="R17" s="169">
        <v>86.79862808536762</v>
      </c>
      <c r="S17" s="169"/>
      <c r="T17" s="169">
        <v>472.6806473464019</v>
      </c>
      <c r="U17" s="169">
        <v>153.5027593500176</v>
      </c>
      <c r="V17" s="169">
        <v>319.1778879963843</v>
      </c>
    </row>
    <row r="18" spans="3:22" s="186" customFormat="1" ht="12.75">
      <c r="C18" s="186" t="s">
        <v>46</v>
      </c>
      <c r="D18" s="169">
        <v>161.43617398002482</v>
      </c>
      <c r="E18" s="169">
        <v>148.7619707300248</v>
      </c>
      <c r="F18" s="169">
        <v>12.674203250000005</v>
      </c>
      <c r="G18" s="169"/>
      <c r="H18" s="169">
        <v>210.46114063843726</v>
      </c>
      <c r="I18" s="169">
        <v>187.55054786343723</v>
      </c>
      <c r="J18" s="169">
        <v>22.910592775000026</v>
      </c>
      <c r="K18" s="169"/>
      <c r="L18" s="169">
        <v>218.53611767101955</v>
      </c>
      <c r="M18" s="169">
        <v>199.79097684101953</v>
      </c>
      <c r="N18" s="169">
        <v>18.745140830000025</v>
      </c>
      <c r="O18" s="169"/>
      <c r="P18" s="169">
        <v>220.59781858108832</v>
      </c>
      <c r="Q18" s="169">
        <v>195.63118285108834</v>
      </c>
      <c r="R18" s="169">
        <v>24.96663572999998</v>
      </c>
      <c r="S18" s="169"/>
      <c r="T18" s="169">
        <v>811.0312508705699</v>
      </c>
      <c r="U18" s="169">
        <v>731.73467828557</v>
      </c>
      <c r="V18" s="169">
        <v>79.29657258500004</v>
      </c>
    </row>
    <row r="19" spans="2:22" s="186" customFormat="1" ht="12.75">
      <c r="B19" s="157"/>
      <c r="C19" s="157"/>
      <c r="D19" s="167"/>
      <c r="E19" s="167"/>
      <c r="F19" s="167"/>
      <c r="G19" s="167"/>
      <c r="H19" s="167"/>
      <c r="I19" s="167"/>
      <c r="J19" s="167"/>
      <c r="K19" s="167"/>
      <c r="L19" s="167"/>
      <c r="M19" s="167"/>
      <c r="N19" s="167"/>
      <c r="O19" s="167"/>
      <c r="P19" s="167"/>
      <c r="Q19" s="167"/>
      <c r="R19" s="167"/>
      <c r="S19" s="167"/>
      <c r="T19" s="167"/>
      <c r="U19" s="167"/>
      <c r="V19" s="167"/>
    </row>
    <row r="21" spans="2:22" ht="12.75">
      <c r="B21" s="162" t="s">
        <v>41</v>
      </c>
      <c r="C21" s="162"/>
      <c r="D21" s="185">
        <v>465.5119435224998</v>
      </c>
      <c r="E21" s="185">
        <v>192.84781853497637</v>
      </c>
      <c r="F21" s="185">
        <v>272.66412498752345</v>
      </c>
      <c r="G21" s="185"/>
      <c r="H21" s="185">
        <v>968.855498240861</v>
      </c>
      <c r="I21" s="185">
        <v>231.45670851487395</v>
      </c>
      <c r="J21" s="185">
        <v>737.3987897259871</v>
      </c>
      <c r="K21" s="185"/>
      <c r="L21" s="185">
        <v>489.5459510097023</v>
      </c>
      <c r="M21" s="185">
        <v>245.61760758257873</v>
      </c>
      <c r="N21" s="185">
        <v>243.9283434271236</v>
      </c>
      <c r="O21" s="167"/>
      <c r="P21" s="185">
        <v>606.6162845641836</v>
      </c>
      <c r="Q21" s="185">
        <v>244.56767604000925</v>
      </c>
      <c r="R21" s="185">
        <v>362.04860852417437</v>
      </c>
      <c r="S21" s="185"/>
      <c r="T21" s="185">
        <v>2530.5296773372465</v>
      </c>
      <c r="U21" s="185">
        <v>914.4898106724384</v>
      </c>
      <c r="V21" s="185">
        <v>1616.0398666648084</v>
      </c>
    </row>
    <row r="22" spans="2:50" s="258" customFormat="1" ht="12.75">
      <c r="B22" s="157"/>
      <c r="C22" s="157"/>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row>
    <row r="23" spans="2:50" s="258" customFormat="1" ht="12.75">
      <c r="B23" s="157"/>
      <c r="C23" s="157"/>
      <c r="D23" s="157"/>
      <c r="E23" s="157"/>
      <c r="F23" s="157"/>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row>
    <row r="24" spans="2:50" s="258" customFormat="1" ht="12.75">
      <c r="B24" s="157"/>
      <c r="C24" s="157"/>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U24" s="157"/>
      <c r="AV24" s="157"/>
      <c r="AW24" s="157"/>
      <c r="AX24" s="157"/>
    </row>
    <row r="25" spans="2:50" s="258" customFormat="1" ht="12.75">
      <c r="B25" s="157"/>
      <c r="C25" s="157"/>
      <c r="D25" s="157"/>
      <c r="E25" s="157"/>
      <c r="F25" s="157"/>
      <c r="G25" s="157"/>
      <c r="H25" s="157"/>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7"/>
      <c r="AG25" s="157"/>
      <c r="AH25" s="157"/>
      <c r="AI25" s="157"/>
      <c r="AJ25" s="157"/>
      <c r="AK25" s="157"/>
      <c r="AL25" s="157"/>
      <c r="AM25" s="157"/>
      <c r="AN25" s="157"/>
      <c r="AO25" s="157"/>
      <c r="AP25" s="157"/>
      <c r="AQ25" s="157"/>
      <c r="AR25" s="157"/>
      <c r="AS25" s="157"/>
      <c r="AT25" s="157"/>
      <c r="AU25" s="157"/>
      <c r="AV25" s="157"/>
      <c r="AW25" s="157"/>
      <c r="AX25" s="157"/>
    </row>
    <row r="26" spans="2:50" s="258" customFormat="1" ht="12.75">
      <c r="B26" s="157"/>
      <c r="C26" s="157"/>
      <c r="D26" s="157"/>
      <c r="E26" s="157"/>
      <c r="F26" s="157"/>
      <c r="G26" s="157"/>
      <c r="H26" s="157"/>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7"/>
      <c r="AM26" s="157"/>
      <c r="AN26" s="157"/>
      <c r="AO26" s="157"/>
      <c r="AP26" s="157"/>
      <c r="AQ26" s="157"/>
      <c r="AR26" s="157"/>
      <c r="AS26" s="157"/>
      <c r="AT26" s="157"/>
      <c r="AU26" s="157"/>
      <c r="AV26" s="157"/>
      <c r="AW26" s="157"/>
      <c r="AX26" s="157"/>
    </row>
    <row r="27" spans="2:50" s="258" customFormat="1" ht="12.75">
      <c r="B27" s="157"/>
      <c r="C27" s="157"/>
      <c r="D27" s="157"/>
      <c r="E27" s="157"/>
      <c r="F27" s="157"/>
      <c r="G27" s="157"/>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157"/>
      <c r="AM27" s="157"/>
      <c r="AN27" s="157"/>
      <c r="AO27" s="157"/>
      <c r="AP27" s="157"/>
      <c r="AQ27" s="157"/>
      <c r="AR27" s="157"/>
      <c r="AS27" s="157"/>
      <c r="AT27" s="157"/>
      <c r="AU27" s="157"/>
      <c r="AV27" s="157"/>
      <c r="AW27" s="157"/>
      <c r="AX27" s="157"/>
    </row>
  </sheetData>
  <printOptions horizontalCentered="1"/>
  <pageMargins left="0.15748031496062992" right="0.15748031496062992" top="0.5511811023622047" bottom="1" header="0" footer="0"/>
  <pageSetup fitToHeight="0" fitToWidth="0" horizontalDpi="300" verticalDpi="300" orientation="landscape" scale="80" r:id="rId1"/>
</worksheet>
</file>

<file path=xl/worksheets/sheet12.xml><?xml version="1.0" encoding="utf-8"?>
<worksheet xmlns="http://schemas.openxmlformats.org/spreadsheetml/2006/main" xmlns:r="http://schemas.openxmlformats.org/officeDocument/2006/relationships">
  <dimension ref="A1:Z1051"/>
  <sheetViews>
    <sheetView zoomScale="75" zoomScaleNormal="75" zoomScaleSheetLayoutView="75" workbookViewId="0" topLeftCell="A1">
      <selection activeCell="A1" sqref="A1"/>
    </sheetView>
  </sheetViews>
  <sheetFormatPr defaultColWidth="11.421875" defaultRowHeight="12.75"/>
  <cols>
    <col min="1" max="1" width="2.7109375" style="186" customWidth="1"/>
    <col min="2" max="6" width="2.7109375" style="169" customWidth="1"/>
    <col min="7" max="7" width="32.28125" style="169" customWidth="1"/>
    <col min="8" max="10" width="11.7109375" style="169" customWidth="1"/>
    <col min="11" max="11" width="2.7109375" style="169" customWidth="1"/>
    <col min="12" max="14" width="11.7109375" style="186" customWidth="1"/>
    <col min="15" max="15" width="2.7109375" style="186" customWidth="1"/>
    <col min="16" max="18" width="11.7109375" style="169" customWidth="1"/>
    <col min="19" max="19" width="2.7109375" style="169" customWidth="1"/>
    <col min="20" max="22" width="11.7109375" style="169" customWidth="1"/>
    <col min="23" max="23" width="2.7109375" style="169" customWidth="1"/>
    <col min="24" max="26" width="11.7109375" style="169" customWidth="1"/>
    <col min="27" max="16384" width="11.421875" style="186" customWidth="1"/>
  </cols>
  <sheetData>
    <row r="1" spans="1:26" ht="12.75">
      <c r="A1" s="266"/>
      <c r="B1" s="157" t="s">
        <v>726</v>
      </c>
      <c r="C1" s="266"/>
      <c r="D1" s="266"/>
      <c r="E1" s="266"/>
      <c r="F1" s="266"/>
      <c r="G1" s="266"/>
      <c r="H1" s="266"/>
      <c r="I1" s="266"/>
      <c r="J1" s="266"/>
      <c r="K1" s="266"/>
      <c r="L1" s="266"/>
      <c r="M1" s="266"/>
      <c r="N1" s="266"/>
      <c r="O1" s="266"/>
      <c r="P1" s="266"/>
      <c r="Q1" s="266"/>
      <c r="R1" s="266"/>
      <c r="S1" s="266"/>
      <c r="T1" s="266"/>
      <c r="U1" s="266"/>
      <c r="V1" s="266"/>
      <c r="W1" s="266"/>
      <c r="X1" s="266"/>
      <c r="Y1" s="266"/>
      <c r="Z1" s="266"/>
    </row>
    <row r="2" spans="1:26" ht="12.75">
      <c r="A2" s="266"/>
      <c r="B2" s="416" t="s">
        <v>727</v>
      </c>
      <c r="C2" s="416"/>
      <c r="D2" s="416"/>
      <c r="E2" s="416"/>
      <c r="F2" s="416"/>
      <c r="G2" s="416"/>
      <c r="H2" s="416"/>
      <c r="I2" s="416"/>
      <c r="J2" s="416"/>
      <c r="K2" s="416"/>
      <c r="L2" s="416"/>
      <c r="M2" s="416"/>
      <c r="N2" s="416"/>
      <c r="O2" s="416"/>
      <c r="P2" s="416"/>
      <c r="Q2" s="416"/>
      <c r="R2" s="416"/>
      <c r="S2" s="416"/>
      <c r="T2" s="416"/>
      <c r="U2" s="416"/>
      <c r="V2" s="416"/>
      <c r="W2" s="416"/>
      <c r="X2" s="416"/>
      <c r="Y2" s="416"/>
      <c r="Z2" s="416"/>
    </row>
    <row r="3" spans="1:26" ht="12.75">
      <c r="A3" s="266"/>
      <c r="B3" s="385" t="s">
        <v>0</v>
      </c>
      <c r="C3" s="385"/>
      <c r="D3" s="385"/>
      <c r="E3" s="385"/>
      <c r="F3" s="385"/>
      <c r="G3" s="385"/>
      <c r="H3" s="385"/>
      <c r="I3" s="385"/>
      <c r="J3" s="385"/>
      <c r="K3" s="385"/>
      <c r="L3" s="385"/>
      <c r="M3" s="385"/>
      <c r="N3" s="385"/>
      <c r="O3" s="385"/>
      <c r="P3" s="385"/>
      <c r="Q3" s="385"/>
      <c r="R3" s="385"/>
      <c r="S3" s="385"/>
      <c r="T3" s="385"/>
      <c r="U3" s="385"/>
      <c r="V3" s="385"/>
      <c r="W3" s="385"/>
      <c r="X3" s="385"/>
      <c r="Y3" s="385"/>
      <c r="Z3" s="385"/>
    </row>
    <row r="4" spans="2:19" ht="12.75">
      <c r="B4" s="190"/>
      <c r="C4" s="190"/>
      <c r="D4" s="190"/>
      <c r="E4" s="190"/>
      <c r="F4" s="190"/>
      <c r="G4" s="190"/>
      <c r="P4" s="190"/>
      <c r="Q4" s="190"/>
      <c r="R4" s="190"/>
      <c r="S4" s="190"/>
    </row>
    <row r="5" spans="2:26" ht="12.75" customHeight="1">
      <c r="B5" s="274"/>
      <c r="C5" s="274"/>
      <c r="D5" s="274"/>
      <c r="E5" s="274"/>
      <c r="F5" s="274"/>
      <c r="G5" s="274"/>
      <c r="H5" s="415"/>
      <c r="I5" s="415"/>
      <c r="J5" s="415"/>
      <c r="K5" s="415"/>
      <c r="L5" s="415"/>
      <c r="M5" s="415"/>
      <c r="N5" s="415"/>
      <c r="O5" s="415"/>
      <c r="P5" s="415"/>
      <c r="Q5" s="415"/>
      <c r="R5" s="415"/>
      <c r="S5" s="415"/>
      <c r="T5" s="415"/>
      <c r="U5" s="415"/>
      <c r="V5" s="415"/>
      <c r="W5" s="415"/>
      <c r="X5" s="415"/>
      <c r="Y5" s="415"/>
      <c r="Z5" s="415"/>
    </row>
    <row r="6" spans="2:26" ht="12.75">
      <c r="B6" s="275"/>
      <c r="C6" s="275"/>
      <c r="D6" s="275"/>
      <c r="E6" s="275"/>
      <c r="F6" s="275"/>
      <c r="G6" s="275"/>
      <c r="H6" s="259" t="s">
        <v>513</v>
      </c>
      <c r="I6" s="259"/>
      <c r="J6" s="259"/>
      <c r="K6" s="259"/>
      <c r="L6" s="260"/>
      <c r="M6" s="260"/>
      <c r="N6" s="260"/>
      <c r="O6" s="260"/>
      <c r="P6" s="260"/>
      <c r="Q6" s="260"/>
      <c r="R6" s="260"/>
      <c r="S6" s="260"/>
      <c r="T6" s="260"/>
      <c r="U6" s="260"/>
      <c r="V6" s="260"/>
      <c r="W6" s="174"/>
      <c r="X6" s="259" t="s">
        <v>502</v>
      </c>
      <c r="Y6" s="260"/>
      <c r="Z6" s="260"/>
    </row>
    <row r="7" spans="2:26" ht="12.75">
      <c r="B7" s="235" t="s">
        <v>192</v>
      </c>
      <c r="C7" s="235"/>
      <c r="D7" s="235"/>
      <c r="E7" s="235"/>
      <c r="F7" s="235"/>
      <c r="G7" s="235"/>
      <c r="H7" s="261" t="s">
        <v>503</v>
      </c>
      <c r="I7" s="261"/>
      <c r="J7" s="261"/>
      <c r="K7" s="165"/>
      <c r="L7" s="261" t="s">
        <v>404</v>
      </c>
      <c r="M7" s="261"/>
      <c r="N7" s="261"/>
      <c r="O7" s="165"/>
      <c r="P7" s="261" t="s">
        <v>514</v>
      </c>
      <c r="Q7" s="261"/>
      <c r="R7" s="261"/>
      <c r="S7" s="165"/>
      <c r="T7" s="261" t="s">
        <v>515</v>
      </c>
      <c r="U7" s="261"/>
      <c r="V7" s="261"/>
      <c r="W7" s="165"/>
      <c r="X7" s="262" t="s">
        <v>392</v>
      </c>
      <c r="Y7" s="262" t="s">
        <v>393</v>
      </c>
      <c r="Z7" s="262" t="s">
        <v>159</v>
      </c>
    </row>
    <row r="8" spans="1:26" ht="19.5" customHeight="1">
      <c r="A8" s="256"/>
      <c r="B8" s="237"/>
      <c r="C8" s="237"/>
      <c r="D8" s="237"/>
      <c r="E8" s="237"/>
      <c r="F8" s="237"/>
      <c r="G8" s="237"/>
      <c r="H8" s="263" t="s">
        <v>392</v>
      </c>
      <c r="I8" s="263" t="s">
        <v>393</v>
      </c>
      <c r="J8" s="263" t="s">
        <v>159</v>
      </c>
      <c r="K8" s="185"/>
      <c r="L8" s="263" t="s">
        <v>392</v>
      </c>
      <c r="M8" s="263" t="s">
        <v>393</v>
      </c>
      <c r="N8" s="263" t="s">
        <v>159</v>
      </c>
      <c r="O8" s="185"/>
      <c r="P8" s="263" t="s">
        <v>392</v>
      </c>
      <c r="Q8" s="263" t="s">
        <v>393</v>
      </c>
      <c r="R8" s="263" t="s">
        <v>159</v>
      </c>
      <c r="S8" s="185"/>
      <c r="T8" s="263" t="s">
        <v>392</v>
      </c>
      <c r="U8" s="263" t="s">
        <v>393</v>
      </c>
      <c r="V8" s="263" t="s">
        <v>159</v>
      </c>
      <c r="W8" s="185"/>
      <c r="X8" s="264"/>
      <c r="Y8" s="264"/>
      <c r="Z8" s="264"/>
    </row>
    <row r="9" spans="12:15" ht="12.75">
      <c r="L9" s="169"/>
      <c r="M9" s="169"/>
      <c r="N9" s="169"/>
      <c r="O9" s="169"/>
    </row>
    <row r="10" spans="2:26" s="256" customFormat="1" ht="12.75">
      <c r="B10" s="235"/>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5"/>
    </row>
    <row r="11" spans="1:26" ht="12.75">
      <c r="A11" s="267"/>
      <c r="B11" s="270" t="s">
        <v>437</v>
      </c>
      <c r="C11" s="269"/>
      <c r="D11" s="269"/>
      <c r="E11" s="269"/>
      <c r="F11" s="269"/>
      <c r="G11" s="269"/>
      <c r="H11" s="269">
        <v>62293.72853090096</v>
      </c>
      <c r="I11" s="269">
        <v>62314.09191302393</v>
      </c>
      <c r="J11" s="269">
        <v>-20.36338212296687</v>
      </c>
      <c r="K11" s="186"/>
      <c r="L11" s="269">
        <v>71427.56485375905</v>
      </c>
      <c r="M11" s="269">
        <v>73801.93272528048</v>
      </c>
      <c r="N11" s="269">
        <v>-2374.3678715214337</v>
      </c>
      <c r="P11" s="269">
        <v>67990.59627775074</v>
      </c>
      <c r="Q11" s="269">
        <v>67535.08065294243</v>
      </c>
      <c r="R11" s="269">
        <v>455.5156248083076</v>
      </c>
      <c r="S11" s="186"/>
      <c r="T11" s="269">
        <v>71233.26864451102</v>
      </c>
      <c r="U11" s="269">
        <v>73411.0705171935</v>
      </c>
      <c r="V11" s="269">
        <v>-2177.801872682481</v>
      </c>
      <c r="W11" s="186"/>
      <c r="X11" s="269">
        <v>272945.1583069218</v>
      </c>
      <c r="Y11" s="269">
        <v>277062.1758084403</v>
      </c>
      <c r="Z11" s="269">
        <v>-4117.017501518538</v>
      </c>
    </row>
    <row r="12" spans="1:26" ht="12.75">
      <c r="A12" s="267"/>
      <c r="B12" s="269"/>
      <c r="C12" s="269"/>
      <c r="D12" s="269"/>
      <c r="E12" s="269"/>
      <c r="F12" s="269"/>
      <c r="G12" s="269"/>
      <c r="H12" s="269"/>
      <c r="I12" s="269"/>
      <c r="J12" s="269"/>
      <c r="K12" s="186"/>
      <c r="L12" s="269"/>
      <c r="M12" s="269"/>
      <c r="N12" s="269"/>
      <c r="P12" s="269"/>
      <c r="Q12" s="269"/>
      <c r="R12" s="269"/>
      <c r="S12" s="186"/>
      <c r="T12" s="269"/>
      <c r="U12" s="269"/>
      <c r="V12" s="269"/>
      <c r="W12" s="186"/>
      <c r="X12" s="269"/>
      <c r="Y12" s="269"/>
      <c r="Z12" s="269"/>
    </row>
    <row r="13" spans="1:26" s="193" customFormat="1" ht="12.75">
      <c r="A13" s="267"/>
      <c r="B13" s="268" t="s">
        <v>423</v>
      </c>
      <c r="C13" s="268" t="s">
        <v>77</v>
      </c>
      <c r="D13" s="268"/>
      <c r="E13" s="268"/>
      <c r="F13" s="268"/>
      <c r="G13" s="267"/>
      <c r="H13" s="267">
        <v>5943.5429956629005</v>
      </c>
      <c r="I13" s="267">
        <v>4344.691099204565</v>
      </c>
      <c r="J13" s="267">
        <v>1598.851896458336</v>
      </c>
      <c r="L13" s="267">
        <v>4876.883078686481</v>
      </c>
      <c r="M13" s="267">
        <v>4263.691474517946</v>
      </c>
      <c r="N13" s="267">
        <v>613.1916041685361</v>
      </c>
      <c r="P13" s="267">
        <v>5203.5105644285</v>
      </c>
      <c r="Q13" s="267">
        <v>3048.1323391697733</v>
      </c>
      <c r="R13" s="267">
        <v>2155.378225258727</v>
      </c>
      <c r="T13" s="267">
        <v>6256.407351094365</v>
      </c>
      <c r="U13" s="267">
        <v>5904.926934309506</v>
      </c>
      <c r="V13" s="267">
        <v>351.4804167848597</v>
      </c>
      <c r="X13" s="267">
        <v>22280.343989872243</v>
      </c>
      <c r="Y13" s="267">
        <v>17561.44184720179</v>
      </c>
      <c r="Z13" s="267">
        <v>4718.902142670455</v>
      </c>
    </row>
    <row r="14" spans="1:26" ht="12.75">
      <c r="A14" s="269"/>
      <c r="B14" s="269"/>
      <c r="C14" s="269" t="s">
        <v>147</v>
      </c>
      <c r="D14" s="269"/>
      <c r="E14" s="269"/>
      <c r="F14" s="269"/>
      <c r="G14" s="269"/>
      <c r="H14" s="269">
        <v>806.35758241</v>
      </c>
      <c r="I14" s="269">
        <v>3062.0021055545644</v>
      </c>
      <c r="J14" s="269">
        <v>-2255.6445231445646</v>
      </c>
      <c r="K14" s="186"/>
      <c r="L14" s="269">
        <v>440.84429165000006</v>
      </c>
      <c r="M14" s="269">
        <v>2178.591637326564</v>
      </c>
      <c r="N14" s="269">
        <v>-1737.747345676564</v>
      </c>
      <c r="P14" s="269">
        <v>642.7440030600001</v>
      </c>
      <c r="Q14" s="269">
        <v>1990.632977579773</v>
      </c>
      <c r="R14" s="269">
        <v>-1347.888974519773</v>
      </c>
      <c r="S14" s="186"/>
      <c r="T14" s="269">
        <v>872.0621870800001</v>
      </c>
      <c r="U14" s="269">
        <v>3513.7075194085687</v>
      </c>
      <c r="V14" s="269">
        <v>-2641.6453323285687</v>
      </c>
      <c r="W14" s="186"/>
      <c r="X14" s="269">
        <v>2762.0080642</v>
      </c>
      <c r="Y14" s="269">
        <v>10744.934239869472</v>
      </c>
      <c r="Z14" s="269">
        <v>-7982.9261756694705</v>
      </c>
    </row>
    <row r="15" spans="1:26" ht="12.75">
      <c r="A15" s="269"/>
      <c r="B15" s="269"/>
      <c r="C15" s="269"/>
      <c r="D15" s="269" t="s">
        <v>117</v>
      </c>
      <c r="E15" s="269"/>
      <c r="F15" s="269"/>
      <c r="G15" s="269"/>
      <c r="H15" s="269">
        <v>296.65534758999996</v>
      </c>
      <c r="I15" s="269">
        <v>1564.9165857499997</v>
      </c>
      <c r="J15" s="269">
        <v>-1268.2612381599997</v>
      </c>
      <c r="K15" s="186"/>
      <c r="L15" s="269">
        <v>96.00752609</v>
      </c>
      <c r="M15" s="269">
        <v>774.77780768</v>
      </c>
      <c r="N15" s="269">
        <v>-678.77028159</v>
      </c>
      <c r="P15" s="269">
        <v>427.7764214200001</v>
      </c>
      <c r="Q15" s="269">
        <v>998.04672847</v>
      </c>
      <c r="R15" s="269">
        <v>-570.2703070499999</v>
      </c>
      <c r="S15" s="186"/>
      <c r="T15" s="269">
        <v>485.76983802999996</v>
      </c>
      <c r="U15" s="269">
        <v>2344.11140786</v>
      </c>
      <c r="V15" s="269">
        <v>-1858.34156983</v>
      </c>
      <c r="W15" s="186"/>
      <c r="X15" s="269">
        <v>1306.2091331299998</v>
      </c>
      <c r="Y15" s="269">
        <v>5681.852529759999</v>
      </c>
      <c r="Z15" s="269">
        <v>-4375.643396629999</v>
      </c>
    </row>
    <row r="16" spans="1:26" ht="12.75">
      <c r="A16" s="269"/>
      <c r="B16" s="269"/>
      <c r="C16" s="269"/>
      <c r="D16" s="269"/>
      <c r="E16" s="269" t="s">
        <v>118</v>
      </c>
      <c r="F16" s="269"/>
      <c r="G16" s="269"/>
      <c r="H16" s="269">
        <v>296.65534758999996</v>
      </c>
      <c r="I16" s="269">
        <v>1564.9165857499997</v>
      </c>
      <c r="J16" s="269">
        <v>-1268.2612381599997</v>
      </c>
      <c r="K16" s="186"/>
      <c r="L16" s="269">
        <v>96.00752609</v>
      </c>
      <c r="M16" s="269">
        <v>774.77780768</v>
      </c>
      <c r="N16" s="269">
        <v>-678.77028159</v>
      </c>
      <c r="P16" s="269">
        <v>427.7764214200001</v>
      </c>
      <c r="Q16" s="269">
        <v>998.04672847</v>
      </c>
      <c r="R16" s="269">
        <v>-570.2703070499999</v>
      </c>
      <c r="S16" s="186"/>
      <c r="T16" s="269">
        <v>485.76983802999996</v>
      </c>
      <c r="U16" s="269">
        <v>2344.11140786</v>
      </c>
      <c r="V16" s="269">
        <v>-1858.34156983</v>
      </c>
      <c r="W16" s="186"/>
      <c r="X16" s="269">
        <v>1306.2091331299998</v>
      </c>
      <c r="Y16" s="269">
        <v>5681.852529759999</v>
      </c>
      <c r="Z16" s="269">
        <v>-4375.643396629999</v>
      </c>
    </row>
    <row r="17" spans="1:26" ht="12.75">
      <c r="A17" s="269"/>
      <c r="B17" s="269"/>
      <c r="C17" s="269"/>
      <c r="D17" s="269"/>
      <c r="E17" s="269" t="s">
        <v>133</v>
      </c>
      <c r="F17" s="269"/>
      <c r="G17" s="269"/>
      <c r="H17" s="269">
        <v>0</v>
      </c>
      <c r="I17" s="269">
        <v>0</v>
      </c>
      <c r="J17" s="269"/>
      <c r="K17" s="186"/>
      <c r="L17" s="269">
        <v>0</v>
      </c>
      <c r="M17" s="269">
        <v>0</v>
      </c>
      <c r="N17" s="269"/>
      <c r="P17" s="269">
        <v>0</v>
      </c>
      <c r="Q17" s="269">
        <v>0</v>
      </c>
      <c r="R17" s="269"/>
      <c r="S17" s="186"/>
      <c r="T17" s="269">
        <v>0</v>
      </c>
      <c r="U17" s="269">
        <v>0</v>
      </c>
      <c r="V17" s="269"/>
      <c r="W17" s="186"/>
      <c r="X17" s="269"/>
      <c r="Y17" s="269"/>
      <c r="Z17" s="269"/>
    </row>
    <row r="18" spans="1:26" ht="12.75">
      <c r="A18" s="269"/>
      <c r="B18" s="269"/>
      <c r="C18" s="269"/>
      <c r="D18" s="269" t="s">
        <v>132</v>
      </c>
      <c r="E18" s="269"/>
      <c r="F18" s="269"/>
      <c r="G18" s="269"/>
      <c r="H18" s="269">
        <v>0</v>
      </c>
      <c r="I18" s="269">
        <v>637.3368681645646</v>
      </c>
      <c r="J18" s="269">
        <v>-637.3368681645646</v>
      </c>
      <c r="K18" s="186"/>
      <c r="L18" s="269">
        <v>0</v>
      </c>
      <c r="M18" s="269">
        <v>782.9661889765641</v>
      </c>
      <c r="N18" s="269">
        <v>-782.9661889765641</v>
      </c>
      <c r="P18" s="269">
        <v>0</v>
      </c>
      <c r="Q18" s="269">
        <v>562.1832823097731</v>
      </c>
      <c r="R18" s="269">
        <v>-562.1832823097731</v>
      </c>
      <c r="S18" s="186"/>
      <c r="T18" s="269">
        <v>0</v>
      </c>
      <c r="U18" s="269">
        <v>588.3707801185685</v>
      </c>
      <c r="V18" s="269">
        <v>-588.3707801185685</v>
      </c>
      <c r="W18" s="186"/>
      <c r="X18" s="269">
        <v>0</v>
      </c>
      <c r="Y18" s="269">
        <v>2570.8571195694703</v>
      </c>
      <c r="Z18" s="269">
        <v>-2570.8571195694703</v>
      </c>
    </row>
    <row r="19" spans="1:26" ht="12.75">
      <c r="A19" s="269"/>
      <c r="B19" s="269"/>
      <c r="C19" s="269"/>
      <c r="D19" s="269" t="s">
        <v>143</v>
      </c>
      <c r="E19" s="269"/>
      <c r="F19" s="269"/>
      <c r="G19" s="269"/>
      <c r="H19" s="269">
        <v>509.70223482</v>
      </c>
      <c r="I19" s="269">
        <v>859.7486516399999</v>
      </c>
      <c r="J19" s="269">
        <v>-350.04641681999993</v>
      </c>
      <c r="K19" s="186"/>
      <c r="L19" s="269">
        <v>344.83676556000006</v>
      </c>
      <c r="M19" s="269">
        <v>620.84764067</v>
      </c>
      <c r="N19" s="269">
        <v>-276.01087511</v>
      </c>
      <c r="P19" s="269">
        <v>214.96758164</v>
      </c>
      <c r="Q19" s="269">
        <v>430.4029668</v>
      </c>
      <c r="R19" s="269">
        <v>-215.43538516</v>
      </c>
      <c r="S19" s="186"/>
      <c r="T19" s="269">
        <v>386.29234905000004</v>
      </c>
      <c r="U19" s="269">
        <v>581.2253314300001</v>
      </c>
      <c r="V19" s="269">
        <v>-194.93298238000006</v>
      </c>
      <c r="W19" s="186"/>
      <c r="X19" s="269">
        <v>1455.79893107</v>
      </c>
      <c r="Y19" s="269">
        <v>2492.2245905400005</v>
      </c>
      <c r="Z19" s="269">
        <v>-1036.4256594700005</v>
      </c>
    </row>
    <row r="20" spans="1:26" ht="12.75">
      <c r="A20" s="269"/>
      <c r="B20" s="269"/>
      <c r="C20" s="269"/>
      <c r="D20" s="269"/>
      <c r="E20" s="269" t="s">
        <v>118</v>
      </c>
      <c r="F20" s="269"/>
      <c r="G20" s="269"/>
      <c r="H20" s="269">
        <v>509.70223482</v>
      </c>
      <c r="I20" s="269">
        <v>859.7486516399999</v>
      </c>
      <c r="J20" s="269">
        <v>-350.04641681999993</v>
      </c>
      <c r="K20" s="186"/>
      <c r="L20" s="269">
        <v>344.83676556000006</v>
      </c>
      <c r="M20" s="269">
        <v>620.84764067</v>
      </c>
      <c r="N20" s="269">
        <v>-276.01087511</v>
      </c>
      <c r="P20" s="269">
        <v>214.96758164</v>
      </c>
      <c r="Q20" s="269">
        <v>430.4029668</v>
      </c>
      <c r="R20" s="269">
        <v>-215.43538516</v>
      </c>
      <c r="S20" s="186"/>
      <c r="T20" s="269">
        <v>386.29234905000004</v>
      </c>
      <c r="U20" s="269">
        <v>581.2253314300001</v>
      </c>
      <c r="V20" s="269">
        <v>-194.93298238000006</v>
      </c>
      <c r="W20" s="186"/>
      <c r="X20" s="269">
        <v>1455.79893107</v>
      </c>
      <c r="Y20" s="269">
        <v>2492.2245905400005</v>
      </c>
      <c r="Z20" s="269">
        <v>-1036.4256594700005</v>
      </c>
    </row>
    <row r="21" spans="1:26" ht="12.75">
      <c r="A21" s="269"/>
      <c r="B21" s="269"/>
      <c r="C21" s="269"/>
      <c r="D21" s="269"/>
      <c r="E21" s="269" t="s">
        <v>133</v>
      </c>
      <c r="F21" s="269"/>
      <c r="G21" s="269"/>
      <c r="H21" s="269">
        <v>0</v>
      </c>
      <c r="I21" s="269">
        <v>0</v>
      </c>
      <c r="J21" s="269"/>
      <c r="K21" s="186"/>
      <c r="L21" s="269">
        <v>0</v>
      </c>
      <c r="M21" s="269">
        <v>0</v>
      </c>
      <c r="N21" s="269"/>
      <c r="P21" s="269">
        <v>0</v>
      </c>
      <c r="Q21" s="269">
        <v>0</v>
      </c>
      <c r="R21" s="269"/>
      <c r="S21" s="186"/>
      <c r="T21" s="269">
        <v>0</v>
      </c>
      <c r="U21" s="269">
        <v>0</v>
      </c>
      <c r="V21" s="269"/>
      <c r="W21" s="186"/>
      <c r="X21" s="269"/>
      <c r="Y21" s="269"/>
      <c r="Z21" s="269"/>
    </row>
    <row r="22" spans="1:26" ht="12.75">
      <c r="A22" s="269"/>
      <c r="B22" s="269"/>
      <c r="C22" s="269" t="s">
        <v>148</v>
      </c>
      <c r="D22" s="269"/>
      <c r="E22" s="269"/>
      <c r="F22" s="269"/>
      <c r="G22" s="269"/>
      <c r="H22" s="269">
        <v>5137.185413252901</v>
      </c>
      <c r="I22" s="269">
        <v>1282.6889936500002</v>
      </c>
      <c r="J22" s="269">
        <v>3854.4964196029005</v>
      </c>
      <c r="K22" s="186"/>
      <c r="L22" s="269">
        <v>4436.038787036481</v>
      </c>
      <c r="M22" s="269">
        <v>2085.099837191381</v>
      </c>
      <c r="N22" s="269">
        <v>2350.9389498451</v>
      </c>
      <c r="P22" s="269">
        <v>4560.7665613685</v>
      </c>
      <c r="Q22" s="269">
        <v>1057.49936159</v>
      </c>
      <c r="R22" s="269">
        <v>3503.2671997785</v>
      </c>
      <c r="S22" s="186"/>
      <c r="T22" s="269">
        <v>5384.345164014365</v>
      </c>
      <c r="U22" s="269">
        <v>2391.2194149009365</v>
      </c>
      <c r="V22" s="269">
        <v>2993.1257491134284</v>
      </c>
      <c r="W22" s="186"/>
      <c r="X22" s="269">
        <v>19518.335925672243</v>
      </c>
      <c r="Y22" s="269">
        <v>6816.507607332318</v>
      </c>
      <c r="Z22" s="269">
        <v>12701.828318339925</v>
      </c>
    </row>
    <row r="23" spans="1:26" ht="12.75">
      <c r="A23" s="269"/>
      <c r="B23" s="269"/>
      <c r="C23" s="269"/>
      <c r="D23" s="269" t="s">
        <v>119</v>
      </c>
      <c r="E23" s="269"/>
      <c r="F23" s="269"/>
      <c r="G23" s="269"/>
      <c r="H23" s="269">
        <v>1446.2574618980439</v>
      </c>
      <c r="I23" s="269">
        <v>146.56798165</v>
      </c>
      <c r="J23" s="269">
        <v>1299.6894802480438</v>
      </c>
      <c r="K23" s="186"/>
      <c r="L23" s="269">
        <v>810.6796281899999</v>
      </c>
      <c r="M23" s="269">
        <v>1822.78955213</v>
      </c>
      <c r="N23" s="269">
        <v>-1012.10992394</v>
      </c>
      <c r="P23" s="269">
        <v>715.64455044</v>
      </c>
      <c r="Q23" s="269">
        <v>647.28124759</v>
      </c>
      <c r="R23" s="269">
        <v>68.36330284999997</v>
      </c>
      <c r="S23" s="186"/>
      <c r="T23" s="269">
        <v>1708.56863515</v>
      </c>
      <c r="U23" s="269">
        <v>189.84187964999998</v>
      </c>
      <c r="V23" s="269">
        <v>1518.7267555</v>
      </c>
      <c r="W23" s="186"/>
      <c r="X23" s="269">
        <v>4681.150275678044</v>
      </c>
      <c r="Y23" s="269">
        <v>2806.4806610200003</v>
      </c>
      <c r="Z23" s="269">
        <v>1874.6696146580434</v>
      </c>
    </row>
    <row r="24" spans="1:26" ht="12.75">
      <c r="A24" s="269"/>
      <c r="B24" s="269"/>
      <c r="C24" s="269"/>
      <c r="D24" s="269"/>
      <c r="E24" s="269" t="s">
        <v>120</v>
      </c>
      <c r="F24" s="269"/>
      <c r="G24" s="269"/>
      <c r="H24" s="269">
        <v>0</v>
      </c>
      <c r="I24" s="269">
        <v>0</v>
      </c>
      <c r="J24" s="269"/>
      <c r="K24" s="186"/>
      <c r="L24" s="269">
        <v>0</v>
      </c>
      <c r="M24" s="269">
        <v>0</v>
      </c>
      <c r="N24" s="269"/>
      <c r="P24" s="269">
        <v>0</v>
      </c>
      <c r="Q24" s="269">
        <v>0</v>
      </c>
      <c r="R24" s="269"/>
      <c r="S24" s="186"/>
      <c r="T24" s="269">
        <v>0</v>
      </c>
      <c r="U24" s="269">
        <v>0</v>
      </c>
      <c r="V24" s="269"/>
      <c r="W24" s="186"/>
      <c r="X24" s="269"/>
      <c r="Y24" s="269"/>
      <c r="Z24" s="269"/>
    </row>
    <row r="25" spans="1:26" ht="12.75">
      <c r="A25" s="269"/>
      <c r="B25" s="269"/>
      <c r="C25" s="269"/>
      <c r="D25" s="269"/>
      <c r="E25" s="269" t="s">
        <v>135</v>
      </c>
      <c r="F25" s="269"/>
      <c r="G25" s="269"/>
      <c r="H25" s="269">
        <v>1446.2574618980439</v>
      </c>
      <c r="I25" s="269">
        <v>146.56798165</v>
      </c>
      <c r="J25" s="269">
        <v>1299.6894802480438</v>
      </c>
      <c r="K25" s="186"/>
      <c r="L25" s="269">
        <v>810.6796281899999</v>
      </c>
      <c r="M25" s="269">
        <v>1822.78955213</v>
      </c>
      <c r="N25" s="269">
        <v>-1012.10992394</v>
      </c>
      <c r="P25" s="269">
        <v>715.64455044</v>
      </c>
      <c r="Q25" s="269">
        <v>647.28124759</v>
      </c>
      <c r="R25" s="269">
        <v>68.36330284999997</v>
      </c>
      <c r="S25" s="186"/>
      <c r="T25" s="269">
        <v>1708.56863515</v>
      </c>
      <c r="U25" s="269">
        <v>189.84187964999998</v>
      </c>
      <c r="V25" s="269">
        <v>1518.7267555</v>
      </c>
      <c r="W25" s="186"/>
      <c r="X25" s="269">
        <v>4681.150275678044</v>
      </c>
      <c r="Y25" s="269">
        <v>2806.4806610200003</v>
      </c>
      <c r="Z25" s="269">
        <v>1874.6696146580434</v>
      </c>
    </row>
    <row r="26" spans="1:26" ht="13.5" customHeight="1">
      <c r="A26" s="269"/>
      <c r="B26" s="269"/>
      <c r="C26" s="269"/>
      <c r="D26" s="269" t="s">
        <v>134</v>
      </c>
      <c r="E26" s="269"/>
      <c r="F26" s="269"/>
      <c r="G26" s="269"/>
      <c r="H26" s="269">
        <v>2455.5912303548566</v>
      </c>
      <c r="I26" s="269">
        <v>10.97</v>
      </c>
      <c r="J26" s="269">
        <v>2444.621230354857</v>
      </c>
      <c r="K26" s="186"/>
      <c r="L26" s="269">
        <v>3191.0393548464826</v>
      </c>
      <c r="M26" s="269">
        <v>64.92993606138107</v>
      </c>
      <c r="N26" s="269">
        <v>3126.1094187851018</v>
      </c>
      <c r="P26" s="269">
        <v>3729.7396219284988</v>
      </c>
      <c r="Q26" s="269">
        <v>0</v>
      </c>
      <c r="R26" s="269">
        <v>3729.7396219284988</v>
      </c>
      <c r="S26" s="186"/>
      <c r="T26" s="269">
        <v>2102.3947338643657</v>
      </c>
      <c r="U26" s="269">
        <v>1542.8214202509364</v>
      </c>
      <c r="V26" s="269">
        <v>559.5733136134293</v>
      </c>
      <c r="W26" s="186"/>
      <c r="X26" s="269">
        <v>11478.764940994202</v>
      </c>
      <c r="Y26" s="269">
        <v>1618.7213563123175</v>
      </c>
      <c r="Z26" s="269">
        <v>9860.043584681885</v>
      </c>
    </row>
    <row r="27" spans="1:26" ht="12.75">
      <c r="A27" s="269"/>
      <c r="B27" s="269"/>
      <c r="C27" s="269"/>
      <c r="D27" s="269" t="s">
        <v>143</v>
      </c>
      <c r="E27" s="269"/>
      <c r="F27" s="269"/>
      <c r="G27" s="269"/>
      <c r="H27" s="269">
        <v>1235.3367210000001</v>
      </c>
      <c r="I27" s="269">
        <v>1125.151012</v>
      </c>
      <c r="J27" s="269">
        <v>110.18570900000009</v>
      </c>
      <c r="K27" s="186"/>
      <c r="L27" s="269">
        <v>434.31980399999895</v>
      </c>
      <c r="M27" s="269">
        <v>197.38034900000002</v>
      </c>
      <c r="N27" s="269">
        <v>236.93945499999893</v>
      </c>
      <c r="P27" s="269">
        <v>115.38238900000104</v>
      </c>
      <c r="Q27" s="269">
        <v>410.218114</v>
      </c>
      <c r="R27" s="269">
        <v>-294.835724999999</v>
      </c>
      <c r="S27" s="186"/>
      <c r="T27" s="269">
        <v>1573.381794999999</v>
      </c>
      <c r="U27" s="269">
        <v>658.5561150000001</v>
      </c>
      <c r="V27" s="269">
        <v>914.825679999999</v>
      </c>
      <c r="W27" s="186"/>
      <c r="X27" s="269">
        <v>3358.420708999999</v>
      </c>
      <c r="Y27" s="269">
        <v>2391.30559</v>
      </c>
      <c r="Z27" s="269">
        <v>967.1151189999991</v>
      </c>
    </row>
    <row r="28" spans="1:26" ht="12.75">
      <c r="A28" s="269"/>
      <c r="B28" s="269"/>
      <c r="C28" s="269"/>
      <c r="D28" s="269"/>
      <c r="E28" s="269" t="s">
        <v>120</v>
      </c>
      <c r="F28" s="269"/>
      <c r="G28" s="269"/>
      <c r="H28" s="269">
        <v>0</v>
      </c>
      <c r="I28" s="269">
        <v>0</v>
      </c>
      <c r="J28" s="269"/>
      <c r="K28" s="186"/>
      <c r="L28" s="269">
        <v>0</v>
      </c>
      <c r="M28" s="269">
        <v>0</v>
      </c>
      <c r="N28" s="269"/>
      <c r="P28" s="269">
        <v>0</v>
      </c>
      <c r="Q28" s="269">
        <v>0</v>
      </c>
      <c r="R28" s="269"/>
      <c r="S28" s="186"/>
      <c r="T28" s="269">
        <v>0</v>
      </c>
      <c r="U28" s="269">
        <v>0</v>
      </c>
      <c r="V28" s="269"/>
      <c r="W28" s="186"/>
      <c r="X28" s="269"/>
      <c r="Y28" s="269"/>
      <c r="Z28" s="269"/>
    </row>
    <row r="29" spans="1:26" ht="12.75">
      <c r="A29" s="269"/>
      <c r="B29" s="269"/>
      <c r="C29" s="269"/>
      <c r="D29" s="269"/>
      <c r="E29" s="269" t="s">
        <v>135</v>
      </c>
      <c r="F29" s="269"/>
      <c r="G29" s="269"/>
      <c r="H29" s="269">
        <v>1235.3367210000001</v>
      </c>
      <c r="I29" s="269">
        <v>1125.151012</v>
      </c>
      <c r="J29" s="269">
        <v>110.18570900000009</v>
      </c>
      <c r="K29" s="186"/>
      <c r="L29" s="269">
        <v>434.31980399999895</v>
      </c>
      <c r="M29" s="269">
        <v>197.38034900000002</v>
      </c>
      <c r="N29" s="269">
        <v>236.93945499999893</v>
      </c>
      <c r="P29" s="269">
        <v>115.38238900000104</v>
      </c>
      <c r="Q29" s="269">
        <v>410.218114</v>
      </c>
      <c r="R29" s="269">
        <v>-294.835724999999</v>
      </c>
      <c r="S29" s="186"/>
      <c r="T29" s="269">
        <v>1573.381794999999</v>
      </c>
      <c r="U29" s="269">
        <v>658.5561150000001</v>
      </c>
      <c r="V29" s="269">
        <v>914.825679999999</v>
      </c>
      <c r="W29" s="186"/>
      <c r="X29" s="269">
        <v>3358.420708999999</v>
      </c>
      <c r="Y29" s="269">
        <v>2391.30559</v>
      </c>
      <c r="Z29" s="269">
        <v>967.1151189999991</v>
      </c>
    </row>
    <row r="30" spans="1:26" ht="12.75">
      <c r="A30" s="269"/>
      <c r="B30" s="269"/>
      <c r="C30" s="269"/>
      <c r="D30" s="269"/>
      <c r="E30" s="269"/>
      <c r="F30" s="269"/>
      <c r="G30" s="269"/>
      <c r="H30" s="269"/>
      <c r="I30" s="269"/>
      <c r="J30" s="269"/>
      <c r="K30" s="186"/>
      <c r="L30" s="269"/>
      <c r="M30" s="269"/>
      <c r="N30" s="269"/>
      <c r="P30" s="269"/>
      <c r="Q30" s="269"/>
      <c r="R30" s="269"/>
      <c r="S30" s="186"/>
      <c r="T30" s="269"/>
      <c r="U30" s="269"/>
      <c r="V30" s="269"/>
      <c r="W30" s="186"/>
      <c r="X30" s="269"/>
      <c r="Y30" s="269"/>
      <c r="Z30" s="269"/>
    </row>
    <row r="31" spans="1:26" s="193" customFormat="1" ht="12.75">
      <c r="A31" s="267"/>
      <c r="B31" s="268" t="s">
        <v>427</v>
      </c>
      <c r="C31" s="268" t="s">
        <v>314</v>
      </c>
      <c r="D31" s="268"/>
      <c r="E31" s="267"/>
      <c r="F31" s="267"/>
      <c r="G31" s="267"/>
      <c r="H31" s="267">
        <v>29646.018553255948</v>
      </c>
      <c r="I31" s="267">
        <v>29234.87114297084</v>
      </c>
      <c r="J31" s="267">
        <v>411.1474102851064</v>
      </c>
      <c r="L31" s="267">
        <v>25760.252554015628</v>
      </c>
      <c r="M31" s="267">
        <v>31035.574852084977</v>
      </c>
      <c r="N31" s="267">
        <v>-5275.322298069352</v>
      </c>
      <c r="P31" s="267">
        <v>30146.702752274352</v>
      </c>
      <c r="Q31" s="267">
        <v>32639.285602852047</v>
      </c>
      <c r="R31" s="267">
        <v>-2492.5828505776954</v>
      </c>
      <c r="T31" s="267">
        <v>34971.403014958254</v>
      </c>
      <c r="U31" s="267">
        <v>39499.233378590354</v>
      </c>
      <c r="V31" s="267">
        <v>-4527.830363632102</v>
      </c>
      <c r="X31" s="267">
        <v>120524.37687450417</v>
      </c>
      <c r="Y31" s="267">
        <v>132408.96497649822</v>
      </c>
      <c r="Z31" s="267">
        <v>-11884.58810199406</v>
      </c>
    </row>
    <row r="32" spans="1:26" ht="12.75">
      <c r="A32" s="269"/>
      <c r="B32" s="269"/>
      <c r="C32" s="269"/>
      <c r="D32" s="269"/>
      <c r="E32" s="269"/>
      <c r="F32" s="269"/>
      <c r="G32" s="269"/>
      <c r="H32" s="269"/>
      <c r="I32" s="269"/>
      <c r="J32" s="269"/>
      <c r="K32" s="186"/>
      <c r="L32" s="269"/>
      <c r="M32" s="269"/>
      <c r="N32" s="269"/>
      <c r="P32" s="269"/>
      <c r="Q32" s="269"/>
      <c r="R32" s="269"/>
      <c r="S32" s="186"/>
      <c r="T32" s="269"/>
      <c r="U32" s="269"/>
      <c r="V32" s="269"/>
      <c r="W32" s="186"/>
      <c r="X32" s="269"/>
      <c r="Y32" s="269"/>
      <c r="Z32" s="269"/>
    </row>
    <row r="33" spans="1:26" ht="12.75">
      <c r="A33" s="269"/>
      <c r="B33" s="269"/>
      <c r="C33" s="269" t="s">
        <v>121</v>
      </c>
      <c r="D33" s="269"/>
      <c r="E33" s="269"/>
      <c r="F33" s="269"/>
      <c r="G33" s="269"/>
      <c r="H33" s="269">
        <v>26818.354899735947</v>
      </c>
      <c r="I33" s="269">
        <v>27729.67721903819</v>
      </c>
      <c r="J33" s="269">
        <v>-911.3223193022422</v>
      </c>
      <c r="K33" s="186"/>
      <c r="L33" s="269">
        <v>23650.431042125627</v>
      </c>
      <c r="M33" s="269">
        <v>28077.24214421915</v>
      </c>
      <c r="N33" s="269">
        <v>-4426.811102093525</v>
      </c>
      <c r="P33" s="269">
        <v>26481.336436504353</v>
      </c>
      <c r="Q33" s="269">
        <v>30112.34207841385</v>
      </c>
      <c r="R33" s="269">
        <v>-3631.005641909498</v>
      </c>
      <c r="S33" s="186"/>
      <c r="T33" s="269">
        <v>31237.96458150825</v>
      </c>
      <c r="U33" s="269">
        <v>36161.52109458542</v>
      </c>
      <c r="V33" s="269">
        <v>-4923.556513077168</v>
      </c>
      <c r="W33" s="186"/>
      <c r="X33" s="269">
        <v>108188.08695987417</v>
      </c>
      <c r="Y33" s="269">
        <v>122080.78253625662</v>
      </c>
      <c r="Z33" s="269">
        <v>-13892.695576382452</v>
      </c>
    </row>
    <row r="34" spans="1:26" ht="12.75">
      <c r="A34" s="269"/>
      <c r="B34" s="269"/>
      <c r="C34" s="269"/>
      <c r="D34" s="269" t="s">
        <v>122</v>
      </c>
      <c r="E34" s="269"/>
      <c r="F34" s="269"/>
      <c r="G34" s="269"/>
      <c r="H34" s="269">
        <v>10511.68716371</v>
      </c>
      <c r="I34" s="269">
        <v>12062.960545549005</v>
      </c>
      <c r="J34" s="269">
        <v>-1551.273381839006</v>
      </c>
      <c r="K34" s="186"/>
      <c r="L34" s="269">
        <v>10626.78880852</v>
      </c>
      <c r="M34" s="269">
        <v>16497.55127228943</v>
      </c>
      <c r="N34" s="269">
        <v>-5870.762463769432</v>
      </c>
      <c r="P34" s="269">
        <v>14632.636712787871</v>
      </c>
      <c r="Q34" s="269">
        <v>21229.006383848013</v>
      </c>
      <c r="R34" s="269">
        <v>-6596.369671060142</v>
      </c>
      <c r="S34" s="186"/>
      <c r="T34" s="269">
        <v>22258.38544639</v>
      </c>
      <c r="U34" s="269">
        <v>28564.11818451</v>
      </c>
      <c r="V34" s="269">
        <v>-6305.732738120001</v>
      </c>
      <c r="W34" s="186"/>
      <c r="X34" s="269">
        <v>58029.49813140786</v>
      </c>
      <c r="Y34" s="269">
        <v>78353.63638619645</v>
      </c>
      <c r="Z34" s="269">
        <v>-20324.138254788588</v>
      </c>
    </row>
    <row r="35" spans="1:26" ht="12.75">
      <c r="A35" s="269"/>
      <c r="B35" s="269"/>
      <c r="C35" s="269"/>
      <c r="D35" s="269"/>
      <c r="E35" s="269" t="s">
        <v>728</v>
      </c>
      <c r="F35" s="269"/>
      <c r="G35" s="269"/>
      <c r="H35" s="269">
        <v>0</v>
      </c>
      <c r="I35" s="269">
        <v>0</v>
      </c>
      <c r="J35" s="269">
        <v>0</v>
      </c>
      <c r="K35" s="186"/>
      <c r="L35" s="269">
        <v>0</v>
      </c>
      <c r="M35" s="269">
        <v>0</v>
      </c>
      <c r="N35" s="269">
        <v>0</v>
      </c>
      <c r="P35" s="269">
        <v>0</v>
      </c>
      <c r="Q35" s="269">
        <v>0</v>
      </c>
      <c r="R35" s="269">
        <v>0</v>
      </c>
      <c r="S35" s="186"/>
      <c r="T35" s="269">
        <v>0</v>
      </c>
      <c r="U35" s="269">
        <v>0</v>
      </c>
      <c r="V35" s="269">
        <v>0</v>
      </c>
      <c r="W35" s="186"/>
      <c r="X35" s="269">
        <v>0</v>
      </c>
      <c r="Y35" s="269">
        <v>0</v>
      </c>
      <c r="Z35" s="269">
        <v>0</v>
      </c>
    </row>
    <row r="36" spans="1:26" ht="12.75">
      <c r="A36" s="269"/>
      <c r="B36" s="269"/>
      <c r="C36" s="269"/>
      <c r="D36" s="269"/>
      <c r="E36" s="270" t="s">
        <v>539</v>
      </c>
      <c r="F36" s="269"/>
      <c r="G36" s="269"/>
      <c r="H36" s="269">
        <v>6.06643316</v>
      </c>
      <c r="I36" s="269">
        <v>6.57201633</v>
      </c>
      <c r="J36" s="269">
        <v>-0.5055831700000004</v>
      </c>
      <c r="K36" s="186"/>
      <c r="L36" s="269">
        <v>0.9670468300000001</v>
      </c>
      <c r="M36" s="269">
        <v>0.42705935000000006</v>
      </c>
      <c r="N36" s="269">
        <v>0.5399874800000001</v>
      </c>
      <c r="P36" s="269">
        <v>1.090918127875274</v>
      </c>
      <c r="Q36" s="269">
        <v>2.3796753600000002</v>
      </c>
      <c r="R36" s="269">
        <v>-1.2887572321247263</v>
      </c>
      <c r="S36" s="186"/>
      <c r="T36" s="269">
        <v>0</v>
      </c>
      <c r="U36" s="269">
        <v>0</v>
      </c>
      <c r="V36" s="269">
        <v>0</v>
      </c>
      <c r="W36" s="186"/>
      <c r="X36" s="269">
        <v>8.124398117875273</v>
      </c>
      <c r="Y36" s="269">
        <v>9.378751040000001</v>
      </c>
      <c r="Z36" s="269">
        <v>-1.2543529221247276</v>
      </c>
    </row>
    <row r="37" spans="1:26" ht="12.75">
      <c r="A37" s="269"/>
      <c r="B37" s="269"/>
      <c r="C37" s="269"/>
      <c r="D37" s="269"/>
      <c r="E37" s="269" t="s">
        <v>125</v>
      </c>
      <c r="F37" s="269"/>
      <c r="G37" s="269"/>
      <c r="H37" s="269">
        <v>3.013529</v>
      </c>
      <c r="I37" s="269">
        <v>2.815715</v>
      </c>
      <c r="J37" s="269">
        <v>0.19781400000000016</v>
      </c>
      <c r="K37" s="186"/>
      <c r="L37" s="269">
        <v>0.000383</v>
      </c>
      <c r="M37" s="269">
        <v>9.35608</v>
      </c>
      <c r="N37" s="269">
        <v>-9.355697000000001</v>
      </c>
      <c r="P37" s="269">
        <v>2.602497</v>
      </c>
      <c r="Q37" s="269">
        <v>0.001555</v>
      </c>
      <c r="R37" s="269">
        <v>2.600942</v>
      </c>
      <c r="S37" s="186"/>
      <c r="T37" s="269">
        <v>0.000451</v>
      </c>
      <c r="U37" s="269">
        <v>0.00013</v>
      </c>
      <c r="V37" s="269">
        <v>0.000321</v>
      </c>
      <c r="W37" s="186"/>
      <c r="X37" s="269">
        <v>5.61686</v>
      </c>
      <c r="Y37" s="269">
        <v>12.17348</v>
      </c>
      <c r="Z37" s="269">
        <v>-6.55662</v>
      </c>
    </row>
    <row r="38" spans="1:26" ht="12.75">
      <c r="A38" s="269"/>
      <c r="B38" s="269"/>
      <c r="C38" s="269"/>
      <c r="D38" s="269"/>
      <c r="E38" s="269" t="s">
        <v>140</v>
      </c>
      <c r="F38" s="269"/>
      <c r="G38" s="269"/>
      <c r="H38" s="269">
        <v>10502.60720155</v>
      </c>
      <c r="I38" s="269">
        <v>12053.572814219006</v>
      </c>
      <c r="J38" s="269">
        <v>-1550.965612669006</v>
      </c>
      <c r="K38" s="186"/>
      <c r="L38" s="269">
        <v>10625.82137869</v>
      </c>
      <c r="M38" s="269">
        <v>16487.768132939433</v>
      </c>
      <c r="N38" s="269">
        <v>-5861.946754249433</v>
      </c>
      <c r="P38" s="269">
        <v>14628.943297659996</v>
      </c>
      <c r="Q38" s="269">
        <v>21226.625153488014</v>
      </c>
      <c r="R38" s="269">
        <v>-6597.681855828017</v>
      </c>
      <c r="S38" s="186"/>
      <c r="T38" s="269">
        <v>22258.38499539</v>
      </c>
      <c r="U38" s="269">
        <v>28564.11805451</v>
      </c>
      <c r="V38" s="269">
        <v>-6305.733059120001</v>
      </c>
      <c r="W38" s="186"/>
      <c r="X38" s="269">
        <v>58015.75687328999</v>
      </c>
      <c r="Y38" s="269">
        <v>78332.08415515645</v>
      </c>
      <c r="Z38" s="269">
        <v>-20316.327281866463</v>
      </c>
    </row>
    <row r="39" spans="1:26" ht="12.75">
      <c r="A39" s="269"/>
      <c r="B39" s="269"/>
      <c r="C39" s="269"/>
      <c r="D39" s="269" t="s">
        <v>137</v>
      </c>
      <c r="E39" s="269"/>
      <c r="F39" s="269"/>
      <c r="G39" s="269"/>
      <c r="H39" s="269">
        <v>16306.667736025945</v>
      </c>
      <c r="I39" s="269">
        <v>15666.716673489185</v>
      </c>
      <c r="J39" s="269">
        <v>639.9510625367602</v>
      </c>
      <c r="K39" s="186"/>
      <c r="L39" s="269">
        <v>13023.642233605628</v>
      </c>
      <c r="M39" s="269">
        <v>11579.69087192972</v>
      </c>
      <c r="N39" s="269">
        <v>1443.9513616759068</v>
      </c>
      <c r="P39" s="269">
        <v>11848.699723716483</v>
      </c>
      <c r="Q39" s="269">
        <v>8883.335694565836</v>
      </c>
      <c r="R39" s="269">
        <v>2965.364029150647</v>
      </c>
      <c r="S39" s="186"/>
      <c r="T39" s="269">
        <v>8979.579135118252</v>
      </c>
      <c r="U39" s="269">
        <v>7597.402910075423</v>
      </c>
      <c r="V39" s="269">
        <v>1382.1762250428292</v>
      </c>
      <c r="W39" s="186"/>
      <c r="X39" s="269">
        <v>50158.58882846631</v>
      </c>
      <c r="Y39" s="269">
        <v>43727.146150060165</v>
      </c>
      <c r="Z39" s="269">
        <v>6431.442678406143</v>
      </c>
    </row>
    <row r="40" spans="1:26" ht="12.75">
      <c r="A40" s="269"/>
      <c r="B40" s="269"/>
      <c r="C40" s="269"/>
      <c r="D40" s="269"/>
      <c r="E40" s="269" t="s">
        <v>124</v>
      </c>
      <c r="F40" s="269"/>
      <c r="G40" s="269"/>
      <c r="H40" s="269">
        <v>12609.504634215691</v>
      </c>
      <c r="I40" s="269">
        <v>13118.675461643825</v>
      </c>
      <c r="J40" s="269">
        <v>-509.17082742813363</v>
      </c>
      <c r="K40" s="186"/>
      <c r="L40" s="269">
        <v>11232.280774775903</v>
      </c>
      <c r="M40" s="269">
        <v>9119.699725230545</v>
      </c>
      <c r="N40" s="269">
        <v>2112.581049545359</v>
      </c>
      <c r="P40" s="269">
        <v>8489.820385315295</v>
      </c>
      <c r="Q40" s="269">
        <v>6731.841916222662</v>
      </c>
      <c r="R40" s="269">
        <v>1757.9784690926335</v>
      </c>
      <c r="S40" s="186"/>
      <c r="T40" s="269">
        <v>6654.770339111209</v>
      </c>
      <c r="U40" s="269">
        <v>5980.036218869327</v>
      </c>
      <c r="V40" s="269">
        <v>674.734120241882</v>
      </c>
      <c r="W40" s="186"/>
      <c r="X40" s="269">
        <v>38986.3761334181</v>
      </c>
      <c r="Y40" s="269">
        <v>34950.25332196636</v>
      </c>
      <c r="Z40" s="269">
        <v>4036.1228114517435</v>
      </c>
    </row>
    <row r="41" spans="1:26" ht="12.75">
      <c r="A41" s="269"/>
      <c r="B41" s="269"/>
      <c r="C41" s="269"/>
      <c r="D41" s="269"/>
      <c r="E41" s="269"/>
      <c r="F41" s="269" t="s">
        <v>728</v>
      </c>
      <c r="G41" s="269"/>
      <c r="H41" s="269">
        <v>0</v>
      </c>
      <c r="I41" s="269">
        <v>0</v>
      </c>
      <c r="J41" s="269">
        <v>0</v>
      </c>
      <c r="K41" s="186"/>
      <c r="L41" s="269">
        <v>0</v>
      </c>
      <c r="M41" s="269">
        <v>0</v>
      </c>
      <c r="N41" s="269">
        <v>0</v>
      </c>
      <c r="P41" s="269">
        <v>0</v>
      </c>
      <c r="Q41" s="269">
        <v>0</v>
      </c>
      <c r="R41" s="269">
        <v>0</v>
      </c>
      <c r="S41" s="186"/>
      <c r="T41" s="269">
        <v>0</v>
      </c>
      <c r="U41" s="269">
        <v>0</v>
      </c>
      <c r="V41" s="269">
        <v>0</v>
      </c>
      <c r="W41" s="186"/>
      <c r="X41" s="269">
        <v>0</v>
      </c>
      <c r="Y41" s="269">
        <v>0</v>
      </c>
      <c r="Z41" s="269">
        <v>0</v>
      </c>
    </row>
    <row r="42" spans="1:26" ht="12.75">
      <c r="A42" s="269"/>
      <c r="B42" s="269"/>
      <c r="C42" s="269"/>
      <c r="D42" s="269"/>
      <c r="E42" s="269"/>
      <c r="F42" s="270" t="s">
        <v>539</v>
      </c>
      <c r="G42" s="269"/>
      <c r="H42" s="269">
        <v>10300.806523516085</v>
      </c>
      <c r="I42" s="269">
        <v>10168.866073300574</v>
      </c>
      <c r="J42" s="269">
        <v>131.94045021551028</v>
      </c>
      <c r="K42" s="186"/>
      <c r="L42" s="269">
        <v>9650.936236735903</v>
      </c>
      <c r="M42" s="269">
        <v>7563.1631143981895</v>
      </c>
      <c r="N42" s="269">
        <v>2087.773122337713</v>
      </c>
      <c r="P42" s="269">
        <v>7972.336642365295</v>
      </c>
      <c r="Q42" s="269">
        <v>6178.654011448861</v>
      </c>
      <c r="R42" s="269">
        <v>1793.6826309164344</v>
      </c>
      <c r="S42" s="186"/>
      <c r="T42" s="269">
        <v>5989.754839441209</v>
      </c>
      <c r="U42" s="269">
        <v>5105.8279022093275</v>
      </c>
      <c r="V42" s="269">
        <v>883.9269372318813</v>
      </c>
      <c r="W42" s="186"/>
      <c r="X42" s="269">
        <v>33913.834242058496</v>
      </c>
      <c r="Y42" s="269">
        <v>29016.51110135695</v>
      </c>
      <c r="Z42" s="269">
        <v>4897.323140701545</v>
      </c>
    </row>
    <row r="43" spans="1:26" ht="12.75">
      <c r="A43" s="269"/>
      <c r="B43" s="269"/>
      <c r="C43" s="269"/>
      <c r="D43" s="269"/>
      <c r="E43" s="269"/>
      <c r="F43" s="269" t="s">
        <v>125</v>
      </c>
      <c r="G43" s="269"/>
      <c r="H43" s="269">
        <v>1032.5508941896069</v>
      </c>
      <c r="I43" s="269">
        <v>1364.4670919132489</v>
      </c>
      <c r="J43" s="269">
        <v>-331.916197723642</v>
      </c>
      <c r="K43" s="186"/>
      <c r="L43" s="269">
        <v>506.73404100000005</v>
      </c>
      <c r="M43" s="269">
        <v>265.80094</v>
      </c>
      <c r="N43" s="269">
        <v>240.93310100000002</v>
      </c>
      <c r="P43" s="269">
        <v>230.29725499999998</v>
      </c>
      <c r="Q43" s="269">
        <v>25.784601573801034</v>
      </c>
      <c r="R43" s="269">
        <v>204.51265342619894</v>
      </c>
      <c r="S43" s="186"/>
      <c r="T43" s="269">
        <v>109.228761</v>
      </c>
      <c r="U43" s="269">
        <v>34.881114</v>
      </c>
      <c r="V43" s="269">
        <v>74.34764700000001</v>
      </c>
      <c r="W43" s="186"/>
      <c r="X43" s="269">
        <v>1878.810951189607</v>
      </c>
      <c r="Y43" s="269">
        <v>1690.93374748705</v>
      </c>
      <c r="Z43" s="269">
        <v>187.87720370255715</v>
      </c>
    </row>
    <row r="44" spans="1:26" ht="12.75">
      <c r="A44" s="269"/>
      <c r="B44" s="269"/>
      <c r="C44" s="269"/>
      <c r="D44" s="269"/>
      <c r="E44" s="269"/>
      <c r="F44" s="269" t="s">
        <v>140</v>
      </c>
      <c r="G44" s="269"/>
      <c r="H44" s="269">
        <v>1276.1472165100001</v>
      </c>
      <c r="I44" s="269">
        <v>1585.34229643</v>
      </c>
      <c r="J44" s="269">
        <v>-309.1950799199999</v>
      </c>
      <c r="K44" s="186"/>
      <c r="L44" s="269">
        <v>1074.6104970400002</v>
      </c>
      <c r="M44" s="269">
        <v>1290.7356708323546</v>
      </c>
      <c r="N44" s="269">
        <v>-216.12517379235442</v>
      </c>
      <c r="P44" s="269">
        <v>287.18648795</v>
      </c>
      <c r="Q44" s="269">
        <v>527.4033032</v>
      </c>
      <c r="R44" s="269">
        <v>-240.21681524999997</v>
      </c>
      <c r="S44" s="186"/>
      <c r="T44" s="269">
        <v>555.7867386700001</v>
      </c>
      <c r="U44" s="269">
        <v>839.32720266</v>
      </c>
      <c r="V44" s="269">
        <v>-283.5404639899999</v>
      </c>
      <c r="W44" s="186"/>
      <c r="X44" s="269">
        <v>3193.7309401700004</v>
      </c>
      <c r="Y44" s="269">
        <v>4242.808473122354</v>
      </c>
      <c r="Z44" s="269">
        <v>-1049.077532952354</v>
      </c>
    </row>
    <row r="45" spans="1:26" ht="12.75">
      <c r="A45" s="269"/>
      <c r="B45" s="269"/>
      <c r="C45" s="269"/>
      <c r="D45" s="269"/>
      <c r="E45" s="269" t="s">
        <v>139</v>
      </c>
      <c r="F45" s="269"/>
      <c r="G45" s="269"/>
      <c r="H45" s="269">
        <v>3697.163101810255</v>
      </c>
      <c r="I45" s="269">
        <v>2548.0412118453605</v>
      </c>
      <c r="J45" s="269">
        <v>1149.1218899648943</v>
      </c>
      <c r="K45" s="186"/>
      <c r="L45" s="269">
        <v>1791.3614588297232</v>
      </c>
      <c r="M45" s="269">
        <v>2459.9911466991766</v>
      </c>
      <c r="N45" s="269">
        <v>-668.6296878694534</v>
      </c>
      <c r="P45" s="269">
        <v>3358.879338401187</v>
      </c>
      <c r="Q45" s="269">
        <v>2151.493778343174</v>
      </c>
      <c r="R45" s="269">
        <v>1207.3855600580127</v>
      </c>
      <c r="S45" s="186"/>
      <c r="T45" s="269">
        <v>2324.8087960070443</v>
      </c>
      <c r="U45" s="269">
        <v>1617.3666912060962</v>
      </c>
      <c r="V45" s="269">
        <v>707.4421048009481</v>
      </c>
      <c r="W45" s="186"/>
      <c r="X45" s="269">
        <v>11172.212695048209</v>
      </c>
      <c r="Y45" s="269">
        <v>8776.892828093807</v>
      </c>
      <c r="Z45" s="269">
        <v>2395.3198669544017</v>
      </c>
    </row>
    <row r="46" spans="1:26" ht="12.75">
      <c r="A46" s="269"/>
      <c r="B46" s="269"/>
      <c r="C46" s="269"/>
      <c r="D46" s="269"/>
      <c r="E46" s="269"/>
      <c r="F46" s="269" t="s">
        <v>728</v>
      </c>
      <c r="G46" s="269"/>
      <c r="H46" s="269">
        <v>0</v>
      </c>
      <c r="I46" s="269">
        <v>0</v>
      </c>
      <c r="J46" s="269">
        <v>0</v>
      </c>
      <c r="K46" s="269"/>
      <c r="L46" s="269">
        <v>0</v>
      </c>
      <c r="M46" s="269">
        <v>0</v>
      </c>
      <c r="N46" s="269">
        <v>0</v>
      </c>
      <c r="P46" s="269">
        <v>0</v>
      </c>
      <c r="Q46" s="269">
        <v>0</v>
      </c>
      <c r="R46" s="269">
        <v>0</v>
      </c>
      <c r="S46" s="186"/>
      <c r="T46" s="269">
        <v>0</v>
      </c>
      <c r="U46" s="269">
        <v>0</v>
      </c>
      <c r="V46" s="269">
        <v>0</v>
      </c>
      <c r="W46" s="186"/>
      <c r="X46" s="269">
        <v>0</v>
      </c>
      <c r="Y46" s="269">
        <v>0</v>
      </c>
      <c r="Z46" s="269">
        <v>0</v>
      </c>
    </row>
    <row r="47" spans="1:26" ht="12.75">
      <c r="A47" s="269"/>
      <c r="B47" s="269"/>
      <c r="C47" s="269"/>
      <c r="D47" s="269"/>
      <c r="E47" s="269"/>
      <c r="F47" s="270" t="s">
        <v>539</v>
      </c>
      <c r="G47" s="269"/>
      <c r="H47" s="269">
        <v>2774.0589072202547</v>
      </c>
      <c r="I47" s="269">
        <v>1496.0666608853603</v>
      </c>
      <c r="J47" s="269">
        <v>1277.9922463348944</v>
      </c>
      <c r="K47" s="269"/>
      <c r="L47" s="269">
        <v>1367.7120393997232</v>
      </c>
      <c r="M47" s="269">
        <v>1883.0606175091766</v>
      </c>
      <c r="N47" s="269">
        <v>-515.3485781094535</v>
      </c>
      <c r="P47" s="269">
        <v>2039.496444351187</v>
      </c>
      <c r="Q47" s="269">
        <v>1170.993051883174</v>
      </c>
      <c r="R47" s="269">
        <v>868.5033924680129</v>
      </c>
      <c r="S47" s="186"/>
      <c r="T47" s="269">
        <v>1281.5421282070442</v>
      </c>
      <c r="U47" s="269">
        <v>621.5929177560963</v>
      </c>
      <c r="V47" s="269">
        <v>659.9492104509479</v>
      </c>
      <c r="W47" s="186"/>
      <c r="X47" s="269">
        <v>7462.809519178209</v>
      </c>
      <c r="Y47" s="269">
        <v>5171.713248033808</v>
      </c>
      <c r="Z47" s="269">
        <v>2291.096271144401</v>
      </c>
    </row>
    <row r="48" spans="1:26" ht="12.75">
      <c r="A48" s="269"/>
      <c r="B48" s="269"/>
      <c r="C48" s="269"/>
      <c r="D48" s="269"/>
      <c r="E48" s="269"/>
      <c r="F48" s="269" t="s">
        <v>125</v>
      </c>
      <c r="G48" s="269"/>
      <c r="H48" s="269">
        <v>0</v>
      </c>
      <c r="I48" s="269">
        <v>0</v>
      </c>
      <c r="J48" s="269">
        <v>0</v>
      </c>
      <c r="K48" s="269"/>
      <c r="L48" s="269">
        <v>0</v>
      </c>
      <c r="M48" s="269">
        <v>0</v>
      </c>
      <c r="N48" s="269">
        <v>0</v>
      </c>
      <c r="P48" s="269">
        <v>0</v>
      </c>
      <c r="Q48" s="269">
        <v>0</v>
      </c>
      <c r="R48" s="269">
        <v>0</v>
      </c>
      <c r="S48" s="186"/>
      <c r="T48" s="269">
        <v>0</v>
      </c>
      <c r="U48" s="269">
        <v>0</v>
      </c>
      <c r="V48" s="269">
        <v>0</v>
      </c>
      <c r="W48" s="186"/>
      <c r="X48" s="269">
        <v>0</v>
      </c>
      <c r="Y48" s="269">
        <v>0</v>
      </c>
      <c r="Z48" s="269">
        <v>0</v>
      </c>
    </row>
    <row r="49" spans="1:26" ht="12.75">
      <c r="A49" s="269"/>
      <c r="B49" s="269"/>
      <c r="C49" s="269"/>
      <c r="D49" s="269"/>
      <c r="E49" s="269"/>
      <c r="F49" s="269" t="s">
        <v>140</v>
      </c>
      <c r="G49" s="269"/>
      <c r="H49" s="269">
        <v>923.10419459</v>
      </c>
      <c r="I49" s="269">
        <v>1051.97455096</v>
      </c>
      <c r="J49" s="269">
        <v>-128.87035636999997</v>
      </c>
      <c r="K49" s="269"/>
      <c r="L49" s="269">
        <v>423.64941942999997</v>
      </c>
      <c r="M49" s="269">
        <v>576.93052919</v>
      </c>
      <c r="N49" s="269">
        <v>-153.28110976000005</v>
      </c>
      <c r="P49" s="269">
        <v>1319.38289405</v>
      </c>
      <c r="Q49" s="269">
        <v>980.5007264599999</v>
      </c>
      <c r="R49" s="269">
        <v>338.8821675900001</v>
      </c>
      <c r="S49" s="186"/>
      <c r="T49" s="269">
        <v>1043.2666678</v>
      </c>
      <c r="U49" s="269">
        <v>995.77377345</v>
      </c>
      <c r="V49" s="269">
        <v>47.49289435000003</v>
      </c>
      <c r="W49" s="186"/>
      <c r="X49" s="269">
        <v>3709.40317587</v>
      </c>
      <c r="Y49" s="269">
        <v>3605.17958006</v>
      </c>
      <c r="Z49" s="269">
        <v>104.22359581</v>
      </c>
    </row>
    <row r="50" spans="1:26" ht="12.75">
      <c r="A50" s="269"/>
      <c r="B50" s="269"/>
      <c r="C50" s="269" t="s">
        <v>136</v>
      </c>
      <c r="D50" s="269"/>
      <c r="E50" s="269"/>
      <c r="F50" s="269"/>
      <c r="G50" s="269"/>
      <c r="H50" s="269">
        <v>2827.6636535199996</v>
      </c>
      <c r="I50" s="269">
        <v>1505.193923932651</v>
      </c>
      <c r="J50" s="269">
        <v>1322.4697295873486</v>
      </c>
      <c r="K50" s="186"/>
      <c r="L50" s="269">
        <v>2109.82151189</v>
      </c>
      <c r="M50" s="269">
        <v>2958.3327078658267</v>
      </c>
      <c r="N50" s="269">
        <v>-848.5111959758269</v>
      </c>
      <c r="P50" s="269">
        <v>3665.3663157700003</v>
      </c>
      <c r="Q50" s="269">
        <v>2526.9435244381975</v>
      </c>
      <c r="R50" s="269">
        <v>1138.4227913318027</v>
      </c>
      <c r="S50" s="186"/>
      <c r="T50" s="269">
        <v>3733.4384334499996</v>
      </c>
      <c r="U50" s="269">
        <v>3337.7122840049333</v>
      </c>
      <c r="V50" s="269">
        <v>395.72614944506654</v>
      </c>
      <c r="W50" s="186"/>
      <c r="X50" s="269">
        <v>12336.28991463</v>
      </c>
      <c r="Y50" s="269">
        <v>10328.18244024161</v>
      </c>
      <c r="Z50" s="269">
        <v>2008.1074743883912</v>
      </c>
    </row>
    <row r="51" spans="1:26" ht="12.75">
      <c r="A51" s="269"/>
      <c r="B51" s="269"/>
      <c r="C51" s="269"/>
      <c r="D51" s="269" t="s">
        <v>123</v>
      </c>
      <c r="E51" s="269"/>
      <c r="F51" s="269"/>
      <c r="G51" s="269"/>
      <c r="H51" s="269">
        <v>1050.4522715199996</v>
      </c>
      <c r="I51" s="269">
        <v>909.8309239326509</v>
      </c>
      <c r="J51" s="269">
        <v>140.62134758734874</v>
      </c>
      <c r="K51" s="186"/>
      <c r="L51" s="269">
        <v>1255.08350634</v>
      </c>
      <c r="M51" s="269">
        <v>1343.6319928658272</v>
      </c>
      <c r="N51" s="269">
        <v>-88.54848652582717</v>
      </c>
      <c r="P51" s="269">
        <v>1515.36579977</v>
      </c>
      <c r="Q51" s="269">
        <v>1448.6915244381973</v>
      </c>
      <c r="R51" s="269">
        <v>66.67427533180262</v>
      </c>
      <c r="S51" s="186"/>
      <c r="T51" s="269">
        <v>2076.9896904499997</v>
      </c>
      <c r="U51" s="269">
        <v>1880.0416690049333</v>
      </c>
      <c r="V51" s="269">
        <v>196.9480214450666</v>
      </c>
      <c r="W51" s="186"/>
      <c r="X51" s="269">
        <v>5897.8912680799995</v>
      </c>
      <c r="Y51" s="269">
        <v>5582.196110241609</v>
      </c>
      <c r="Z51" s="269">
        <v>315.69515783839074</v>
      </c>
    </row>
    <row r="52" spans="1:26" ht="12.75">
      <c r="A52" s="269"/>
      <c r="B52" s="269"/>
      <c r="C52" s="269"/>
      <c r="D52" s="269"/>
      <c r="E52" s="269" t="s">
        <v>125</v>
      </c>
      <c r="F52" s="269"/>
      <c r="G52" s="269"/>
      <c r="H52" s="269">
        <v>41.057559999999995</v>
      </c>
      <c r="I52" s="269">
        <v>83.67363135717896</v>
      </c>
      <c r="J52" s="269">
        <v>-42.61607135717897</v>
      </c>
      <c r="K52" s="186"/>
      <c r="L52" s="269">
        <v>84.506952</v>
      </c>
      <c r="M52" s="269">
        <v>38.2606818481397</v>
      </c>
      <c r="N52" s="269">
        <v>46.2462701518603</v>
      </c>
      <c r="P52" s="269">
        <v>117.543151</v>
      </c>
      <c r="Q52" s="269">
        <v>12.385755293208753</v>
      </c>
      <c r="R52" s="269">
        <v>105.15739570679125</v>
      </c>
      <c r="S52" s="186"/>
      <c r="T52" s="269">
        <v>119.11403700000001</v>
      </c>
      <c r="U52" s="269">
        <v>29.570561223139514</v>
      </c>
      <c r="V52" s="269">
        <v>89.5434757768605</v>
      </c>
      <c r="W52" s="186"/>
      <c r="X52" s="269">
        <v>362.2217</v>
      </c>
      <c r="Y52" s="269">
        <v>163.89062972166693</v>
      </c>
      <c r="Z52" s="269">
        <v>198.33107027833307</v>
      </c>
    </row>
    <row r="53" spans="1:26" ht="12.75">
      <c r="A53" s="269"/>
      <c r="B53" s="269"/>
      <c r="C53" s="269"/>
      <c r="D53" s="269"/>
      <c r="E53" s="269" t="s">
        <v>140</v>
      </c>
      <c r="F53" s="269"/>
      <c r="G53" s="269"/>
      <c r="H53" s="269">
        <v>1009.3947115199996</v>
      </c>
      <c r="I53" s="269">
        <v>826.157292575472</v>
      </c>
      <c r="J53" s="269">
        <v>183.2374189445277</v>
      </c>
      <c r="K53" s="186"/>
      <c r="L53" s="269">
        <v>1170.57655434</v>
      </c>
      <c r="M53" s="269">
        <v>1305.3713110176875</v>
      </c>
      <c r="N53" s="269">
        <v>-134.79475667768747</v>
      </c>
      <c r="P53" s="269">
        <v>1397.82264877</v>
      </c>
      <c r="Q53" s="269">
        <v>1436.3057691449885</v>
      </c>
      <c r="R53" s="269">
        <v>-38.48312037498863</v>
      </c>
      <c r="S53" s="186"/>
      <c r="T53" s="269">
        <v>1957.8756534499998</v>
      </c>
      <c r="U53" s="269">
        <v>1850.4711077817938</v>
      </c>
      <c r="V53" s="269">
        <v>107.40454566820608</v>
      </c>
      <c r="W53" s="186"/>
      <c r="X53" s="269">
        <v>5535.669568079999</v>
      </c>
      <c r="Y53" s="269">
        <v>5418.305480519942</v>
      </c>
      <c r="Z53" s="269">
        <v>117.36408756005767</v>
      </c>
    </row>
    <row r="54" spans="1:26" ht="12.75">
      <c r="A54" s="269"/>
      <c r="B54" s="269"/>
      <c r="C54" s="269"/>
      <c r="D54" s="269" t="s">
        <v>138</v>
      </c>
      <c r="E54" s="269"/>
      <c r="F54" s="269"/>
      <c r="G54" s="269"/>
      <c r="H54" s="269">
        <v>1777.211382</v>
      </c>
      <c r="I54" s="269">
        <v>595.363</v>
      </c>
      <c r="J54" s="269">
        <v>1181.848382</v>
      </c>
      <c r="K54" s="186"/>
      <c r="L54" s="269">
        <v>854.7380055499999</v>
      </c>
      <c r="M54" s="269">
        <v>1614.7007149999997</v>
      </c>
      <c r="N54" s="269">
        <v>-759.9627094499998</v>
      </c>
      <c r="P54" s="269">
        <v>2150.000516</v>
      </c>
      <c r="Q54" s="269">
        <v>1078.252</v>
      </c>
      <c r="R54" s="269">
        <v>1071.748516</v>
      </c>
      <c r="S54" s="186"/>
      <c r="T54" s="269">
        <v>1656.448743</v>
      </c>
      <c r="U54" s="269">
        <v>1457.670615</v>
      </c>
      <c r="V54" s="269">
        <v>198.77812799999992</v>
      </c>
      <c r="W54" s="186"/>
      <c r="X54" s="269">
        <v>6438.39864655</v>
      </c>
      <c r="Y54" s="269">
        <v>4745.98633</v>
      </c>
      <c r="Z54" s="269">
        <v>1692.4123165500005</v>
      </c>
    </row>
    <row r="55" spans="1:26" ht="12.75">
      <c r="A55" s="269"/>
      <c r="B55" s="269"/>
      <c r="C55" s="269"/>
      <c r="D55" s="269"/>
      <c r="E55" s="269" t="s">
        <v>124</v>
      </c>
      <c r="F55" s="269"/>
      <c r="G55" s="269"/>
      <c r="H55" s="269">
        <v>1614.8113819999999</v>
      </c>
      <c r="I55" s="269">
        <v>429.76300000000003</v>
      </c>
      <c r="J55" s="269">
        <v>1185.048382</v>
      </c>
      <c r="K55" s="186"/>
      <c r="L55" s="269">
        <v>638.0175569999999</v>
      </c>
      <c r="M55" s="269">
        <v>1394.6007149999998</v>
      </c>
      <c r="N55" s="269">
        <v>-756.5831579999999</v>
      </c>
      <c r="P55" s="269">
        <v>1273.4005160000002</v>
      </c>
      <c r="Q55" s="269">
        <v>498.75200000000007</v>
      </c>
      <c r="R55" s="269">
        <v>774.6485160000001</v>
      </c>
      <c r="S55" s="186"/>
      <c r="T55" s="269">
        <v>1137.048743</v>
      </c>
      <c r="U55" s="269">
        <v>577.070615</v>
      </c>
      <c r="V55" s="269">
        <v>559.9781280000001</v>
      </c>
      <c r="W55" s="186"/>
      <c r="X55" s="269">
        <v>4663.278198</v>
      </c>
      <c r="Y55" s="269">
        <v>2900.18633</v>
      </c>
      <c r="Z55" s="269">
        <v>1763.091868</v>
      </c>
    </row>
    <row r="56" spans="1:26" ht="12.75">
      <c r="A56" s="269"/>
      <c r="B56" s="269"/>
      <c r="C56" s="269"/>
      <c r="D56" s="269"/>
      <c r="E56" s="269"/>
      <c r="F56" s="269" t="s">
        <v>82</v>
      </c>
      <c r="G56" s="269"/>
      <c r="H56" s="269">
        <v>0</v>
      </c>
      <c r="I56" s="269">
        <v>0</v>
      </c>
      <c r="J56" s="269">
        <v>0</v>
      </c>
      <c r="K56" s="186"/>
      <c r="L56" s="269">
        <v>0</v>
      </c>
      <c r="M56" s="269">
        <v>0</v>
      </c>
      <c r="N56" s="269">
        <v>0</v>
      </c>
      <c r="P56" s="269">
        <v>0</v>
      </c>
      <c r="Q56" s="269">
        <v>0</v>
      </c>
      <c r="R56" s="269">
        <v>0</v>
      </c>
      <c r="S56" s="186"/>
      <c r="T56" s="269">
        <v>0</v>
      </c>
      <c r="U56" s="269">
        <v>0</v>
      </c>
      <c r="V56" s="269">
        <v>0</v>
      </c>
      <c r="W56" s="186"/>
      <c r="X56" s="269">
        <v>0</v>
      </c>
      <c r="Y56" s="269">
        <v>0</v>
      </c>
      <c r="Z56" s="269">
        <v>0</v>
      </c>
    </row>
    <row r="57" spans="1:26" ht="12.75">
      <c r="A57" s="269"/>
      <c r="B57" s="269"/>
      <c r="C57" s="269"/>
      <c r="D57" s="269"/>
      <c r="E57" s="269"/>
      <c r="F57" s="270" t="s">
        <v>539</v>
      </c>
      <c r="G57" s="269"/>
      <c r="H57" s="269">
        <v>39.292252999999995</v>
      </c>
      <c r="I57" s="269">
        <v>46.229</v>
      </c>
      <c r="J57" s="269">
        <v>-6.936747000000004</v>
      </c>
      <c r="K57" s="186"/>
      <c r="L57" s="269">
        <v>36.602225999999995</v>
      </c>
      <c r="M57" s="269">
        <v>456.068</v>
      </c>
      <c r="N57" s="269">
        <v>-419.465774</v>
      </c>
      <c r="P57" s="269">
        <v>23.114078000000006</v>
      </c>
      <c r="Q57" s="269">
        <v>46.229</v>
      </c>
      <c r="R57" s="269">
        <v>-23.114921999999993</v>
      </c>
      <c r="S57" s="186"/>
      <c r="T57" s="269">
        <v>40.597922</v>
      </c>
      <c r="U57" s="269">
        <v>0</v>
      </c>
      <c r="V57" s="269">
        <v>40.597922</v>
      </c>
      <c r="W57" s="186"/>
      <c r="X57" s="269">
        <v>139.60647899999998</v>
      </c>
      <c r="Y57" s="269">
        <v>548.526</v>
      </c>
      <c r="Z57" s="269">
        <v>-408.919521</v>
      </c>
    </row>
    <row r="58" spans="1:26" ht="12.75">
      <c r="A58" s="269"/>
      <c r="B58" s="269"/>
      <c r="C58" s="269"/>
      <c r="D58" s="269"/>
      <c r="E58" s="269"/>
      <c r="F58" s="269" t="s">
        <v>153</v>
      </c>
      <c r="G58" s="269"/>
      <c r="H58" s="269">
        <v>24.149031</v>
      </c>
      <c r="I58" s="269">
        <v>16.527</v>
      </c>
      <c r="J58" s="269">
        <v>7.622031</v>
      </c>
      <c r="K58" s="186"/>
      <c r="L58" s="269">
        <v>40.160333</v>
      </c>
      <c r="M58" s="269">
        <v>18.775</v>
      </c>
      <c r="N58" s="269">
        <v>21.385333000000003</v>
      </c>
      <c r="P58" s="269">
        <v>23.509369</v>
      </c>
      <c r="Q58" s="269">
        <v>16.986</v>
      </c>
      <c r="R58" s="269">
        <v>6.523368999999999</v>
      </c>
      <c r="S58" s="186"/>
      <c r="T58" s="269">
        <v>821.6146779999999</v>
      </c>
      <c r="U58" s="269">
        <v>419.097854</v>
      </c>
      <c r="V58" s="269">
        <v>402.51682399999993</v>
      </c>
      <c r="W58" s="186"/>
      <c r="X58" s="269">
        <v>909.433411</v>
      </c>
      <c r="Y58" s="269">
        <v>471.385854</v>
      </c>
      <c r="Z58" s="269">
        <v>438.047557</v>
      </c>
    </row>
    <row r="59" spans="1:26" ht="12.75">
      <c r="A59" s="269"/>
      <c r="B59" s="269"/>
      <c r="C59" s="269"/>
      <c r="D59" s="269"/>
      <c r="E59" s="269"/>
      <c r="F59" s="269" t="s">
        <v>154</v>
      </c>
      <c r="G59" s="269"/>
      <c r="H59" s="269">
        <v>1551.3700980000003</v>
      </c>
      <c r="I59" s="269">
        <v>367.007</v>
      </c>
      <c r="J59" s="269">
        <v>1184.3630980000003</v>
      </c>
      <c r="K59" s="186"/>
      <c r="L59" s="269">
        <v>561.2549979999999</v>
      </c>
      <c r="M59" s="269">
        <v>919.757715</v>
      </c>
      <c r="N59" s="269">
        <v>-358.5027170000001</v>
      </c>
      <c r="P59" s="269">
        <v>1226.777069</v>
      </c>
      <c r="Q59" s="269">
        <v>435.537</v>
      </c>
      <c r="R59" s="269">
        <v>791.240069</v>
      </c>
      <c r="S59" s="186"/>
      <c r="T59" s="269">
        <v>274.836143</v>
      </c>
      <c r="U59" s="269">
        <v>157.972761</v>
      </c>
      <c r="V59" s="269">
        <v>116.863382</v>
      </c>
      <c r="W59" s="186"/>
      <c r="X59" s="269">
        <v>3614.238308</v>
      </c>
      <c r="Y59" s="269">
        <v>1880.274476</v>
      </c>
      <c r="Z59" s="269">
        <v>1733.963832</v>
      </c>
    </row>
    <row r="60" spans="1:26" ht="12.75">
      <c r="A60" s="269"/>
      <c r="B60" s="269"/>
      <c r="C60" s="269"/>
      <c r="D60" s="269"/>
      <c r="E60" s="269"/>
      <c r="F60" s="269"/>
      <c r="G60" s="269" t="s">
        <v>65</v>
      </c>
      <c r="H60" s="269">
        <v>695.4924380000001</v>
      </c>
      <c r="I60" s="269">
        <v>66.819</v>
      </c>
      <c r="J60" s="269">
        <v>628.6734380000001</v>
      </c>
      <c r="K60" s="186"/>
      <c r="L60" s="269">
        <v>138.693104</v>
      </c>
      <c r="M60" s="269">
        <v>375.888</v>
      </c>
      <c r="N60" s="269">
        <v>-237.19489599999997</v>
      </c>
      <c r="P60" s="269">
        <v>370.002021</v>
      </c>
      <c r="Q60" s="269">
        <v>38.844</v>
      </c>
      <c r="R60" s="269">
        <v>331.158021</v>
      </c>
      <c r="S60" s="186"/>
      <c r="T60" s="269">
        <v>138.819062</v>
      </c>
      <c r="U60" s="269">
        <v>71.309</v>
      </c>
      <c r="V60" s="269">
        <v>67.510062</v>
      </c>
      <c r="W60" s="186"/>
      <c r="X60" s="269">
        <v>1343.0066250000002</v>
      </c>
      <c r="Y60" s="269">
        <v>552.86</v>
      </c>
      <c r="Z60" s="269">
        <v>790.1466250000002</v>
      </c>
    </row>
    <row r="61" spans="1:26" ht="12.75">
      <c r="A61" s="269"/>
      <c r="B61" s="269"/>
      <c r="C61" s="269"/>
      <c r="D61" s="269"/>
      <c r="E61" s="269"/>
      <c r="F61" s="269"/>
      <c r="G61" s="269" t="s">
        <v>66</v>
      </c>
      <c r="H61" s="269">
        <v>855.8776600000001</v>
      </c>
      <c r="I61" s="269">
        <v>300.188</v>
      </c>
      <c r="J61" s="269">
        <v>555.6896600000001</v>
      </c>
      <c r="K61" s="186"/>
      <c r="L61" s="269">
        <v>422.56189399999994</v>
      </c>
      <c r="M61" s="269">
        <v>543.869715</v>
      </c>
      <c r="N61" s="269">
        <v>-121.3078210000001</v>
      </c>
      <c r="P61" s="269">
        <v>856.775048</v>
      </c>
      <c r="Q61" s="269">
        <v>396.693</v>
      </c>
      <c r="R61" s="269">
        <v>460.082048</v>
      </c>
      <c r="S61" s="186"/>
      <c r="T61" s="269">
        <v>136.01708100000002</v>
      </c>
      <c r="U61" s="269">
        <v>86.66376100000001</v>
      </c>
      <c r="V61" s="269">
        <v>49.35332000000001</v>
      </c>
      <c r="W61" s="186"/>
      <c r="X61" s="269">
        <v>2271.231683</v>
      </c>
      <c r="Y61" s="269">
        <v>1327.4144760000001</v>
      </c>
      <c r="Z61" s="269">
        <v>943.8172069999998</v>
      </c>
    </row>
    <row r="62" spans="1:26" ht="12.75">
      <c r="A62" s="269"/>
      <c r="B62" s="269"/>
      <c r="C62" s="269"/>
      <c r="D62" s="269"/>
      <c r="E62" s="269" t="s">
        <v>139</v>
      </c>
      <c r="F62" s="269"/>
      <c r="G62" s="269"/>
      <c r="H62" s="269">
        <v>162.4</v>
      </c>
      <c r="I62" s="269">
        <v>165.6</v>
      </c>
      <c r="J62" s="269">
        <v>-3.1999999999999886</v>
      </c>
      <c r="K62" s="186"/>
      <c r="L62" s="269">
        <v>216.72044855000001</v>
      </c>
      <c r="M62" s="269">
        <v>220.1</v>
      </c>
      <c r="N62" s="269">
        <v>-3.3795514499999797</v>
      </c>
      <c r="P62" s="269">
        <v>876.6</v>
      </c>
      <c r="Q62" s="269">
        <v>579.5</v>
      </c>
      <c r="R62" s="269">
        <v>297.1</v>
      </c>
      <c r="S62" s="186"/>
      <c r="T62" s="269">
        <v>519.4</v>
      </c>
      <c r="U62" s="269">
        <v>880.6</v>
      </c>
      <c r="V62" s="269">
        <v>-361.2</v>
      </c>
      <c r="W62" s="186"/>
      <c r="X62" s="269">
        <v>1775.1204485500002</v>
      </c>
      <c r="Y62" s="269">
        <v>1845.8</v>
      </c>
      <c r="Z62" s="269">
        <v>-70.67955144999996</v>
      </c>
    </row>
    <row r="63" spans="1:26" ht="12.75">
      <c r="A63" s="269"/>
      <c r="B63" s="269"/>
      <c r="C63" s="269"/>
      <c r="D63" s="269"/>
      <c r="E63" s="269"/>
      <c r="F63" s="269" t="s">
        <v>82</v>
      </c>
      <c r="G63" s="269"/>
      <c r="H63" s="269">
        <v>0</v>
      </c>
      <c r="I63" s="269">
        <v>0</v>
      </c>
      <c r="J63" s="269">
        <v>0</v>
      </c>
      <c r="K63" s="186"/>
      <c r="L63" s="269">
        <v>0</v>
      </c>
      <c r="M63" s="269">
        <v>0</v>
      </c>
      <c r="N63" s="269">
        <v>0</v>
      </c>
      <c r="P63" s="269">
        <v>0</v>
      </c>
      <c r="Q63" s="269">
        <v>0</v>
      </c>
      <c r="R63" s="269">
        <v>0</v>
      </c>
      <c r="S63" s="186"/>
      <c r="T63" s="269">
        <v>0</v>
      </c>
      <c r="U63" s="269">
        <v>0</v>
      </c>
      <c r="V63" s="269">
        <v>0</v>
      </c>
      <c r="W63" s="186"/>
      <c r="X63" s="269">
        <v>0</v>
      </c>
      <c r="Y63" s="269">
        <v>0</v>
      </c>
      <c r="Z63" s="269">
        <v>0</v>
      </c>
    </row>
    <row r="64" spans="1:26" ht="12.75">
      <c r="A64" s="269"/>
      <c r="B64" s="269"/>
      <c r="C64" s="269"/>
      <c r="D64" s="269"/>
      <c r="E64" s="269"/>
      <c r="F64" s="270" t="s">
        <v>539</v>
      </c>
      <c r="G64" s="269"/>
      <c r="H64" s="269">
        <v>0</v>
      </c>
      <c r="I64" s="269">
        <v>0</v>
      </c>
      <c r="J64" s="269">
        <v>0</v>
      </c>
      <c r="K64" s="186"/>
      <c r="L64" s="269">
        <v>0</v>
      </c>
      <c r="M64" s="269">
        <v>0</v>
      </c>
      <c r="N64" s="269">
        <v>0</v>
      </c>
      <c r="P64" s="269">
        <v>0</v>
      </c>
      <c r="Q64" s="269">
        <v>0</v>
      </c>
      <c r="R64" s="269">
        <v>0</v>
      </c>
      <c r="S64" s="186"/>
      <c r="T64" s="269">
        <v>0</v>
      </c>
      <c r="U64" s="269">
        <v>0</v>
      </c>
      <c r="V64" s="269">
        <v>0</v>
      </c>
      <c r="W64" s="186"/>
      <c r="X64" s="269">
        <v>0</v>
      </c>
      <c r="Y64" s="269">
        <v>0</v>
      </c>
      <c r="Z64" s="269">
        <v>0</v>
      </c>
    </row>
    <row r="65" spans="1:26" ht="12.75">
      <c r="A65" s="269"/>
      <c r="B65" s="269"/>
      <c r="C65" s="269"/>
      <c r="D65" s="269"/>
      <c r="E65" s="269"/>
      <c r="F65" s="269" t="s">
        <v>153</v>
      </c>
      <c r="G65" s="269"/>
      <c r="H65" s="269">
        <v>162.4</v>
      </c>
      <c r="I65" s="269">
        <v>165.6</v>
      </c>
      <c r="J65" s="269">
        <v>-3.1999999999999886</v>
      </c>
      <c r="K65" s="186"/>
      <c r="L65" s="269">
        <v>216.72044855000001</v>
      </c>
      <c r="M65" s="269">
        <v>220.1</v>
      </c>
      <c r="N65" s="269">
        <v>-3.3795514499999797</v>
      </c>
      <c r="P65" s="269">
        <v>876.6</v>
      </c>
      <c r="Q65" s="269">
        <v>579.5</v>
      </c>
      <c r="R65" s="269">
        <v>297.1</v>
      </c>
      <c r="S65" s="186"/>
      <c r="T65" s="269">
        <v>519.4</v>
      </c>
      <c r="U65" s="269">
        <v>880.6</v>
      </c>
      <c r="V65" s="269">
        <v>-361.2</v>
      </c>
      <c r="W65" s="186"/>
      <c r="X65" s="269">
        <v>1775.1204485500002</v>
      </c>
      <c r="Y65" s="269">
        <v>1845.8</v>
      </c>
      <c r="Z65" s="269">
        <v>-70.67955144999996</v>
      </c>
    </row>
    <row r="66" spans="1:26" ht="12.75">
      <c r="A66" s="269"/>
      <c r="B66" s="269"/>
      <c r="C66" s="269"/>
      <c r="D66" s="269"/>
      <c r="E66" s="269"/>
      <c r="F66" s="269" t="s">
        <v>154</v>
      </c>
      <c r="G66" s="269"/>
      <c r="H66" s="269">
        <v>0</v>
      </c>
      <c r="I66" s="269">
        <v>0</v>
      </c>
      <c r="J66" s="269">
        <v>0</v>
      </c>
      <c r="K66" s="186"/>
      <c r="L66" s="269">
        <v>0</v>
      </c>
      <c r="M66" s="269">
        <v>0</v>
      </c>
      <c r="N66" s="269">
        <v>0</v>
      </c>
      <c r="P66" s="269">
        <v>0</v>
      </c>
      <c r="Q66" s="269">
        <v>0</v>
      </c>
      <c r="R66" s="269">
        <v>0</v>
      </c>
      <c r="S66" s="186"/>
      <c r="T66" s="269">
        <v>0</v>
      </c>
      <c r="U66" s="269">
        <v>0</v>
      </c>
      <c r="V66" s="269">
        <v>0</v>
      </c>
      <c r="W66" s="186"/>
      <c r="X66" s="269">
        <v>0</v>
      </c>
      <c r="Y66" s="269">
        <v>0</v>
      </c>
      <c r="Z66" s="269">
        <v>0</v>
      </c>
    </row>
    <row r="67" spans="1:26" ht="12.75">
      <c r="A67" s="269"/>
      <c r="B67" s="269"/>
      <c r="C67" s="269"/>
      <c r="D67" s="269"/>
      <c r="E67" s="269"/>
      <c r="F67" s="269"/>
      <c r="G67" s="269"/>
      <c r="H67" s="269"/>
      <c r="I67" s="269"/>
      <c r="J67" s="269"/>
      <c r="K67" s="186"/>
      <c r="L67" s="269"/>
      <c r="M67" s="269"/>
      <c r="N67" s="269"/>
      <c r="P67" s="269"/>
      <c r="Q67" s="269"/>
      <c r="R67" s="269"/>
      <c r="S67" s="186"/>
      <c r="T67" s="269"/>
      <c r="U67" s="269"/>
      <c r="V67" s="269"/>
      <c r="W67" s="186"/>
      <c r="X67" s="269"/>
      <c r="Y67" s="269"/>
      <c r="Z67" s="269"/>
    </row>
    <row r="68" spans="1:26" ht="12.75">
      <c r="A68" s="269"/>
      <c r="B68" s="268" t="s">
        <v>480</v>
      </c>
      <c r="C68" s="268" t="s">
        <v>315</v>
      </c>
      <c r="D68" s="270"/>
      <c r="E68" s="270"/>
      <c r="F68" s="270"/>
      <c r="G68" s="270"/>
      <c r="H68" s="267">
        <v>3144.967743433936</v>
      </c>
      <c r="I68" s="267">
        <v>2893.8038148137002</v>
      </c>
      <c r="J68" s="267">
        <v>251.16392862023577</v>
      </c>
      <c r="K68" s="193"/>
      <c r="L68" s="267">
        <v>2023.9411078629148</v>
      </c>
      <c r="M68" s="267">
        <v>2227.058078526999</v>
      </c>
      <c r="N68" s="267">
        <v>-203.1169706640842</v>
      </c>
      <c r="O68" s="193"/>
      <c r="P68" s="267">
        <v>1477.9698377554244</v>
      </c>
      <c r="Q68" s="267">
        <v>1685.7148824495684</v>
      </c>
      <c r="R68" s="267">
        <v>-207.7450446941441</v>
      </c>
      <c r="S68" s="193"/>
      <c r="T68" s="267">
        <v>2029.2516228442255</v>
      </c>
      <c r="U68" s="267">
        <v>2164.977315358931</v>
      </c>
      <c r="V68" s="267">
        <v>-135.72569251470532</v>
      </c>
      <c r="W68" s="193"/>
      <c r="X68" s="267">
        <v>8676.1303118965</v>
      </c>
      <c r="Y68" s="267">
        <v>8971.554091149199</v>
      </c>
      <c r="Z68" s="267">
        <v>-295.4237792526983</v>
      </c>
    </row>
    <row r="69" spans="1:26" ht="12.75">
      <c r="A69" s="269"/>
      <c r="B69" s="268"/>
      <c r="C69" s="270" t="s">
        <v>481</v>
      </c>
      <c r="D69" s="270"/>
      <c r="E69" s="270"/>
      <c r="F69" s="270"/>
      <c r="G69" s="270"/>
      <c r="H69" s="269">
        <v>3137.900892303936</v>
      </c>
      <c r="I69" s="269">
        <v>9.062774080000002</v>
      </c>
      <c r="J69" s="269">
        <v>3128.838118223936</v>
      </c>
      <c r="K69" s="186"/>
      <c r="L69" s="269">
        <v>2022.5307700929147</v>
      </c>
      <c r="M69" s="269">
        <v>5.74758894</v>
      </c>
      <c r="N69" s="269">
        <v>2016.7831811529147</v>
      </c>
      <c r="P69" s="269">
        <v>1475.3218598154244</v>
      </c>
      <c r="Q69" s="269">
        <v>0.35161043999999997</v>
      </c>
      <c r="R69" s="269">
        <v>1474.9702493754244</v>
      </c>
      <c r="S69" s="186"/>
      <c r="T69" s="269">
        <v>2029.2516228442255</v>
      </c>
      <c r="U69" s="269">
        <v>0</v>
      </c>
      <c r="V69" s="269">
        <v>2029.2516228442255</v>
      </c>
      <c r="W69" s="186"/>
      <c r="X69" s="269">
        <v>8665.0051450565</v>
      </c>
      <c r="Y69" s="269">
        <v>15.161973460000002</v>
      </c>
      <c r="Z69" s="269">
        <v>8649.8431715965</v>
      </c>
    </row>
    <row r="70" spans="1:26" ht="12.75">
      <c r="A70" s="269"/>
      <c r="B70" s="270"/>
      <c r="C70" s="270"/>
      <c r="D70" s="270"/>
      <c r="E70" s="269" t="s">
        <v>82</v>
      </c>
      <c r="F70" s="270"/>
      <c r="G70" s="270"/>
      <c r="H70" s="269">
        <v>0</v>
      </c>
      <c r="I70" s="269">
        <v>0</v>
      </c>
      <c r="J70" s="269">
        <v>0</v>
      </c>
      <c r="K70" s="186"/>
      <c r="L70" s="269">
        <v>0</v>
      </c>
      <c r="M70" s="269">
        <v>0</v>
      </c>
      <c r="N70" s="269">
        <v>0</v>
      </c>
      <c r="P70" s="269">
        <v>0</v>
      </c>
      <c r="Q70" s="269">
        <v>0</v>
      </c>
      <c r="R70" s="269">
        <v>0</v>
      </c>
      <c r="S70" s="186"/>
      <c r="T70" s="269">
        <v>0</v>
      </c>
      <c r="U70" s="269">
        <v>0</v>
      </c>
      <c r="V70" s="269">
        <v>0</v>
      </c>
      <c r="W70" s="186"/>
      <c r="X70" s="269">
        <v>0</v>
      </c>
      <c r="Y70" s="269">
        <v>0</v>
      </c>
      <c r="Z70" s="269">
        <v>0</v>
      </c>
    </row>
    <row r="71" spans="1:26" ht="12.75">
      <c r="A71" s="269"/>
      <c r="B71" s="270"/>
      <c r="C71" s="270"/>
      <c r="D71" s="270"/>
      <c r="E71" s="270" t="s">
        <v>539</v>
      </c>
      <c r="F71" s="270"/>
      <c r="G71" s="270"/>
      <c r="H71" s="269">
        <v>0</v>
      </c>
      <c r="I71" s="269">
        <v>0</v>
      </c>
      <c r="J71" s="269">
        <v>0</v>
      </c>
      <c r="K71" s="186"/>
      <c r="L71" s="269">
        <v>0</v>
      </c>
      <c r="M71" s="269">
        <v>0</v>
      </c>
      <c r="N71" s="269">
        <v>0</v>
      </c>
      <c r="P71" s="269">
        <v>0</v>
      </c>
      <c r="Q71" s="269">
        <v>0</v>
      </c>
      <c r="R71" s="269">
        <v>0</v>
      </c>
      <c r="S71" s="186"/>
      <c r="T71" s="269">
        <v>0</v>
      </c>
      <c r="U71" s="269">
        <v>0</v>
      </c>
      <c r="V71" s="269">
        <v>0</v>
      </c>
      <c r="W71" s="186"/>
      <c r="X71" s="269">
        <v>0</v>
      </c>
      <c r="Y71" s="269">
        <v>0</v>
      </c>
      <c r="Z71" s="269">
        <v>0</v>
      </c>
    </row>
    <row r="72" spans="1:26" ht="12.75">
      <c r="A72" s="269"/>
      <c r="B72" s="270"/>
      <c r="C72" s="270"/>
      <c r="D72" s="270"/>
      <c r="E72" s="270" t="s">
        <v>153</v>
      </c>
      <c r="F72" s="270"/>
      <c r="G72" s="270"/>
      <c r="H72" s="269">
        <v>1114.47270923315</v>
      </c>
      <c r="I72" s="269">
        <v>8.988989300000002</v>
      </c>
      <c r="J72" s="269">
        <v>1105.48371993315</v>
      </c>
      <c r="K72" s="186"/>
      <c r="L72" s="269">
        <v>916.3025761850049</v>
      </c>
      <c r="M72" s="269">
        <v>4.54569455</v>
      </c>
      <c r="N72" s="269">
        <v>911.7568816350049</v>
      </c>
      <c r="P72" s="269">
        <v>723.7942009733243</v>
      </c>
      <c r="Q72" s="269">
        <v>0.35161043999999997</v>
      </c>
      <c r="R72" s="269">
        <v>723.4425905333244</v>
      </c>
      <c r="S72" s="186"/>
      <c r="T72" s="269">
        <v>1369.1873359954257</v>
      </c>
      <c r="U72" s="269">
        <v>0</v>
      </c>
      <c r="V72" s="269">
        <v>1369.1873359954257</v>
      </c>
      <c r="W72" s="186"/>
      <c r="X72" s="269">
        <v>4123.756822386905</v>
      </c>
      <c r="Y72" s="269">
        <v>13.886294290000002</v>
      </c>
      <c r="Z72" s="269">
        <v>4109.870528096905</v>
      </c>
    </row>
    <row r="73" spans="1:26" ht="12.75">
      <c r="A73" s="269"/>
      <c r="B73" s="270"/>
      <c r="C73" s="270"/>
      <c r="D73" s="270"/>
      <c r="E73" s="270" t="s">
        <v>154</v>
      </c>
      <c r="F73" s="270"/>
      <c r="G73" s="270"/>
      <c r="H73" s="269">
        <v>2023.428183070786</v>
      </c>
      <c r="I73" s="269">
        <v>0.07378478</v>
      </c>
      <c r="J73" s="269">
        <v>2023.3543982907859</v>
      </c>
      <c r="K73" s="186"/>
      <c r="L73" s="269">
        <v>1106.2281939079098</v>
      </c>
      <c r="M73" s="269">
        <v>1.20189439</v>
      </c>
      <c r="N73" s="269">
        <v>1105.0262995179098</v>
      </c>
      <c r="P73" s="269">
        <v>751.5276588421</v>
      </c>
      <c r="Q73" s="269">
        <v>0</v>
      </c>
      <c r="R73" s="269">
        <v>751.5276588421</v>
      </c>
      <c r="S73" s="186"/>
      <c r="T73" s="269">
        <v>660.0642868488</v>
      </c>
      <c r="U73" s="269">
        <v>0</v>
      </c>
      <c r="V73" s="269">
        <v>660.0642868488</v>
      </c>
      <c r="W73" s="186"/>
      <c r="X73" s="269">
        <v>4541.248322669596</v>
      </c>
      <c r="Y73" s="269">
        <v>1.27567917</v>
      </c>
      <c r="Z73" s="269">
        <v>4539.9726434995955</v>
      </c>
    </row>
    <row r="74" spans="1:26" ht="12.75">
      <c r="A74" s="269"/>
      <c r="B74" s="270"/>
      <c r="C74" s="270"/>
      <c r="D74" s="270"/>
      <c r="E74" s="270"/>
      <c r="F74" s="270"/>
      <c r="G74" s="270" t="s">
        <v>65</v>
      </c>
      <c r="H74" s="269">
        <v>512.5720223857</v>
      </c>
      <c r="I74" s="269">
        <v>0</v>
      </c>
      <c r="J74" s="269">
        <v>512.5720223857</v>
      </c>
      <c r="K74" s="186"/>
      <c r="L74" s="269">
        <v>362.49718625</v>
      </c>
      <c r="M74" s="269">
        <v>0</v>
      </c>
      <c r="N74" s="269">
        <v>362.49718625</v>
      </c>
      <c r="P74" s="269">
        <v>326.77584825</v>
      </c>
      <c r="Q74" s="269">
        <v>0</v>
      </c>
      <c r="R74" s="269">
        <v>326.77584825</v>
      </c>
      <c r="S74" s="186"/>
      <c r="T74" s="269">
        <v>220.90165735</v>
      </c>
      <c r="U74" s="269">
        <v>0</v>
      </c>
      <c r="V74" s="269">
        <v>220.90165735</v>
      </c>
      <c r="W74" s="186"/>
      <c r="X74" s="269">
        <v>1422.7467142357002</v>
      </c>
      <c r="Y74" s="269">
        <v>0</v>
      </c>
      <c r="Z74" s="269">
        <v>1422.7467142357002</v>
      </c>
    </row>
    <row r="75" spans="1:26" ht="12.75">
      <c r="A75" s="269"/>
      <c r="B75" s="270"/>
      <c r="C75" s="270"/>
      <c r="D75" s="270"/>
      <c r="E75" s="270"/>
      <c r="F75" s="270"/>
      <c r="G75" s="270" t="s">
        <v>66</v>
      </c>
      <c r="H75" s="269">
        <v>1510.856160685086</v>
      </c>
      <c r="I75" s="269">
        <v>0.07378478</v>
      </c>
      <c r="J75" s="269">
        <v>1510.782375905086</v>
      </c>
      <c r="K75" s="186"/>
      <c r="L75" s="269">
        <v>743.7310076579098</v>
      </c>
      <c r="M75" s="269">
        <v>1.20189439</v>
      </c>
      <c r="N75" s="269">
        <v>742.5291132679098</v>
      </c>
      <c r="P75" s="269">
        <v>424.75181059209996</v>
      </c>
      <c r="Q75" s="269">
        <v>0</v>
      </c>
      <c r="R75" s="269">
        <v>424.75181059209996</v>
      </c>
      <c r="S75" s="186"/>
      <c r="T75" s="269">
        <v>439.16262949879996</v>
      </c>
      <c r="U75" s="269">
        <v>0</v>
      </c>
      <c r="V75" s="269">
        <v>439.16262949879996</v>
      </c>
      <c r="W75" s="186"/>
      <c r="X75" s="269">
        <v>3118.501608433896</v>
      </c>
      <c r="Y75" s="269">
        <v>1.27567917</v>
      </c>
      <c r="Z75" s="269">
        <v>3117.225929263896</v>
      </c>
    </row>
    <row r="76" spans="1:26" ht="12.75">
      <c r="A76" s="269"/>
      <c r="B76" s="270"/>
      <c r="C76" s="270" t="s">
        <v>8</v>
      </c>
      <c r="D76" s="270"/>
      <c r="E76" s="270"/>
      <c r="F76" s="270"/>
      <c r="G76" s="270"/>
      <c r="H76" s="269">
        <v>7.06685113</v>
      </c>
      <c r="I76" s="269">
        <v>2884.7410407337</v>
      </c>
      <c r="J76" s="269">
        <v>-2877.6741896037</v>
      </c>
      <c r="K76" s="186"/>
      <c r="L76" s="269">
        <v>1.4103377700000002</v>
      </c>
      <c r="M76" s="269">
        <v>2221.310489586999</v>
      </c>
      <c r="N76" s="269">
        <v>-2219.9001518169994</v>
      </c>
      <c r="P76" s="269">
        <v>2.6479779399999996</v>
      </c>
      <c r="Q76" s="269">
        <v>1685.3632720095684</v>
      </c>
      <c r="R76" s="269">
        <v>-1682.7152940695685</v>
      </c>
      <c r="S76" s="186"/>
      <c r="T76" s="269">
        <v>0</v>
      </c>
      <c r="U76" s="269">
        <v>2164.977315358931</v>
      </c>
      <c r="V76" s="269">
        <v>-2164.977315358931</v>
      </c>
      <c r="W76" s="186"/>
      <c r="X76" s="269">
        <v>11.125166839999999</v>
      </c>
      <c r="Y76" s="269">
        <v>8956.392117689198</v>
      </c>
      <c r="Z76" s="269">
        <v>-8945.266950849198</v>
      </c>
    </row>
    <row r="77" spans="1:26" ht="12.75">
      <c r="A77" s="269"/>
      <c r="B77" s="270"/>
      <c r="C77" s="270"/>
      <c r="D77" s="270"/>
      <c r="E77" s="269" t="s">
        <v>82</v>
      </c>
      <c r="F77" s="270"/>
      <c r="G77" s="270"/>
      <c r="H77" s="269">
        <v>0</v>
      </c>
      <c r="I77" s="269">
        <v>0</v>
      </c>
      <c r="J77" s="269">
        <v>0</v>
      </c>
      <c r="K77" s="186"/>
      <c r="L77" s="269">
        <v>0</v>
      </c>
      <c r="M77" s="269">
        <v>0</v>
      </c>
      <c r="N77" s="269">
        <v>0</v>
      </c>
      <c r="P77" s="269">
        <v>0</v>
      </c>
      <c r="Q77" s="269">
        <v>0</v>
      </c>
      <c r="R77" s="269">
        <v>0</v>
      </c>
      <c r="S77" s="186"/>
      <c r="T77" s="269">
        <v>0</v>
      </c>
      <c r="U77" s="269">
        <v>0</v>
      </c>
      <c r="V77" s="269">
        <v>0</v>
      </c>
      <c r="W77" s="186"/>
      <c r="X77" s="269">
        <v>0</v>
      </c>
      <c r="Y77" s="269">
        <v>0</v>
      </c>
      <c r="Z77" s="269">
        <v>0</v>
      </c>
    </row>
    <row r="78" spans="1:26" ht="12.75">
      <c r="A78" s="269"/>
      <c r="B78" s="270"/>
      <c r="C78" s="270"/>
      <c r="D78" s="270"/>
      <c r="E78" s="270" t="s">
        <v>539</v>
      </c>
      <c r="F78" s="270"/>
      <c r="G78" s="270"/>
      <c r="H78" s="269">
        <v>0</v>
      </c>
      <c r="I78" s="269">
        <v>0</v>
      </c>
      <c r="J78" s="269">
        <v>0</v>
      </c>
      <c r="K78" s="186"/>
      <c r="L78" s="269">
        <v>0</v>
      </c>
      <c r="M78" s="269">
        <v>0</v>
      </c>
      <c r="N78" s="269">
        <v>0</v>
      </c>
      <c r="P78" s="269">
        <v>0</v>
      </c>
      <c r="Q78" s="269">
        <v>0</v>
      </c>
      <c r="R78" s="269">
        <v>0</v>
      </c>
      <c r="S78" s="186"/>
      <c r="T78" s="269">
        <v>0</v>
      </c>
      <c r="U78" s="269">
        <v>0</v>
      </c>
      <c r="V78" s="269">
        <v>0</v>
      </c>
      <c r="W78" s="186"/>
      <c r="X78" s="269">
        <v>0</v>
      </c>
      <c r="Y78" s="269">
        <v>0</v>
      </c>
      <c r="Z78" s="269">
        <v>0</v>
      </c>
    </row>
    <row r="79" spans="1:26" ht="12.75">
      <c r="A79" s="269"/>
      <c r="B79" s="270"/>
      <c r="C79" s="270"/>
      <c r="D79" s="270"/>
      <c r="E79" s="270" t="s">
        <v>153</v>
      </c>
      <c r="F79" s="270"/>
      <c r="G79" s="270"/>
      <c r="H79" s="269">
        <v>6.87126894</v>
      </c>
      <c r="I79" s="269">
        <v>951.1016103632003</v>
      </c>
      <c r="J79" s="269">
        <v>-944.2303414232002</v>
      </c>
      <c r="K79" s="186"/>
      <c r="L79" s="269">
        <v>1.4103377700000002</v>
      </c>
      <c r="M79" s="269">
        <v>862.0251547259993</v>
      </c>
      <c r="N79" s="269">
        <v>-860.6148169559993</v>
      </c>
      <c r="P79" s="269">
        <v>1.29804905</v>
      </c>
      <c r="Q79" s="269">
        <v>682.1159633858033</v>
      </c>
      <c r="R79" s="269">
        <v>-680.8179143358033</v>
      </c>
      <c r="S79" s="186"/>
      <c r="T79" s="269">
        <v>0</v>
      </c>
      <c r="U79" s="269">
        <v>1172.9781933971717</v>
      </c>
      <c r="V79" s="269">
        <v>-1172.9781933971717</v>
      </c>
      <c r="W79" s="186"/>
      <c r="X79" s="269">
        <v>9.57965576</v>
      </c>
      <c r="Y79" s="269">
        <v>3668.2209218721746</v>
      </c>
      <c r="Z79" s="269">
        <v>-3658.6412661121744</v>
      </c>
    </row>
    <row r="80" spans="1:26" ht="12.75">
      <c r="A80" s="269"/>
      <c r="B80" s="270"/>
      <c r="C80" s="270"/>
      <c r="D80" s="270"/>
      <c r="E80" s="270" t="s">
        <v>154</v>
      </c>
      <c r="F80" s="270"/>
      <c r="G80" s="270"/>
      <c r="H80" s="269">
        <v>0.19558219</v>
      </c>
      <c r="I80" s="269">
        <v>1933.6394303705001</v>
      </c>
      <c r="J80" s="269">
        <v>-1933.4438481805</v>
      </c>
      <c r="K80" s="186"/>
      <c r="L80" s="269">
        <v>0</v>
      </c>
      <c r="M80" s="269">
        <v>1359.285334861</v>
      </c>
      <c r="N80" s="269">
        <v>-1359.285334861</v>
      </c>
      <c r="P80" s="269">
        <v>1.34992889</v>
      </c>
      <c r="Q80" s="269">
        <v>1003.2473086237651</v>
      </c>
      <c r="R80" s="269">
        <v>-1001.8973797337651</v>
      </c>
      <c r="S80" s="186"/>
      <c r="T80" s="269">
        <v>0</v>
      </c>
      <c r="U80" s="269">
        <v>991.999121961759</v>
      </c>
      <c r="V80" s="269">
        <v>-991.999121961759</v>
      </c>
      <c r="W80" s="186"/>
      <c r="X80" s="269">
        <v>1.5455110799999998</v>
      </c>
      <c r="Y80" s="269">
        <v>5288.1711958170235</v>
      </c>
      <c r="Z80" s="269">
        <v>-5286.625684737023</v>
      </c>
    </row>
    <row r="81" spans="1:26" ht="12.75">
      <c r="A81" s="269"/>
      <c r="B81" s="270"/>
      <c r="C81" s="270"/>
      <c r="D81" s="270"/>
      <c r="E81" s="270"/>
      <c r="F81" s="270"/>
      <c r="G81" s="270" t="s">
        <v>65</v>
      </c>
      <c r="H81" s="269">
        <v>0</v>
      </c>
      <c r="I81" s="269">
        <v>372.84433806239997</v>
      </c>
      <c r="J81" s="269">
        <v>-372.84433806239997</v>
      </c>
      <c r="K81" s="186"/>
      <c r="L81" s="269">
        <v>0</v>
      </c>
      <c r="M81" s="269">
        <v>395.52983505</v>
      </c>
      <c r="N81" s="269">
        <v>-395.52983505</v>
      </c>
      <c r="P81" s="269">
        <v>0</v>
      </c>
      <c r="Q81" s="269">
        <v>447.36732895</v>
      </c>
      <c r="R81" s="269">
        <v>-447.36732895</v>
      </c>
      <c r="S81" s="186"/>
      <c r="T81" s="269">
        <v>0</v>
      </c>
      <c r="U81" s="269">
        <v>432.36288625</v>
      </c>
      <c r="V81" s="269">
        <v>-432.36288625</v>
      </c>
      <c r="W81" s="186"/>
      <c r="X81" s="269">
        <v>0</v>
      </c>
      <c r="Y81" s="269">
        <v>1648.1043883123998</v>
      </c>
      <c r="Z81" s="269">
        <v>-1648.1043883123998</v>
      </c>
    </row>
    <row r="82" spans="1:26" ht="12.75">
      <c r="A82" s="269"/>
      <c r="B82" s="270"/>
      <c r="C82" s="270"/>
      <c r="D82" s="270"/>
      <c r="E82" s="270"/>
      <c r="F82" s="270"/>
      <c r="G82" s="270" t="s">
        <v>66</v>
      </c>
      <c r="H82" s="269">
        <v>0.19558219</v>
      </c>
      <c r="I82" s="269">
        <v>1560.7950923081</v>
      </c>
      <c r="J82" s="269">
        <v>-1560.5995101181</v>
      </c>
      <c r="K82" s="186"/>
      <c r="L82" s="269">
        <v>0</v>
      </c>
      <c r="M82" s="269">
        <v>963.7554998109999</v>
      </c>
      <c r="N82" s="269">
        <v>-963.7554998109999</v>
      </c>
      <c r="P82" s="269">
        <v>1.34992889</v>
      </c>
      <c r="Q82" s="269">
        <v>555.8799796737651</v>
      </c>
      <c r="R82" s="269">
        <v>-554.5300507837651</v>
      </c>
      <c r="S82" s="186"/>
      <c r="T82" s="269">
        <v>0</v>
      </c>
      <c r="U82" s="269">
        <v>559.636235711759</v>
      </c>
      <c r="V82" s="269">
        <v>-559.636235711759</v>
      </c>
      <c r="W82" s="186"/>
      <c r="X82" s="269">
        <v>1.5455110799999998</v>
      </c>
      <c r="Y82" s="269">
        <v>3640.0668075046237</v>
      </c>
      <c r="Z82" s="269">
        <v>-3638.521296424624</v>
      </c>
    </row>
    <row r="83" spans="1:26" ht="12.75">
      <c r="A83" s="271"/>
      <c r="B83" s="271"/>
      <c r="C83" s="271"/>
      <c r="D83" s="271"/>
      <c r="E83" s="271"/>
      <c r="F83" s="271"/>
      <c r="G83" s="271"/>
      <c r="H83" s="271"/>
      <c r="I83" s="271"/>
      <c r="J83" s="271"/>
      <c r="K83" s="257"/>
      <c r="L83" s="271"/>
      <c r="M83" s="271"/>
      <c r="N83" s="271"/>
      <c r="O83" s="257"/>
      <c r="P83" s="271"/>
      <c r="Q83" s="271"/>
      <c r="R83" s="271"/>
      <c r="S83" s="257"/>
      <c r="T83" s="271"/>
      <c r="U83" s="271"/>
      <c r="V83" s="271"/>
      <c r="W83" s="257"/>
      <c r="X83" s="271"/>
      <c r="Y83" s="271"/>
      <c r="Z83" s="271"/>
    </row>
    <row r="84" spans="2:26" ht="12.75">
      <c r="B84" s="275"/>
      <c r="C84" s="275"/>
      <c r="D84" s="275"/>
      <c r="E84" s="275"/>
      <c r="F84" s="275"/>
      <c r="G84" s="275"/>
      <c r="H84" s="386" t="s">
        <v>654</v>
      </c>
      <c r="I84" s="387"/>
      <c r="J84" s="387"/>
      <c r="K84" s="387"/>
      <c r="L84" s="387"/>
      <c r="M84" s="387"/>
      <c r="N84" s="387"/>
      <c r="O84" s="387"/>
      <c r="P84" s="387"/>
      <c r="Q84" s="387"/>
      <c r="R84" s="387"/>
      <c r="S84" s="387"/>
      <c r="T84" s="387"/>
      <c r="U84" s="387"/>
      <c r="V84" s="387"/>
      <c r="W84" s="387"/>
      <c r="X84" s="387"/>
      <c r="Y84" s="387"/>
      <c r="Z84" s="387"/>
    </row>
    <row r="85" spans="2:26" ht="12.75">
      <c r="B85" s="275"/>
      <c r="C85" s="275"/>
      <c r="D85" s="275"/>
      <c r="E85" s="275"/>
      <c r="F85" s="275"/>
      <c r="G85" s="275"/>
      <c r="H85" s="413" t="s">
        <v>350</v>
      </c>
      <c r="I85" s="413"/>
      <c r="J85" s="413"/>
      <c r="L85" s="413" t="s">
        <v>351</v>
      </c>
      <c r="M85" s="413"/>
      <c r="N85" s="413"/>
      <c r="O85" s="276"/>
      <c r="P85" s="413" t="s">
        <v>352</v>
      </c>
      <c r="Q85" s="413"/>
      <c r="R85" s="413"/>
      <c r="S85" s="276"/>
      <c r="T85" s="413" t="s">
        <v>353</v>
      </c>
      <c r="U85" s="413"/>
      <c r="V85" s="413"/>
      <c r="X85" s="414" t="s">
        <v>653</v>
      </c>
      <c r="Y85" s="413"/>
      <c r="Z85" s="413"/>
    </row>
    <row r="86" spans="1:26" ht="12.75">
      <c r="A86" s="277"/>
      <c r="B86" s="277" t="s">
        <v>192</v>
      </c>
      <c r="C86" s="277"/>
      <c r="D86" s="277"/>
      <c r="E86" s="277"/>
      <c r="F86" s="277"/>
      <c r="G86" s="277"/>
      <c r="H86" s="278" t="s">
        <v>157</v>
      </c>
      <c r="I86" s="278" t="s">
        <v>158</v>
      </c>
      <c r="J86" s="278" t="s">
        <v>159</v>
      </c>
      <c r="K86" s="256"/>
      <c r="L86" s="278" t="s">
        <v>157</v>
      </c>
      <c r="M86" s="278" t="s">
        <v>158</v>
      </c>
      <c r="N86" s="278" t="s">
        <v>159</v>
      </c>
      <c r="O86" s="256"/>
      <c r="P86" s="278" t="s">
        <v>157</v>
      </c>
      <c r="Q86" s="278" t="s">
        <v>158</v>
      </c>
      <c r="R86" s="278" t="s">
        <v>159</v>
      </c>
      <c r="S86" s="256"/>
      <c r="T86" s="278" t="s">
        <v>157</v>
      </c>
      <c r="U86" s="278" t="s">
        <v>158</v>
      </c>
      <c r="V86" s="278" t="s">
        <v>159</v>
      </c>
      <c r="W86" s="256"/>
      <c r="X86" s="278" t="s">
        <v>157</v>
      </c>
      <c r="Y86" s="278" t="s">
        <v>158</v>
      </c>
      <c r="Z86" s="278" t="s">
        <v>159</v>
      </c>
    </row>
    <row r="87" spans="1:26" ht="12.75">
      <c r="A87" s="271"/>
      <c r="B87" s="271"/>
      <c r="C87" s="271"/>
      <c r="D87" s="271"/>
      <c r="E87" s="271"/>
      <c r="F87" s="271"/>
      <c r="G87" s="271"/>
      <c r="H87" s="271"/>
      <c r="I87" s="271"/>
      <c r="J87" s="271"/>
      <c r="K87" s="257"/>
      <c r="L87" s="271"/>
      <c r="M87" s="271"/>
      <c r="N87" s="271"/>
      <c r="O87" s="257"/>
      <c r="P87" s="271"/>
      <c r="Q87" s="271"/>
      <c r="R87" s="271"/>
      <c r="S87" s="257"/>
      <c r="T87" s="271"/>
      <c r="U87" s="271"/>
      <c r="V87" s="271"/>
      <c r="W87" s="257"/>
      <c r="X87" s="271"/>
      <c r="Y87" s="271"/>
      <c r="Z87" s="271"/>
    </row>
    <row r="88" spans="1:26" ht="12.75">
      <c r="A88" s="269"/>
      <c r="B88" s="269"/>
      <c r="C88" s="269"/>
      <c r="D88" s="269"/>
      <c r="E88" s="269"/>
      <c r="F88" s="269"/>
      <c r="G88" s="269"/>
      <c r="H88" s="269"/>
      <c r="I88" s="269"/>
      <c r="J88" s="269"/>
      <c r="K88" s="186"/>
      <c r="L88" s="269"/>
      <c r="M88" s="269"/>
      <c r="N88" s="269"/>
      <c r="P88" s="269"/>
      <c r="Q88" s="269"/>
      <c r="R88" s="269"/>
      <c r="S88" s="186"/>
      <c r="T88" s="269"/>
      <c r="U88" s="269"/>
      <c r="V88" s="269"/>
      <c r="W88" s="186"/>
      <c r="X88" s="269"/>
      <c r="Y88" s="269"/>
      <c r="Z88" s="269"/>
    </row>
    <row r="89" spans="1:26" s="193" customFormat="1" ht="12.75">
      <c r="A89" s="267"/>
      <c r="B89" s="267" t="s">
        <v>729</v>
      </c>
      <c r="C89" s="267"/>
      <c r="D89" s="267"/>
      <c r="E89" s="267"/>
      <c r="F89" s="267"/>
      <c r="G89" s="267"/>
      <c r="H89" s="267">
        <v>22931.611390986433</v>
      </c>
      <c r="I89" s="267">
        <v>24753.493820201395</v>
      </c>
      <c r="J89" s="267">
        <v>-1821.882429214962</v>
      </c>
      <c r="L89" s="267">
        <v>37865.290846730575</v>
      </c>
      <c r="M89" s="267">
        <v>35837.156859249255</v>
      </c>
      <c r="N89" s="267">
        <v>2028.1339874813202</v>
      </c>
      <c r="P89" s="267">
        <v>30863.74597751292</v>
      </c>
      <c r="Q89" s="267">
        <v>27745.98279382122</v>
      </c>
      <c r="R89" s="267">
        <v>3117.7631836917026</v>
      </c>
      <c r="T89" s="267">
        <v>27309.022302421465</v>
      </c>
      <c r="U89" s="267">
        <v>25641.19741094112</v>
      </c>
      <c r="V89" s="267">
        <v>1667.8248914803444</v>
      </c>
      <c r="X89" s="267">
        <v>118969.6705176514</v>
      </c>
      <c r="Y89" s="267">
        <v>113977.83088421299</v>
      </c>
      <c r="Z89" s="267">
        <v>4991.8396334384015</v>
      </c>
    </row>
    <row r="90" spans="1:26" ht="12.75">
      <c r="A90" s="269"/>
      <c r="B90" s="269"/>
      <c r="C90" s="269" t="s">
        <v>121</v>
      </c>
      <c r="D90" s="269"/>
      <c r="E90" s="269"/>
      <c r="F90" s="269"/>
      <c r="G90" s="269"/>
      <c r="H90" s="269">
        <v>17554.618650472796</v>
      </c>
      <c r="I90" s="269">
        <v>18619.990084549187</v>
      </c>
      <c r="J90" s="269">
        <v>-1065.3714340763909</v>
      </c>
      <c r="K90" s="186"/>
      <c r="L90" s="269">
        <v>32694.301273609442</v>
      </c>
      <c r="M90" s="269">
        <v>30274.3787083235</v>
      </c>
      <c r="N90" s="269">
        <v>2419.9225652859423</v>
      </c>
      <c r="P90" s="269">
        <v>23120.149335692397</v>
      </c>
      <c r="Q90" s="269">
        <v>23445.600152945368</v>
      </c>
      <c r="R90" s="269">
        <v>-325.4508172529713</v>
      </c>
      <c r="S90" s="186"/>
      <c r="T90" s="269">
        <v>19921.266195258675</v>
      </c>
      <c r="U90" s="269">
        <v>22722.83298810182</v>
      </c>
      <c r="V90" s="269">
        <v>-2801.5667928431467</v>
      </c>
      <c r="W90" s="186"/>
      <c r="X90" s="269">
        <v>93290.33545503332</v>
      </c>
      <c r="Y90" s="269">
        <v>95062.80193391988</v>
      </c>
      <c r="Z90" s="269">
        <v>-1772.466478886563</v>
      </c>
    </row>
    <row r="91" spans="1:26" ht="12.75">
      <c r="A91" s="269"/>
      <c r="B91" s="269"/>
      <c r="C91" s="269"/>
      <c r="D91" s="269" t="s">
        <v>126</v>
      </c>
      <c r="E91" s="269"/>
      <c r="F91" s="269"/>
      <c r="G91" s="269"/>
      <c r="H91" s="269">
        <v>374.7685593696957</v>
      </c>
      <c r="I91" s="269">
        <v>1021.779592200084</v>
      </c>
      <c r="J91" s="269">
        <v>-647.0110328303883</v>
      </c>
      <c r="K91" s="186"/>
      <c r="L91" s="269">
        <v>0</v>
      </c>
      <c r="M91" s="269">
        <v>1198.3365808258009</v>
      </c>
      <c r="N91" s="269">
        <v>-1198.3365808258009</v>
      </c>
      <c r="P91" s="269">
        <v>170.46441741174453</v>
      </c>
      <c r="Q91" s="269">
        <v>1301.4539436402733</v>
      </c>
      <c r="R91" s="269">
        <v>-1130.9895262285288</v>
      </c>
      <c r="S91" s="186"/>
      <c r="T91" s="269">
        <v>254.403482379151</v>
      </c>
      <c r="U91" s="269">
        <v>1407.5885248532227</v>
      </c>
      <c r="V91" s="269">
        <v>-1153.1850424740717</v>
      </c>
      <c r="W91" s="186"/>
      <c r="X91" s="269">
        <v>799.6364591605912</v>
      </c>
      <c r="Y91" s="269">
        <v>4929.1586415193815</v>
      </c>
      <c r="Z91" s="269">
        <v>-4129.52218235879</v>
      </c>
    </row>
    <row r="92" spans="1:26" ht="12.75">
      <c r="A92" s="269"/>
      <c r="B92" s="269"/>
      <c r="C92" s="269"/>
      <c r="D92" s="269"/>
      <c r="E92" s="270" t="s">
        <v>539</v>
      </c>
      <c r="F92" s="269"/>
      <c r="G92" s="269"/>
      <c r="H92" s="269">
        <v>0</v>
      </c>
      <c r="I92" s="269">
        <v>0</v>
      </c>
      <c r="J92" s="269">
        <v>0</v>
      </c>
      <c r="K92" s="186"/>
      <c r="L92" s="269">
        <v>0</v>
      </c>
      <c r="M92" s="269">
        <v>0</v>
      </c>
      <c r="N92" s="269">
        <v>0</v>
      </c>
      <c r="P92" s="269">
        <v>0</v>
      </c>
      <c r="Q92" s="269">
        <v>0</v>
      </c>
      <c r="R92" s="269">
        <v>0</v>
      </c>
      <c r="S92" s="186"/>
      <c r="T92" s="269">
        <v>0</v>
      </c>
      <c r="U92" s="269">
        <v>0</v>
      </c>
      <c r="V92" s="269">
        <v>0</v>
      </c>
      <c r="W92" s="186"/>
      <c r="X92" s="269">
        <v>0</v>
      </c>
      <c r="Y92" s="269">
        <v>0</v>
      </c>
      <c r="Z92" s="269">
        <v>0</v>
      </c>
    </row>
    <row r="93" spans="1:26" ht="12.75">
      <c r="A93" s="269"/>
      <c r="B93" s="269"/>
      <c r="C93" s="269"/>
      <c r="D93" s="269"/>
      <c r="E93" s="269"/>
      <c r="F93" s="269" t="s">
        <v>127</v>
      </c>
      <c r="G93" s="269"/>
      <c r="H93" s="269">
        <v>0</v>
      </c>
      <c r="I93" s="269">
        <v>0</v>
      </c>
      <c r="J93" s="269">
        <v>0</v>
      </c>
      <c r="K93" s="186"/>
      <c r="L93" s="269">
        <v>0</v>
      </c>
      <c r="M93" s="269">
        <v>0</v>
      </c>
      <c r="N93" s="269">
        <v>0</v>
      </c>
      <c r="P93" s="269">
        <v>0</v>
      </c>
      <c r="Q93" s="269">
        <v>0</v>
      </c>
      <c r="R93" s="269">
        <v>0</v>
      </c>
      <c r="S93" s="186"/>
      <c r="T93" s="269">
        <v>0</v>
      </c>
      <c r="U93" s="269">
        <v>0</v>
      </c>
      <c r="V93" s="269">
        <v>0</v>
      </c>
      <c r="W93" s="186"/>
      <c r="X93" s="269">
        <v>0</v>
      </c>
      <c r="Y93" s="269">
        <v>0</v>
      </c>
      <c r="Z93" s="269">
        <v>0</v>
      </c>
    </row>
    <row r="94" spans="1:26" ht="12.75">
      <c r="A94" s="269"/>
      <c r="B94" s="269"/>
      <c r="C94" s="269"/>
      <c r="D94" s="269"/>
      <c r="E94" s="269"/>
      <c r="F94" s="269" t="s">
        <v>141</v>
      </c>
      <c r="G94" s="269"/>
      <c r="H94" s="269">
        <v>0</v>
      </c>
      <c r="I94" s="269">
        <v>0</v>
      </c>
      <c r="J94" s="269">
        <v>0</v>
      </c>
      <c r="K94" s="186"/>
      <c r="L94" s="269">
        <v>0</v>
      </c>
      <c r="M94" s="269">
        <v>0</v>
      </c>
      <c r="N94" s="269">
        <v>0</v>
      </c>
      <c r="P94" s="269">
        <v>0</v>
      </c>
      <c r="Q94" s="269">
        <v>0</v>
      </c>
      <c r="R94" s="269">
        <v>0</v>
      </c>
      <c r="S94" s="186"/>
      <c r="T94" s="269">
        <v>0</v>
      </c>
      <c r="U94" s="269">
        <v>0</v>
      </c>
      <c r="V94" s="269">
        <v>0</v>
      </c>
      <c r="W94" s="186"/>
      <c r="X94" s="269">
        <v>0</v>
      </c>
      <c r="Y94" s="269">
        <v>0</v>
      </c>
      <c r="Z94" s="269">
        <v>0</v>
      </c>
    </row>
    <row r="95" spans="1:26" ht="12.75">
      <c r="A95" s="269"/>
      <c r="B95" s="269"/>
      <c r="C95" s="269"/>
      <c r="D95" s="269"/>
      <c r="E95" s="269" t="s">
        <v>140</v>
      </c>
      <c r="F95" s="269"/>
      <c r="G95" s="269"/>
      <c r="H95" s="269">
        <v>374.7685593696957</v>
      </c>
      <c r="I95" s="269">
        <v>1021.779592200084</v>
      </c>
      <c r="J95" s="269">
        <v>-647.0110328303883</v>
      </c>
      <c r="K95" s="186"/>
      <c r="L95" s="269">
        <v>0</v>
      </c>
      <c r="M95" s="269">
        <v>1198.3365808258009</v>
      </c>
      <c r="N95" s="269">
        <v>-1198.3365808258009</v>
      </c>
      <c r="P95" s="269">
        <v>170.46441741174453</v>
      </c>
      <c r="Q95" s="269">
        <v>1301.4539436402733</v>
      </c>
      <c r="R95" s="269">
        <v>-1130.9895262285288</v>
      </c>
      <c r="S95" s="186"/>
      <c r="T95" s="269">
        <v>254.403482379151</v>
      </c>
      <c r="U95" s="269">
        <v>1407.5885248532227</v>
      </c>
      <c r="V95" s="269">
        <v>-1153.1850424740717</v>
      </c>
      <c r="W95" s="186"/>
      <c r="X95" s="269">
        <v>799.6364591605912</v>
      </c>
      <c r="Y95" s="269">
        <v>4929.1586415193815</v>
      </c>
      <c r="Z95" s="269">
        <v>-4129.52218235879</v>
      </c>
    </row>
    <row r="96" spans="1:26" ht="12.75">
      <c r="A96" s="269"/>
      <c r="B96" s="269"/>
      <c r="C96" s="269"/>
      <c r="D96" s="269"/>
      <c r="E96" s="269"/>
      <c r="F96" s="269" t="s">
        <v>127</v>
      </c>
      <c r="G96" s="269"/>
      <c r="H96" s="269">
        <v>0</v>
      </c>
      <c r="I96" s="269">
        <v>0</v>
      </c>
      <c r="J96" s="269">
        <v>0</v>
      </c>
      <c r="K96" s="186"/>
      <c r="L96" s="269">
        <v>0</v>
      </c>
      <c r="M96" s="269">
        <v>0</v>
      </c>
      <c r="N96" s="269">
        <v>0</v>
      </c>
      <c r="P96" s="269">
        <v>0</v>
      </c>
      <c r="Q96" s="269">
        <v>0</v>
      </c>
      <c r="R96" s="269">
        <v>0</v>
      </c>
      <c r="S96" s="186"/>
      <c r="T96" s="269">
        <v>0</v>
      </c>
      <c r="U96" s="269">
        <v>0</v>
      </c>
      <c r="V96" s="269">
        <v>0</v>
      </c>
      <c r="W96" s="186"/>
      <c r="X96" s="269">
        <v>0</v>
      </c>
      <c r="Y96" s="269">
        <v>0</v>
      </c>
      <c r="Z96" s="269">
        <v>0</v>
      </c>
    </row>
    <row r="97" spans="1:26" ht="12.75">
      <c r="A97" s="269"/>
      <c r="B97" s="269"/>
      <c r="C97" s="269"/>
      <c r="D97" s="269"/>
      <c r="E97" s="269"/>
      <c r="F97" s="269" t="s">
        <v>141</v>
      </c>
      <c r="G97" s="269"/>
      <c r="H97" s="269">
        <v>374.7685593696957</v>
      </c>
      <c r="I97" s="269">
        <v>1021.779592200084</v>
      </c>
      <c r="J97" s="269">
        <v>-647.0110328303883</v>
      </c>
      <c r="K97" s="186"/>
      <c r="L97" s="269">
        <v>0</v>
      </c>
      <c r="M97" s="269">
        <v>1198.3365808258009</v>
      </c>
      <c r="N97" s="269">
        <v>-1198.3365808258009</v>
      </c>
      <c r="P97" s="269">
        <v>170.46441741174453</v>
      </c>
      <c r="Q97" s="269">
        <v>1301.4539436402733</v>
      </c>
      <c r="R97" s="269">
        <v>-1130.9895262285288</v>
      </c>
      <c r="S97" s="186"/>
      <c r="T97" s="269">
        <v>254.403482379151</v>
      </c>
      <c r="U97" s="269">
        <v>1407.5885248532227</v>
      </c>
      <c r="V97" s="269">
        <v>-1153.1850424740717</v>
      </c>
      <c r="W97" s="186"/>
      <c r="X97" s="269">
        <v>799.6364591605912</v>
      </c>
      <c r="Y97" s="269">
        <v>4929.1586415193815</v>
      </c>
      <c r="Z97" s="269">
        <v>-4129.52218235879</v>
      </c>
    </row>
    <row r="98" spans="1:26" ht="12.75">
      <c r="A98" s="269"/>
      <c r="B98" s="269"/>
      <c r="C98" s="269"/>
      <c r="D98" s="269"/>
      <c r="E98" s="269"/>
      <c r="F98" s="269"/>
      <c r="G98" s="269" t="s">
        <v>65</v>
      </c>
      <c r="H98" s="269">
        <v>235.70772712788005</v>
      </c>
      <c r="I98" s="269">
        <v>201.9652312651641</v>
      </c>
      <c r="J98" s="269">
        <v>33.74249586271594</v>
      </c>
      <c r="K98" s="186"/>
      <c r="L98" s="269">
        <v>0</v>
      </c>
      <c r="M98" s="269">
        <v>296.799057794408</v>
      </c>
      <c r="N98" s="269">
        <v>-296.799057794408</v>
      </c>
      <c r="P98" s="269">
        <v>170.46441741174453</v>
      </c>
      <c r="Q98" s="269">
        <v>354.60117550331006</v>
      </c>
      <c r="R98" s="269">
        <v>-184.13675809156553</v>
      </c>
      <c r="S98" s="186"/>
      <c r="T98" s="269">
        <v>165.8482293742702</v>
      </c>
      <c r="U98" s="269">
        <v>736.1649591408801</v>
      </c>
      <c r="V98" s="269">
        <v>-570.3167297666099</v>
      </c>
      <c r="W98" s="186"/>
      <c r="X98" s="269">
        <v>572.0203739138948</v>
      </c>
      <c r="Y98" s="269">
        <v>1589.5304237037622</v>
      </c>
      <c r="Z98" s="269">
        <v>-1017.5100497898674</v>
      </c>
    </row>
    <row r="99" spans="1:26" ht="12.75">
      <c r="A99" s="269"/>
      <c r="B99" s="269"/>
      <c r="C99" s="269"/>
      <c r="D99" s="269"/>
      <c r="E99" s="269"/>
      <c r="F99" s="269"/>
      <c r="G99" s="269" t="s">
        <v>66</v>
      </c>
      <c r="H99" s="269">
        <v>139.06083224181566</v>
      </c>
      <c r="I99" s="269">
        <v>819.8143609349199</v>
      </c>
      <c r="J99" s="269">
        <v>-680.7535286931043</v>
      </c>
      <c r="K99" s="186"/>
      <c r="L99" s="269">
        <v>0</v>
      </c>
      <c r="M99" s="269">
        <v>901.537523031393</v>
      </c>
      <c r="N99" s="269">
        <v>-901.537523031393</v>
      </c>
      <c r="P99" s="269">
        <v>0</v>
      </c>
      <c r="Q99" s="269">
        <v>946.8527681369633</v>
      </c>
      <c r="R99" s="269">
        <v>-946.8527681369633</v>
      </c>
      <c r="S99" s="186"/>
      <c r="T99" s="269">
        <v>88.5552530048808</v>
      </c>
      <c r="U99" s="269">
        <v>671.4235657123427</v>
      </c>
      <c r="V99" s="269">
        <v>-582.8683127074619</v>
      </c>
      <c r="W99" s="186"/>
      <c r="X99" s="269">
        <v>227.61608524669646</v>
      </c>
      <c r="Y99" s="269">
        <v>3339.628217815619</v>
      </c>
      <c r="Z99" s="269">
        <v>-3112.0121325689224</v>
      </c>
    </row>
    <row r="100" spans="1:26" ht="12.75">
      <c r="A100" s="269"/>
      <c r="B100" s="269"/>
      <c r="C100" s="269"/>
      <c r="D100" s="269" t="s">
        <v>142</v>
      </c>
      <c r="E100" s="269"/>
      <c r="F100" s="269"/>
      <c r="G100" s="269"/>
      <c r="H100" s="269">
        <v>580.68425374</v>
      </c>
      <c r="I100" s="269">
        <v>530.89043657</v>
      </c>
      <c r="J100" s="269">
        <v>49.79381717000001</v>
      </c>
      <c r="K100" s="186"/>
      <c r="L100" s="269">
        <v>505.304798</v>
      </c>
      <c r="M100" s="269">
        <v>1171.9868673</v>
      </c>
      <c r="N100" s="269">
        <v>-666.6820693000001</v>
      </c>
      <c r="P100" s="269">
        <v>716.82333544</v>
      </c>
      <c r="Q100" s="269">
        <v>1134.43342384</v>
      </c>
      <c r="R100" s="269">
        <v>-417.6100883999999</v>
      </c>
      <c r="S100" s="186"/>
      <c r="T100" s="269">
        <v>591.68149498</v>
      </c>
      <c r="U100" s="269">
        <v>814.4451766599999</v>
      </c>
      <c r="V100" s="269">
        <v>-222.76368167999988</v>
      </c>
      <c r="W100" s="186"/>
      <c r="X100" s="269">
        <v>2394.4938821600003</v>
      </c>
      <c r="Y100" s="269">
        <v>3651.75590437</v>
      </c>
      <c r="Z100" s="269">
        <v>-1257.2620222099995</v>
      </c>
    </row>
    <row r="101" spans="1:26" ht="12.75">
      <c r="A101" s="269"/>
      <c r="B101" s="269"/>
      <c r="C101" s="269"/>
      <c r="D101" s="269"/>
      <c r="E101" s="269" t="s">
        <v>82</v>
      </c>
      <c r="F101" s="269"/>
      <c r="G101" s="269"/>
      <c r="H101" s="269">
        <v>0</v>
      </c>
      <c r="I101" s="269">
        <v>0</v>
      </c>
      <c r="J101" s="269">
        <v>0</v>
      </c>
      <c r="K101" s="186"/>
      <c r="L101" s="269">
        <v>0</v>
      </c>
      <c r="M101" s="269">
        <v>0</v>
      </c>
      <c r="N101" s="269">
        <v>0</v>
      </c>
      <c r="P101" s="269">
        <v>0</v>
      </c>
      <c r="Q101" s="269">
        <v>0</v>
      </c>
      <c r="R101" s="269">
        <v>0</v>
      </c>
      <c r="S101" s="186"/>
      <c r="T101" s="269">
        <v>0</v>
      </c>
      <c r="U101" s="269">
        <v>0</v>
      </c>
      <c r="V101" s="269">
        <v>0</v>
      </c>
      <c r="W101" s="186"/>
      <c r="X101" s="269">
        <v>0</v>
      </c>
      <c r="Y101" s="269">
        <v>0</v>
      </c>
      <c r="Z101" s="269">
        <v>0</v>
      </c>
    </row>
    <row r="102" spans="1:26" ht="12.75">
      <c r="A102" s="269"/>
      <c r="B102" s="269"/>
      <c r="C102" s="269"/>
      <c r="D102" s="269"/>
      <c r="E102" s="269"/>
      <c r="F102" s="269" t="s">
        <v>114</v>
      </c>
      <c r="G102" s="269"/>
      <c r="H102" s="269">
        <v>0</v>
      </c>
      <c r="I102" s="269">
        <v>0</v>
      </c>
      <c r="J102" s="269">
        <v>0</v>
      </c>
      <c r="K102" s="186"/>
      <c r="L102" s="269">
        <v>0</v>
      </c>
      <c r="M102" s="269">
        <v>0</v>
      </c>
      <c r="N102" s="269">
        <v>0</v>
      </c>
      <c r="P102" s="269">
        <v>0</v>
      </c>
      <c r="Q102" s="269">
        <v>0</v>
      </c>
      <c r="R102" s="269">
        <v>0</v>
      </c>
      <c r="S102" s="186"/>
      <c r="T102" s="269">
        <v>0</v>
      </c>
      <c r="U102" s="269">
        <v>0</v>
      </c>
      <c r="V102" s="269">
        <v>0</v>
      </c>
      <c r="W102" s="186"/>
      <c r="X102" s="269">
        <v>0</v>
      </c>
      <c r="Y102" s="269">
        <v>0</v>
      </c>
      <c r="Z102" s="269">
        <v>0</v>
      </c>
    </row>
    <row r="103" spans="1:26" ht="12.75">
      <c r="A103" s="269"/>
      <c r="B103" s="269"/>
      <c r="C103" s="269"/>
      <c r="D103" s="269"/>
      <c r="E103" s="269"/>
      <c r="F103" s="269" t="s">
        <v>129</v>
      </c>
      <c r="G103" s="269"/>
      <c r="H103" s="269">
        <v>0</v>
      </c>
      <c r="I103" s="269">
        <v>0</v>
      </c>
      <c r="J103" s="269">
        <v>0</v>
      </c>
      <c r="K103" s="186"/>
      <c r="L103" s="269">
        <v>0</v>
      </c>
      <c r="M103" s="269">
        <v>0</v>
      </c>
      <c r="N103" s="269">
        <v>0</v>
      </c>
      <c r="P103" s="269">
        <v>0</v>
      </c>
      <c r="Q103" s="269">
        <v>0</v>
      </c>
      <c r="R103" s="269">
        <v>0</v>
      </c>
      <c r="S103" s="186"/>
      <c r="T103" s="269">
        <v>0</v>
      </c>
      <c r="U103" s="269">
        <v>0</v>
      </c>
      <c r="V103" s="269">
        <v>0</v>
      </c>
      <c r="W103" s="186"/>
      <c r="X103" s="269">
        <v>0</v>
      </c>
      <c r="Y103" s="269">
        <v>0</v>
      </c>
      <c r="Z103" s="269">
        <v>0</v>
      </c>
    </row>
    <row r="104" spans="1:26" ht="12.75">
      <c r="A104" s="269"/>
      <c r="B104" s="269"/>
      <c r="C104" s="269"/>
      <c r="D104" s="269"/>
      <c r="E104" s="270" t="s">
        <v>539</v>
      </c>
      <c r="F104" s="269"/>
      <c r="G104" s="269"/>
      <c r="H104" s="269">
        <v>0</v>
      </c>
      <c r="I104" s="269">
        <v>0</v>
      </c>
      <c r="J104" s="269">
        <v>0</v>
      </c>
      <c r="K104" s="186"/>
      <c r="L104" s="269">
        <v>0</v>
      </c>
      <c r="M104" s="269">
        <v>0</v>
      </c>
      <c r="N104" s="269">
        <v>0</v>
      </c>
      <c r="P104" s="269">
        <v>0</v>
      </c>
      <c r="Q104" s="269">
        <v>0</v>
      </c>
      <c r="R104" s="269">
        <v>0</v>
      </c>
      <c r="S104" s="186"/>
      <c r="T104" s="269">
        <v>0</v>
      </c>
      <c r="U104" s="269">
        <v>0</v>
      </c>
      <c r="V104" s="269">
        <v>0</v>
      </c>
      <c r="W104" s="186"/>
      <c r="X104" s="269">
        <v>0</v>
      </c>
      <c r="Y104" s="269">
        <v>0</v>
      </c>
      <c r="Z104" s="269">
        <v>0</v>
      </c>
    </row>
    <row r="105" spans="1:26" ht="12.75">
      <c r="A105" s="269"/>
      <c r="B105" s="269"/>
      <c r="C105" s="269"/>
      <c r="D105" s="269"/>
      <c r="E105" s="269"/>
      <c r="F105" s="269" t="s">
        <v>114</v>
      </c>
      <c r="G105" s="269"/>
      <c r="H105" s="269">
        <v>0</v>
      </c>
      <c r="I105" s="269">
        <v>0</v>
      </c>
      <c r="J105" s="269">
        <v>0</v>
      </c>
      <c r="K105" s="186"/>
      <c r="L105" s="269">
        <v>0</v>
      </c>
      <c r="M105" s="269">
        <v>0</v>
      </c>
      <c r="N105" s="269">
        <v>0</v>
      </c>
      <c r="P105" s="269">
        <v>0</v>
      </c>
      <c r="Q105" s="269">
        <v>0</v>
      </c>
      <c r="R105" s="269">
        <v>0</v>
      </c>
      <c r="S105" s="186"/>
      <c r="T105" s="269">
        <v>0</v>
      </c>
      <c r="U105" s="269">
        <v>0</v>
      </c>
      <c r="V105" s="269">
        <v>0</v>
      </c>
      <c r="W105" s="186"/>
      <c r="X105" s="269">
        <v>0</v>
      </c>
      <c r="Y105" s="269">
        <v>0</v>
      </c>
      <c r="Z105" s="269">
        <v>0</v>
      </c>
    </row>
    <row r="106" spans="1:26" ht="12.75">
      <c r="A106" s="269"/>
      <c r="B106" s="269"/>
      <c r="C106" s="269"/>
      <c r="D106" s="269"/>
      <c r="E106" s="269"/>
      <c r="F106" s="269" t="s">
        <v>129</v>
      </c>
      <c r="G106" s="269"/>
      <c r="H106" s="269">
        <v>0</v>
      </c>
      <c r="I106" s="269">
        <v>0</v>
      </c>
      <c r="J106" s="269">
        <v>0</v>
      </c>
      <c r="K106" s="186"/>
      <c r="L106" s="269">
        <v>0</v>
      </c>
      <c r="M106" s="269">
        <v>0</v>
      </c>
      <c r="N106" s="269">
        <v>0</v>
      </c>
      <c r="P106" s="269">
        <v>0</v>
      </c>
      <c r="Q106" s="269">
        <v>0</v>
      </c>
      <c r="R106" s="269">
        <v>0</v>
      </c>
      <c r="S106" s="186"/>
      <c r="T106" s="269">
        <v>0</v>
      </c>
      <c r="U106" s="269">
        <v>0</v>
      </c>
      <c r="V106" s="269">
        <v>0</v>
      </c>
      <c r="W106" s="186"/>
      <c r="X106" s="269">
        <v>0</v>
      </c>
      <c r="Y106" s="269">
        <v>0</v>
      </c>
      <c r="Z106" s="269">
        <v>0</v>
      </c>
    </row>
    <row r="107" spans="1:26" ht="12.75">
      <c r="A107" s="269"/>
      <c r="B107" s="269"/>
      <c r="C107" s="269"/>
      <c r="D107" s="269"/>
      <c r="E107" s="269" t="s">
        <v>153</v>
      </c>
      <c r="F107" s="269"/>
      <c r="G107" s="269"/>
      <c r="H107" s="269">
        <v>578.395199</v>
      </c>
      <c r="I107" s="269">
        <v>489.321949</v>
      </c>
      <c r="J107" s="269">
        <v>89.07325000000003</v>
      </c>
      <c r="K107" s="186"/>
      <c r="L107" s="269">
        <v>502.304798</v>
      </c>
      <c r="M107" s="269">
        <v>542.40144</v>
      </c>
      <c r="N107" s="269">
        <v>-40.096641999999974</v>
      </c>
      <c r="P107" s="269">
        <v>695.637955</v>
      </c>
      <c r="Q107" s="269">
        <v>1108.049571</v>
      </c>
      <c r="R107" s="269">
        <v>-412.411616</v>
      </c>
      <c r="S107" s="186"/>
      <c r="T107" s="269">
        <v>562.850763</v>
      </c>
      <c r="U107" s="269">
        <v>722.857726</v>
      </c>
      <c r="V107" s="269">
        <v>-160.00696299999993</v>
      </c>
      <c r="W107" s="186"/>
      <c r="X107" s="269">
        <v>2339.1887150000002</v>
      </c>
      <c r="Y107" s="269">
        <v>2862.630686</v>
      </c>
      <c r="Z107" s="269">
        <v>-523.4419709999997</v>
      </c>
    </row>
    <row r="108" spans="1:26" ht="12.75">
      <c r="A108" s="269"/>
      <c r="B108" s="269"/>
      <c r="C108" s="269"/>
      <c r="D108" s="269"/>
      <c r="E108" s="269"/>
      <c r="F108" s="269" t="s">
        <v>114</v>
      </c>
      <c r="G108" s="269"/>
      <c r="H108" s="269">
        <v>234</v>
      </c>
      <c r="I108" s="269">
        <v>192.11</v>
      </c>
      <c r="J108" s="269">
        <v>41.89</v>
      </c>
      <c r="K108" s="186"/>
      <c r="L108" s="269">
        <v>162.63301</v>
      </c>
      <c r="M108" s="269">
        <v>134.25476899999998</v>
      </c>
      <c r="N108" s="269">
        <v>28.37824100000003</v>
      </c>
      <c r="P108" s="269">
        <v>202.5481634182621</v>
      </c>
      <c r="Q108" s="269">
        <v>281.3151674119175</v>
      </c>
      <c r="R108" s="269">
        <v>-78.76700399365541</v>
      </c>
      <c r="S108" s="186"/>
      <c r="T108" s="269">
        <v>322.5511967350768</v>
      </c>
      <c r="U108" s="269">
        <v>349.4714452976591</v>
      </c>
      <c r="V108" s="269">
        <v>-26.920248562582287</v>
      </c>
      <c r="W108" s="186"/>
      <c r="X108" s="269">
        <v>921.7323701533389</v>
      </c>
      <c r="Y108" s="269">
        <v>957.1513817095766</v>
      </c>
      <c r="Z108" s="269">
        <v>-35.419011556237706</v>
      </c>
    </row>
    <row r="109" spans="1:26" ht="12.75">
      <c r="A109" s="269"/>
      <c r="B109" s="269"/>
      <c r="C109" s="269"/>
      <c r="D109" s="269"/>
      <c r="E109" s="269"/>
      <c r="F109" s="269" t="s">
        <v>129</v>
      </c>
      <c r="G109" s="269"/>
      <c r="H109" s="269">
        <v>344.395199</v>
      </c>
      <c r="I109" s="269">
        <v>297.211949</v>
      </c>
      <c r="J109" s="269">
        <v>47.18324999999999</v>
      </c>
      <c r="K109" s="186"/>
      <c r="L109" s="269">
        <v>339.671788</v>
      </c>
      <c r="M109" s="269">
        <v>408.14667099999997</v>
      </c>
      <c r="N109" s="269">
        <v>-68.47488299999998</v>
      </c>
      <c r="P109" s="269">
        <v>493.0897915817379</v>
      </c>
      <c r="Q109" s="269">
        <v>826.7344035880825</v>
      </c>
      <c r="R109" s="269">
        <v>-333.6446120063446</v>
      </c>
      <c r="S109" s="186"/>
      <c r="T109" s="269">
        <v>240.2995662649232</v>
      </c>
      <c r="U109" s="269">
        <v>373.38628070234085</v>
      </c>
      <c r="V109" s="269">
        <v>-133.08671443741767</v>
      </c>
      <c r="W109" s="186"/>
      <c r="X109" s="269">
        <v>1417.456344846661</v>
      </c>
      <c r="Y109" s="269">
        <v>1905.4793042904232</v>
      </c>
      <c r="Z109" s="269">
        <v>-488.02295944376215</v>
      </c>
    </row>
    <row r="110" spans="1:26" ht="12.75">
      <c r="A110" s="269"/>
      <c r="B110" s="269"/>
      <c r="C110" s="269"/>
      <c r="D110" s="269"/>
      <c r="E110" s="269" t="s">
        <v>154</v>
      </c>
      <c r="F110" s="269"/>
      <c r="G110" s="269"/>
      <c r="H110" s="269">
        <v>2.28905474</v>
      </c>
      <c r="I110" s="269">
        <v>41.56848757</v>
      </c>
      <c r="J110" s="269">
        <v>-39.279432830000005</v>
      </c>
      <c r="K110" s="186"/>
      <c r="L110" s="269">
        <v>3</v>
      </c>
      <c r="M110" s="269">
        <v>629.5854273</v>
      </c>
      <c r="N110" s="269">
        <v>-626.5854273</v>
      </c>
      <c r="P110" s="269">
        <v>21.185380440000003</v>
      </c>
      <c r="Q110" s="269">
        <v>26.38385284</v>
      </c>
      <c r="R110" s="269">
        <v>-5.198472399999996</v>
      </c>
      <c r="S110" s="186"/>
      <c r="T110" s="269">
        <v>28.83073198</v>
      </c>
      <c r="U110" s="269">
        <v>91.58745065999999</v>
      </c>
      <c r="V110" s="269">
        <v>-62.75671867999999</v>
      </c>
      <c r="W110" s="186"/>
      <c r="X110" s="269">
        <v>55.30516716</v>
      </c>
      <c r="Y110" s="269">
        <v>789.12521837</v>
      </c>
      <c r="Z110" s="269">
        <v>-733.82005121</v>
      </c>
    </row>
    <row r="111" spans="1:26" ht="12.75">
      <c r="A111" s="269"/>
      <c r="B111" s="269"/>
      <c r="C111" s="269"/>
      <c r="D111" s="269"/>
      <c r="E111" s="269"/>
      <c r="F111" s="269" t="s">
        <v>116</v>
      </c>
      <c r="G111" s="269"/>
      <c r="H111" s="269">
        <v>0</v>
      </c>
      <c r="I111" s="269">
        <v>0</v>
      </c>
      <c r="J111" s="269">
        <v>0</v>
      </c>
      <c r="K111" s="186"/>
      <c r="L111" s="269">
        <v>0</v>
      </c>
      <c r="M111" s="269">
        <v>0</v>
      </c>
      <c r="N111" s="269">
        <v>0</v>
      </c>
      <c r="P111" s="269">
        <v>0</v>
      </c>
      <c r="Q111" s="269">
        <v>0</v>
      </c>
      <c r="R111" s="269">
        <v>0</v>
      </c>
      <c r="S111" s="186"/>
      <c r="T111" s="269">
        <v>0</v>
      </c>
      <c r="U111" s="269">
        <v>0</v>
      </c>
      <c r="V111" s="269">
        <v>0</v>
      </c>
      <c r="W111" s="186"/>
      <c r="X111" s="269">
        <v>0</v>
      </c>
      <c r="Y111" s="269">
        <v>0</v>
      </c>
      <c r="Z111" s="269">
        <v>0</v>
      </c>
    </row>
    <row r="112" spans="1:26" ht="12.75">
      <c r="A112" s="269"/>
      <c r="B112" s="269"/>
      <c r="C112" s="269"/>
      <c r="D112" s="269"/>
      <c r="E112" s="269"/>
      <c r="F112" s="269" t="s">
        <v>131</v>
      </c>
      <c r="G112" s="269"/>
      <c r="H112" s="269">
        <v>2.28905474</v>
      </c>
      <c r="I112" s="269">
        <v>41.56848757</v>
      </c>
      <c r="J112" s="269">
        <v>-39.279432830000005</v>
      </c>
      <c r="K112" s="186"/>
      <c r="L112" s="269">
        <v>3</v>
      </c>
      <c r="M112" s="269">
        <v>629.5854273</v>
      </c>
      <c r="N112" s="269">
        <v>-626.5854273</v>
      </c>
      <c r="P112" s="269">
        <v>21.185380440000003</v>
      </c>
      <c r="Q112" s="269">
        <v>26.38385284</v>
      </c>
      <c r="R112" s="269">
        <v>-5.198472399999996</v>
      </c>
      <c r="S112" s="186"/>
      <c r="T112" s="269">
        <v>28.83073198</v>
      </c>
      <c r="U112" s="269">
        <v>91.58745065999999</v>
      </c>
      <c r="V112" s="269">
        <v>-62.75671867999999</v>
      </c>
      <c r="W112" s="186"/>
      <c r="X112" s="269">
        <v>55.30516716</v>
      </c>
      <c r="Y112" s="269">
        <v>789.12521837</v>
      </c>
      <c r="Z112" s="269">
        <v>-733.82005121</v>
      </c>
    </row>
    <row r="113" spans="1:26" ht="12.75">
      <c r="A113" s="269"/>
      <c r="B113" s="269"/>
      <c r="C113" s="269"/>
      <c r="D113" s="269" t="s">
        <v>144</v>
      </c>
      <c r="E113" s="269"/>
      <c r="F113" s="269"/>
      <c r="G113" s="269"/>
      <c r="H113" s="269">
        <v>16599.1658373631</v>
      </c>
      <c r="I113" s="269">
        <v>17067.320055779102</v>
      </c>
      <c r="J113" s="269">
        <v>-468.15421841600255</v>
      </c>
      <c r="K113" s="186"/>
      <c r="L113" s="269">
        <v>32188.99647560944</v>
      </c>
      <c r="M113" s="269">
        <v>27904.0552601977</v>
      </c>
      <c r="N113" s="269">
        <v>4284.941215411742</v>
      </c>
      <c r="P113" s="269">
        <v>22232.86158284065</v>
      </c>
      <c r="Q113" s="269">
        <v>21009.712785465093</v>
      </c>
      <c r="R113" s="269">
        <v>1223.1487973755575</v>
      </c>
      <c r="S113" s="186"/>
      <c r="T113" s="269">
        <v>19075.181217899524</v>
      </c>
      <c r="U113" s="269">
        <v>20500.7992865886</v>
      </c>
      <c r="V113" s="269">
        <v>-1425.6180686890766</v>
      </c>
      <c r="W113" s="186"/>
      <c r="X113" s="269">
        <v>90096.20511371273</v>
      </c>
      <c r="Y113" s="269">
        <v>86481.8873880305</v>
      </c>
      <c r="Z113" s="269">
        <v>3614.3177256822237</v>
      </c>
    </row>
    <row r="114" spans="1:26" ht="12.75">
      <c r="A114" s="269"/>
      <c r="B114" s="269"/>
      <c r="C114" s="269"/>
      <c r="D114" s="269"/>
      <c r="E114" s="269" t="s">
        <v>82</v>
      </c>
      <c r="F114" s="269"/>
      <c r="G114" s="269"/>
      <c r="H114" s="269">
        <v>0</v>
      </c>
      <c r="I114" s="269">
        <v>0</v>
      </c>
      <c r="J114" s="269">
        <v>0</v>
      </c>
      <c r="K114" s="186"/>
      <c r="L114" s="269">
        <v>0</v>
      </c>
      <c r="M114" s="269">
        <v>0</v>
      </c>
      <c r="N114" s="269">
        <v>0</v>
      </c>
      <c r="P114" s="269">
        <v>0</v>
      </c>
      <c r="Q114" s="269">
        <v>0</v>
      </c>
      <c r="R114" s="269">
        <v>0</v>
      </c>
      <c r="S114" s="186"/>
      <c r="T114" s="269">
        <v>0</v>
      </c>
      <c r="U114" s="269">
        <v>0</v>
      </c>
      <c r="V114" s="269">
        <v>0</v>
      </c>
      <c r="W114" s="186"/>
      <c r="X114" s="269">
        <v>0</v>
      </c>
      <c r="Y114" s="269">
        <v>0</v>
      </c>
      <c r="Z114" s="269">
        <v>0</v>
      </c>
    </row>
    <row r="115" spans="1:26" ht="12.75">
      <c r="A115" s="269"/>
      <c r="B115" s="269"/>
      <c r="C115" s="269"/>
      <c r="D115" s="269"/>
      <c r="E115" s="270" t="s">
        <v>539</v>
      </c>
      <c r="F115" s="269"/>
      <c r="G115" s="269"/>
      <c r="H115" s="269">
        <v>13713.486973331084</v>
      </c>
      <c r="I115" s="269">
        <v>13953.568481979102</v>
      </c>
      <c r="J115" s="269">
        <v>-240.08150864801792</v>
      </c>
      <c r="K115" s="186"/>
      <c r="L115" s="269">
        <v>25853.65314490944</v>
      </c>
      <c r="M115" s="269">
        <v>24310.667827357698</v>
      </c>
      <c r="N115" s="269">
        <v>1542.985317551742</v>
      </c>
      <c r="P115" s="269">
        <v>18834.63695898065</v>
      </c>
      <c r="Q115" s="269">
        <v>18919.444941925096</v>
      </c>
      <c r="R115" s="269">
        <v>-84.80798294444685</v>
      </c>
      <c r="S115" s="186"/>
      <c r="T115" s="269">
        <v>16656.829615439525</v>
      </c>
      <c r="U115" s="269">
        <v>17108.846186318602</v>
      </c>
      <c r="V115" s="269">
        <v>-452.01657087907734</v>
      </c>
      <c r="W115" s="186"/>
      <c r="X115" s="269">
        <v>75058.6066926607</v>
      </c>
      <c r="Y115" s="269">
        <v>74292.5274375805</v>
      </c>
      <c r="Z115" s="269">
        <v>766.0792550801998</v>
      </c>
    </row>
    <row r="116" spans="1:26" ht="12.75">
      <c r="A116" s="269"/>
      <c r="B116" s="269"/>
      <c r="C116" s="269"/>
      <c r="D116" s="269"/>
      <c r="E116" s="269" t="s">
        <v>153</v>
      </c>
      <c r="F116" s="269"/>
      <c r="G116" s="269"/>
      <c r="H116" s="269">
        <v>1996.443076</v>
      </c>
      <c r="I116" s="269">
        <v>2426.964928</v>
      </c>
      <c r="J116" s="269">
        <v>-430.52185199999985</v>
      </c>
      <c r="K116" s="186"/>
      <c r="L116" s="269">
        <v>2055.56985808</v>
      </c>
      <c r="M116" s="269">
        <v>1551.523822</v>
      </c>
      <c r="N116" s="269">
        <v>504.0460360799998</v>
      </c>
      <c r="P116" s="269">
        <v>1931.6983375299997</v>
      </c>
      <c r="Q116" s="269">
        <v>1124.81959765</v>
      </c>
      <c r="R116" s="269">
        <v>806.8787398799996</v>
      </c>
      <c r="S116" s="186"/>
      <c r="T116" s="269">
        <v>1157.556147</v>
      </c>
      <c r="U116" s="269">
        <v>2628.759886</v>
      </c>
      <c r="V116" s="269">
        <v>-1471.2037389999998</v>
      </c>
      <c r="W116" s="186"/>
      <c r="X116" s="269">
        <v>7141.26741861</v>
      </c>
      <c r="Y116" s="269">
        <v>7732.0682336499995</v>
      </c>
      <c r="Z116" s="269">
        <v>-590.8008150399992</v>
      </c>
    </row>
    <row r="117" spans="1:26" ht="12.75">
      <c r="A117" s="269"/>
      <c r="B117" s="269"/>
      <c r="C117" s="269"/>
      <c r="D117" s="269"/>
      <c r="E117" s="269" t="s">
        <v>154</v>
      </c>
      <c r="F117" s="269"/>
      <c r="G117" s="269"/>
      <c r="H117" s="269">
        <v>889.2357880320167</v>
      </c>
      <c r="I117" s="269">
        <v>686.7866458000001</v>
      </c>
      <c r="J117" s="269">
        <v>202.44914223201658</v>
      </c>
      <c r="K117" s="186"/>
      <c r="L117" s="269">
        <v>4279.7734726200015</v>
      </c>
      <c r="M117" s="269">
        <v>2041.8636108400015</v>
      </c>
      <c r="N117" s="269">
        <v>2237.90986178</v>
      </c>
      <c r="P117" s="269">
        <v>1466.5262863300002</v>
      </c>
      <c r="Q117" s="269">
        <v>965.4482458899993</v>
      </c>
      <c r="R117" s="269">
        <v>501.0780404400009</v>
      </c>
      <c r="S117" s="186"/>
      <c r="T117" s="269">
        <v>1260.7954554599996</v>
      </c>
      <c r="U117" s="269">
        <v>763.19321427</v>
      </c>
      <c r="V117" s="269">
        <v>497.60224118999963</v>
      </c>
      <c r="W117" s="186"/>
      <c r="X117" s="269">
        <v>7896.331002442018</v>
      </c>
      <c r="Y117" s="269">
        <v>4457.2917168</v>
      </c>
      <c r="Z117" s="269">
        <v>3439.0392856420176</v>
      </c>
    </row>
    <row r="118" spans="1:26" ht="12.75">
      <c r="A118" s="269"/>
      <c r="B118" s="269"/>
      <c r="C118" s="269"/>
      <c r="D118" s="269"/>
      <c r="E118" s="269"/>
      <c r="F118" s="269" t="s">
        <v>65</v>
      </c>
      <c r="G118" s="269"/>
      <c r="H118" s="269">
        <v>71.7</v>
      </c>
      <c r="I118" s="269">
        <v>492.915</v>
      </c>
      <c r="J118" s="269">
        <v>-421.215</v>
      </c>
      <c r="K118" s="186"/>
      <c r="L118" s="269">
        <v>624.7</v>
      </c>
      <c r="M118" s="269">
        <v>333.2</v>
      </c>
      <c r="N118" s="269">
        <v>291.5</v>
      </c>
      <c r="P118" s="269">
        <v>0</v>
      </c>
      <c r="Q118" s="269">
        <v>448.9</v>
      </c>
      <c r="R118" s="269">
        <v>-448.9</v>
      </c>
      <c r="S118" s="186"/>
      <c r="T118" s="269">
        <v>695.9100129999999</v>
      </c>
      <c r="U118" s="269">
        <v>15.20938799999999</v>
      </c>
      <c r="V118" s="269">
        <v>680.700625</v>
      </c>
      <c r="W118" s="186"/>
      <c r="X118" s="269">
        <v>1392.310013</v>
      </c>
      <c r="Y118" s="269">
        <v>1290.2243879999999</v>
      </c>
      <c r="Z118" s="269">
        <v>102.085625</v>
      </c>
    </row>
    <row r="119" spans="1:26" ht="12.75">
      <c r="A119" s="269"/>
      <c r="B119" s="269"/>
      <c r="C119" s="269"/>
      <c r="D119" s="269"/>
      <c r="E119" s="269"/>
      <c r="F119" s="269" t="s">
        <v>66</v>
      </c>
      <c r="G119" s="269"/>
      <c r="H119" s="269">
        <v>817.5357880320166</v>
      </c>
      <c r="I119" s="269">
        <v>193.87164579999998</v>
      </c>
      <c r="J119" s="269">
        <v>623.6641422320166</v>
      </c>
      <c r="K119" s="186"/>
      <c r="L119" s="269">
        <v>3655.0734726200017</v>
      </c>
      <c r="M119" s="269">
        <v>1708.6636108400014</v>
      </c>
      <c r="N119" s="269">
        <v>1946.4098617800003</v>
      </c>
      <c r="P119" s="269">
        <v>1466.5262863300002</v>
      </c>
      <c r="Q119" s="269">
        <v>516.5482458899993</v>
      </c>
      <c r="R119" s="269">
        <v>949.9780404400009</v>
      </c>
      <c r="S119" s="186"/>
      <c r="T119" s="269">
        <v>564.8854424599996</v>
      </c>
      <c r="U119" s="269">
        <v>747.98382627</v>
      </c>
      <c r="V119" s="269">
        <v>-183.09838381000043</v>
      </c>
      <c r="W119" s="186"/>
      <c r="X119" s="269">
        <v>6504.020989442018</v>
      </c>
      <c r="Y119" s="269">
        <v>3167.0673288000007</v>
      </c>
      <c r="Z119" s="269">
        <v>3336.953660642017</v>
      </c>
    </row>
    <row r="120" spans="1:26" ht="12.75">
      <c r="A120" s="269"/>
      <c r="B120" s="269"/>
      <c r="C120" s="269"/>
      <c r="D120" s="269" t="s">
        <v>146</v>
      </c>
      <c r="E120" s="269"/>
      <c r="F120" s="269"/>
      <c r="G120" s="269"/>
      <c r="H120" s="269">
        <v>0</v>
      </c>
      <c r="I120" s="269">
        <v>0</v>
      </c>
      <c r="J120" s="269">
        <v>0</v>
      </c>
      <c r="K120" s="186"/>
      <c r="L120" s="269">
        <v>0</v>
      </c>
      <c r="M120" s="269">
        <v>0</v>
      </c>
      <c r="N120" s="269">
        <v>0</v>
      </c>
      <c r="P120" s="269">
        <v>0</v>
      </c>
      <c r="Q120" s="269">
        <v>0</v>
      </c>
      <c r="R120" s="269">
        <v>0</v>
      </c>
      <c r="S120" s="186"/>
      <c r="T120" s="269">
        <v>0</v>
      </c>
      <c r="U120" s="269">
        <v>0</v>
      </c>
      <c r="V120" s="269">
        <v>0</v>
      </c>
      <c r="W120" s="186"/>
      <c r="X120" s="269">
        <v>0</v>
      </c>
      <c r="Y120" s="269">
        <v>0</v>
      </c>
      <c r="Z120" s="269">
        <v>0</v>
      </c>
    </row>
    <row r="121" spans="1:26" ht="12.75">
      <c r="A121" s="269"/>
      <c r="B121" s="269"/>
      <c r="C121" s="269"/>
      <c r="D121" s="269"/>
      <c r="E121" s="269" t="s">
        <v>82</v>
      </c>
      <c r="F121" s="269"/>
      <c r="G121" s="269"/>
      <c r="H121" s="269">
        <v>0</v>
      </c>
      <c r="I121" s="269">
        <v>0</v>
      </c>
      <c r="J121" s="269">
        <v>0</v>
      </c>
      <c r="K121" s="186"/>
      <c r="L121" s="269">
        <v>0</v>
      </c>
      <c r="M121" s="269">
        <v>0</v>
      </c>
      <c r="N121" s="269">
        <v>0</v>
      </c>
      <c r="P121" s="269">
        <v>0</v>
      </c>
      <c r="Q121" s="269">
        <v>0</v>
      </c>
      <c r="R121" s="269">
        <v>0</v>
      </c>
      <c r="S121" s="186"/>
      <c r="T121" s="269">
        <v>0</v>
      </c>
      <c r="U121" s="269">
        <v>0</v>
      </c>
      <c r="V121" s="269">
        <v>0</v>
      </c>
      <c r="W121" s="186"/>
      <c r="X121" s="269">
        <v>0</v>
      </c>
      <c r="Y121" s="269">
        <v>0</v>
      </c>
      <c r="Z121" s="269">
        <v>0</v>
      </c>
    </row>
    <row r="122" spans="1:26" ht="12.75">
      <c r="A122" s="269"/>
      <c r="B122" s="269"/>
      <c r="C122" s="269"/>
      <c r="D122" s="269"/>
      <c r="E122" s="269"/>
      <c r="F122" s="269" t="s">
        <v>114</v>
      </c>
      <c r="G122" s="269"/>
      <c r="H122" s="269">
        <v>0</v>
      </c>
      <c r="I122" s="269">
        <v>0</v>
      </c>
      <c r="J122" s="269">
        <v>0</v>
      </c>
      <c r="K122" s="186"/>
      <c r="L122" s="269">
        <v>0</v>
      </c>
      <c r="M122" s="269">
        <v>0</v>
      </c>
      <c r="N122" s="269">
        <v>0</v>
      </c>
      <c r="P122" s="269">
        <v>0</v>
      </c>
      <c r="Q122" s="269">
        <v>0</v>
      </c>
      <c r="R122" s="269">
        <v>0</v>
      </c>
      <c r="S122" s="186"/>
      <c r="T122" s="269">
        <v>0</v>
      </c>
      <c r="U122" s="269">
        <v>0</v>
      </c>
      <c r="V122" s="269">
        <v>0</v>
      </c>
      <c r="W122" s="186"/>
      <c r="X122" s="269">
        <v>0</v>
      </c>
      <c r="Y122" s="269">
        <v>0</v>
      </c>
      <c r="Z122" s="269">
        <v>0</v>
      </c>
    </row>
    <row r="123" spans="1:26" ht="12.75">
      <c r="A123" s="269"/>
      <c r="B123" s="269"/>
      <c r="C123" s="269"/>
      <c r="D123" s="269"/>
      <c r="E123" s="269"/>
      <c r="F123" s="269" t="s">
        <v>129</v>
      </c>
      <c r="G123" s="269"/>
      <c r="H123" s="269">
        <v>0</v>
      </c>
      <c r="I123" s="269">
        <v>0</v>
      </c>
      <c r="J123" s="269">
        <v>0</v>
      </c>
      <c r="K123" s="186"/>
      <c r="L123" s="269">
        <v>0</v>
      </c>
      <c r="M123" s="269">
        <v>0</v>
      </c>
      <c r="N123" s="269">
        <v>0</v>
      </c>
      <c r="P123" s="269">
        <v>0</v>
      </c>
      <c r="Q123" s="269">
        <v>0</v>
      </c>
      <c r="R123" s="269">
        <v>0</v>
      </c>
      <c r="S123" s="186"/>
      <c r="T123" s="269">
        <v>0</v>
      </c>
      <c r="U123" s="269">
        <v>0</v>
      </c>
      <c r="V123" s="269">
        <v>0</v>
      </c>
      <c r="W123" s="186"/>
      <c r="X123" s="269">
        <v>0</v>
      </c>
      <c r="Y123" s="269">
        <v>0</v>
      </c>
      <c r="Z123" s="269">
        <v>0</v>
      </c>
    </row>
    <row r="124" spans="1:26" ht="12.75">
      <c r="A124" s="269"/>
      <c r="B124" s="269"/>
      <c r="C124" s="269"/>
      <c r="D124" s="269"/>
      <c r="E124" s="270" t="s">
        <v>539</v>
      </c>
      <c r="F124" s="269"/>
      <c r="G124" s="269"/>
      <c r="H124" s="269">
        <v>0</v>
      </c>
      <c r="I124" s="269">
        <v>0</v>
      </c>
      <c r="J124" s="269">
        <v>0</v>
      </c>
      <c r="K124" s="186"/>
      <c r="L124" s="269">
        <v>0</v>
      </c>
      <c r="M124" s="269">
        <v>0</v>
      </c>
      <c r="N124" s="269">
        <v>0</v>
      </c>
      <c r="P124" s="269">
        <v>0</v>
      </c>
      <c r="Q124" s="269">
        <v>0</v>
      </c>
      <c r="R124" s="269">
        <v>0</v>
      </c>
      <c r="S124" s="186"/>
      <c r="T124" s="269">
        <v>0</v>
      </c>
      <c r="U124" s="269">
        <v>0</v>
      </c>
      <c r="V124" s="269">
        <v>0</v>
      </c>
      <c r="W124" s="186"/>
      <c r="X124" s="269">
        <v>0</v>
      </c>
      <c r="Y124" s="269">
        <v>0</v>
      </c>
      <c r="Z124" s="269">
        <v>0</v>
      </c>
    </row>
    <row r="125" spans="1:26" ht="12.75">
      <c r="A125" s="269"/>
      <c r="B125" s="269"/>
      <c r="C125" s="269"/>
      <c r="D125" s="269"/>
      <c r="E125" s="269"/>
      <c r="F125" s="269" t="s">
        <v>114</v>
      </c>
      <c r="G125" s="269"/>
      <c r="H125" s="269">
        <v>0</v>
      </c>
      <c r="I125" s="269">
        <v>0</v>
      </c>
      <c r="J125" s="269">
        <v>0</v>
      </c>
      <c r="K125" s="186"/>
      <c r="L125" s="269">
        <v>0</v>
      </c>
      <c r="M125" s="269">
        <v>0</v>
      </c>
      <c r="N125" s="269">
        <v>0</v>
      </c>
      <c r="P125" s="269">
        <v>0</v>
      </c>
      <c r="Q125" s="269">
        <v>0</v>
      </c>
      <c r="R125" s="269">
        <v>0</v>
      </c>
      <c r="S125" s="186"/>
      <c r="T125" s="269">
        <v>0</v>
      </c>
      <c r="U125" s="269">
        <v>0</v>
      </c>
      <c r="V125" s="269">
        <v>0</v>
      </c>
      <c r="W125" s="186"/>
      <c r="X125" s="269">
        <v>0</v>
      </c>
      <c r="Y125" s="269">
        <v>0</v>
      </c>
      <c r="Z125" s="269">
        <v>0</v>
      </c>
    </row>
    <row r="126" spans="1:26" ht="12.75">
      <c r="A126" s="269"/>
      <c r="B126" s="269"/>
      <c r="C126" s="269"/>
      <c r="D126" s="269"/>
      <c r="E126" s="269"/>
      <c r="F126" s="269" t="s">
        <v>129</v>
      </c>
      <c r="G126" s="269"/>
      <c r="H126" s="269">
        <v>0</v>
      </c>
      <c r="I126" s="269">
        <v>0</v>
      </c>
      <c r="J126" s="269">
        <v>0</v>
      </c>
      <c r="K126" s="186"/>
      <c r="L126" s="269">
        <v>0</v>
      </c>
      <c r="M126" s="269">
        <v>0</v>
      </c>
      <c r="N126" s="269">
        <v>0</v>
      </c>
      <c r="P126" s="269">
        <v>0</v>
      </c>
      <c r="Q126" s="269">
        <v>0</v>
      </c>
      <c r="R126" s="269">
        <v>0</v>
      </c>
      <c r="S126" s="186"/>
      <c r="T126" s="269">
        <v>0</v>
      </c>
      <c r="U126" s="269">
        <v>0</v>
      </c>
      <c r="V126" s="269">
        <v>0</v>
      </c>
      <c r="W126" s="186"/>
      <c r="X126" s="269">
        <v>0</v>
      </c>
      <c r="Y126" s="269">
        <v>0</v>
      </c>
      <c r="Z126" s="269">
        <v>0</v>
      </c>
    </row>
    <row r="127" spans="1:26" ht="12.75">
      <c r="A127" s="269"/>
      <c r="B127" s="269"/>
      <c r="C127" s="269"/>
      <c r="D127" s="269"/>
      <c r="E127" s="269" t="s">
        <v>153</v>
      </c>
      <c r="F127" s="269"/>
      <c r="G127" s="269"/>
      <c r="H127" s="269">
        <v>0</v>
      </c>
      <c r="I127" s="269">
        <v>0</v>
      </c>
      <c r="J127" s="269">
        <v>0</v>
      </c>
      <c r="K127" s="186"/>
      <c r="L127" s="269">
        <v>0</v>
      </c>
      <c r="M127" s="269">
        <v>0</v>
      </c>
      <c r="N127" s="269">
        <v>0</v>
      </c>
      <c r="P127" s="269">
        <v>0</v>
      </c>
      <c r="Q127" s="269">
        <v>0</v>
      </c>
      <c r="R127" s="269">
        <v>0</v>
      </c>
      <c r="S127" s="186"/>
      <c r="T127" s="269">
        <v>0</v>
      </c>
      <c r="U127" s="269">
        <v>0</v>
      </c>
      <c r="V127" s="269">
        <v>0</v>
      </c>
      <c r="W127" s="186"/>
      <c r="X127" s="269">
        <v>0</v>
      </c>
      <c r="Y127" s="269">
        <v>0</v>
      </c>
      <c r="Z127" s="269">
        <v>0</v>
      </c>
    </row>
    <row r="128" spans="1:26" ht="12.75">
      <c r="A128" s="269"/>
      <c r="B128" s="269"/>
      <c r="C128" s="269"/>
      <c r="D128" s="269"/>
      <c r="E128" s="269"/>
      <c r="F128" s="269" t="s">
        <v>114</v>
      </c>
      <c r="G128" s="269"/>
      <c r="H128" s="269">
        <v>0</v>
      </c>
      <c r="I128" s="269">
        <v>0</v>
      </c>
      <c r="J128" s="269">
        <v>0</v>
      </c>
      <c r="K128" s="186"/>
      <c r="L128" s="269">
        <v>0</v>
      </c>
      <c r="M128" s="269">
        <v>0</v>
      </c>
      <c r="N128" s="269">
        <v>0</v>
      </c>
      <c r="P128" s="269">
        <v>0</v>
      </c>
      <c r="Q128" s="269">
        <v>0</v>
      </c>
      <c r="R128" s="269">
        <v>0</v>
      </c>
      <c r="S128" s="186"/>
      <c r="T128" s="269">
        <v>0</v>
      </c>
      <c r="U128" s="269">
        <v>0</v>
      </c>
      <c r="V128" s="269">
        <v>0</v>
      </c>
      <c r="W128" s="186"/>
      <c r="X128" s="269">
        <v>0</v>
      </c>
      <c r="Y128" s="269">
        <v>0</v>
      </c>
      <c r="Z128" s="269">
        <v>0</v>
      </c>
    </row>
    <row r="129" spans="1:26" ht="12.75">
      <c r="A129" s="269"/>
      <c r="B129" s="269"/>
      <c r="C129" s="269"/>
      <c r="D129" s="269"/>
      <c r="E129" s="269"/>
      <c r="F129" s="269" t="s">
        <v>129</v>
      </c>
      <c r="G129" s="269"/>
      <c r="H129" s="269">
        <v>0</v>
      </c>
      <c r="I129" s="269">
        <v>0</v>
      </c>
      <c r="J129" s="269">
        <v>0</v>
      </c>
      <c r="K129" s="186"/>
      <c r="L129" s="269">
        <v>0</v>
      </c>
      <c r="M129" s="269">
        <v>0</v>
      </c>
      <c r="N129" s="269">
        <v>0</v>
      </c>
      <c r="P129" s="269">
        <v>0</v>
      </c>
      <c r="Q129" s="269">
        <v>0</v>
      </c>
      <c r="R129" s="269">
        <v>0</v>
      </c>
      <c r="S129" s="186"/>
      <c r="T129" s="269">
        <v>0</v>
      </c>
      <c r="U129" s="269">
        <v>0</v>
      </c>
      <c r="V129" s="269">
        <v>0</v>
      </c>
      <c r="W129" s="186"/>
      <c r="X129" s="269">
        <v>0</v>
      </c>
      <c r="Y129" s="269">
        <v>0</v>
      </c>
      <c r="Z129" s="269">
        <v>0</v>
      </c>
    </row>
    <row r="130" spans="1:26" ht="12.75">
      <c r="A130" s="269"/>
      <c r="B130" s="269"/>
      <c r="C130" s="269"/>
      <c r="D130" s="269"/>
      <c r="E130" s="269" t="s">
        <v>154</v>
      </c>
      <c r="F130" s="269"/>
      <c r="G130" s="269"/>
      <c r="H130" s="269">
        <v>0</v>
      </c>
      <c r="I130" s="269">
        <v>0</v>
      </c>
      <c r="J130" s="269">
        <v>0</v>
      </c>
      <c r="K130" s="186"/>
      <c r="L130" s="269">
        <v>0</v>
      </c>
      <c r="M130" s="269">
        <v>0</v>
      </c>
      <c r="N130" s="269">
        <v>0</v>
      </c>
      <c r="P130" s="269">
        <v>0</v>
      </c>
      <c r="Q130" s="269">
        <v>0</v>
      </c>
      <c r="R130" s="269">
        <v>0</v>
      </c>
      <c r="S130" s="186"/>
      <c r="T130" s="269">
        <v>0</v>
      </c>
      <c r="U130" s="269">
        <v>0</v>
      </c>
      <c r="V130" s="269">
        <v>0</v>
      </c>
      <c r="W130" s="186"/>
      <c r="X130" s="269">
        <v>0</v>
      </c>
      <c r="Y130" s="269">
        <v>0</v>
      </c>
      <c r="Z130" s="269">
        <v>0</v>
      </c>
    </row>
    <row r="131" spans="1:26" ht="12.75">
      <c r="A131" s="269"/>
      <c r="B131" s="269"/>
      <c r="C131" s="269"/>
      <c r="D131" s="269"/>
      <c r="E131" s="269"/>
      <c r="F131" s="269" t="s">
        <v>116</v>
      </c>
      <c r="G131" s="269"/>
      <c r="H131" s="269">
        <v>0</v>
      </c>
      <c r="I131" s="269">
        <v>0</v>
      </c>
      <c r="J131" s="269">
        <v>0</v>
      </c>
      <c r="K131" s="186"/>
      <c r="L131" s="269">
        <v>0</v>
      </c>
      <c r="M131" s="269">
        <v>0</v>
      </c>
      <c r="N131" s="269">
        <v>0</v>
      </c>
      <c r="P131" s="269">
        <v>0</v>
      </c>
      <c r="Q131" s="269">
        <v>0</v>
      </c>
      <c r="R131" s="269">
        <v>0</v>
      </c>
      <c r="S131" s="186"/>
      <c r="T131" s="269">
        <v>0</v>
      </c>
      <c r="U131" s="269">
        <v>0</v>
      </c>
      <c r="V131" s="269">
        <v>0</v>
      </c>
      <c r="W131" s="186"/>
      <c r="X131" s="269">
        <v>0</v>
      </c>
      <c r="Y131" s="269">
        <v>0</v>
      </c>
      <c r="Z131" s="269">
        <v>0</v>
      </c>
    </row>
    <row r="132" spans="1:26" ht="12.75">
      <c r="A132" s="269"/>
      <c r="B132" s="269"/>
      <c r="C132" s="269"/>
      <c r="D132" s="269"/>
      <c r="E132" s="269"/>
      <c r="F132" s="269" t="s">
        <v>131</v>
      </c>
      <c r="G132" s="269"/>
      <c r="H132" s="269">
        <v>0</v>
      </c>
      <c r="I132" s="269">
        <v>0</v>
      </c>
      <c r="J132" s="269">
        <v>0</v>
      </c>
      <c r="K132" s="186"/>
      <c r="L132" s="269">
        <v>0</v>
      </c>
      <c r="M132" s="269">
        <v>0</v>
      </c>
      <c r="N132" s="269">
        <v>0</v>
      </c>
      <c r="P132" s="269">
        <v>0</v>
      </c>
      <c r="Q132" s="269">
        <v>0</v>
      </c>
      <c r="R132" s="269">
        <v>0</v>
      </c>
      <c r="S132" s="186"/>
      <c r="T132" s="269">
        <v>0</v>
      </c>
      <c r="U132" s="269">
        <v>0</v>
      </c>
      <c r="V132" s="269">
        <v>0</v>
      </c>
      <c r="W132" s="186"/>
      <c r="X132" s="269">
        <v>0</v>
      </c>
      <c r="Y132" s="269">
        <v>0</v>
      </c>
      <c r="Z132" s="269">
        <v>0</v>
      </c>
    </row>
    <row r="133" spans="1:26" ht="12.75">
      <c r="A133" s="269"/>
      <c r="B133" s="269"/>
      <c r="C133" s="269"/>
      <c r="D133" s="269"/>
      <c r="E133" s="269"/>
      <c r="F133" s="269"/>
      <c r="G133" s="269" t="s">
        <v>65</v>
      </c>
      <c r="H133" s="269">
        <v>0</v>
      </c>
      <c r="I133" s="269">
        <v>0</v>
      </c>
      <c r="J133" s="269">
        <v>0</v>
      </c>
      <c r="K133" s="186"/>
      <c r="L133" s="269">
        <v>0</v>
      </c>
      <c r="M133" s="269">
        <v>0</v>
      </c>
      <c r="N133" s="269">
        <v>0</v>
      </c>
      <c r="P133" s="269">
        <v>0</v>
      </c>
      <c r="Q133" s="269">
        <v>0</v>
      </c>
      <c r="R133" s="269">
        <v>0</v>
      </c>
      <c r="S133" s="186"/>
      <c r="T133" s="269">
        <v>0</v>
      </c>
      <c r="U133" s="269">
        <v>0</v>
      </c>
      <c r="V133" s="269">
        <v>0</v>
      </c>
      <c r="W133" s="186"/>
      <c r="X133" s="269">
        <v>0</v>
      </c>
      <c r="Y133" s="269">
        <v>0</v>
      </c>
      <c r="Z133" s="269">
        <v>0</v>
      </c>
    </row>
    <row r="134" spans="1:26" ht="12.75">
      <c r="A134" s="269"/>
      <c r="B134" s="269"/>
      <c r="C134" s="269"/>
      <c r="D134" s="269"/>
      <c r="E134" s="269"/>
      <c r="F134" s="269"/>
      <c r="G134" s="269" t="s">
        <v>66</v>
      </c>
      <c r="H134" s="269">
        <v>0</v>
      </c>
      <c r="I134" s="269">
        <v>0</v>
      </c>
      <c r="J134" s="269">
        <v>0</v>
      </c>
      <c r="K134" s="186"/>
      <c r="L134" s="269">
        <v>0</v>
      </c>
      <c r="M134" s="269">
        <v>0</v>
      </c>
      <c r="N134" s="269">
        <v>0</v>
      </c>
      <c r="P134" s="269">
        <v>0</v>
      </c>
      <c r="Q134" s="269">
        <v>0</v>
      </c>
      <c r="R134" s="269">
        <v>0</v>
      </c>
      <c r="S134" s="186"/>
      <c r="T134" s="269">
        <v>0</v>
      </c>
      <c r="U134" s="269">
        <v>0</v>
      </c>
      <c r="V134" s="269">
        <v>0</v>
      </c>
      <c r="W134" s="186"/>
      <c r="X134" s="269">
        <v>0</v>
      </c>
      <c r="Y134" s="269">
        <v>0</v>
      </c>
      <c r="Z134" s="269">
        <v>0</v>
      </c>
    </row>
    <row r="135" spans="1:26" ht="12.75">
      <c r="A135" s="269"/>
      <c r="B135" s="269"/>
      <c r="C135" s="269" t="s">
        <v>136</v>
      </c>
      <c r="D135" s="269"/>
      <c r="E135" s="269"/>
      <c r="F135" s="269"/>
      <c r="G135" s="269"/>
      <c r="H135" s="269">
        <v>5376.992740513636</v>
      </c>
      <c r="I135" s="269">
        <v>6133.503735652208</v>
      </c>
      <c r="J135" s="269">
        <v>-756.5109951385721</v>
      </c>
      <c r="K135" s="186"/>
      <c r="L135" s="269">
        <v>5170.9895731211345</v>
      </c>
      <c r="M135" s="269">
        <v>5562.778150925754</v>
      </c>
      <c r="N135" s="269">
        <v>-391.7885778046193</v>
      </c>
      <c r="P135" s="269">
        <v>7743.596641820525</v>
      </c>
      <c r="Q135" s="269">
        <v>4300.3826408758505</v>
      </c>
      <c r="R135" s="269">
        <v>3443.214000944675</v>
      </c>
      <c r="S135" s="186"/>
      <c r="T135" s="269">
        <v>7387.756107162788</v>
      </c>
      <c r="U135" s="269">
        <v>2918.3644228393</v>
      </c>
      <c r="V135" s="269">
        <v>4469.391684323487</v>
      </c>
      <c r="W135" s="186"/>
      <c r="X135" s="269">
        <v>25679.335062618084</v>
      </c>
      <c r="Y135" s="269">
        <v>18915.028950293112</v>
      </c>
      <c r="Z135" s="269">
        <v>6764.306112324972</v>
      </c>
    </row>
    <row r="136" spans="1:26" ht="12.75">
      <c r="A136" s="269"/>
      <c r="B136" s="269"/>
      <c r="C136" s="269"/>
      <c r="D136" s="269" t="s">
        <v>126</v>
      </c>
      <c r="E136" s="269"/>
      <c r="F136" s="269"/>
      <c r="G136" s="269"/>
      <c r="H136" s="269">
        <v>89.17478046382595</v>
      </c>
      <c r="I136" s="269">
        <v>2174.420422653208</v>
      </c>
      <c r="J136" s="269">
        <v>-2085.245642189382</v>
      </c>
      <c r="K136" s="186"/>
      <c r="L136" s="269">
        <v>318.3456163011363</v>
      </c>
      <c r="M136" s="269">
        <v>659.0953623457539</v>
      </c>
      <c r="N136" s="269">
        <v>-340.74974604461755</v>
      </c>
      <c r="P136" s="269">
        <v>1305.5784601550674</v>
      </c>
      <c r="Q136" s="269">
        <v>779.9729481165397</v>
      </c>
      <c r="R136" s="269">
        <v>525.6055120385278</v>
      </c>
      <c r="S136" s="186"/>
      <c r="T136" s="269">
        <v>1016.0436559397938</v>
      </c>
      <c r="U136" s="269">
        <v>22.471999999999817</v>
      </c>
      <c r="V136" s="269">
        <v>993.5716559397939</v>
      </c>
      <c r="W136" s="186"/>
      <c r="X136" s="269">
        <v>2729.1425128598235</v>
      </c>
      <c r="Y136" s="269">
        <v>3635.960733115501</v>
      </c>
      <c r="Z136" s="269">
        <v>-906.8182202556777</v>
      </c>
    </row>
    <row r="137" spans="1:26" ht="12.75">
      <c r="A137" s="269"/>
      <c r="B137" s="269"/>
      <c r="C137" s="269"/>
      <c r="D137" s="269"/>
      <c r="E137" s="270" t="s">
        <v>539</v>
      </c>
      <c r="F137" s="269"/>
      <c r="G137" s="269"/>
      <c r="H137" s="269">
        <v>0</v>
      </c>
      <c r="I137" s="269">
        <v>10.831897250405468</v>
      </c>
      <c r="J137" s="269">
        <v>-10.831897250405468</v>
      </c>
      <c r="K137" s="186"/>
      <c r="L137" s="269">
        <v>0</v>
      </c>
      <c r="M137" s="269">
        <v>0</v>
      </c>
      <c r="N137" s="269">
        <v>0</v>
      </c>
      <c r="P137" s="269">
        <v>0</v>
      </c>
      <c r="Q137" s="269">
        <v>0</v>
      </c>
      <c r="R137" s="269">
        <v>0</v>
      </c>
      <c r="S137" s="186"/>
      <c r="T137" s="269">
        <v>0</v>
      </c>
      <c r="U137" s="269">
        <v>0</v>
      </c>
      <c r="V137" s="269">
        <v>0</v>
      </c>
      <c r="W137" s="186"/>
      <c r="X137" s="269">
        <v>0</v>
      </c>
      <c r="Y137" s="269">
        <v>10.831897250405468</v>
      </c>
      <c r="Z137" s="269">
        <v>-10.831897250405468</v>
      </c>
    </row>
    <row r="138" spans="1:26" ht="12.75">
      <c r="A138" s="269"/>
      <c r="B138" s="269"/>
      <c r="C138" s="269"/>
      <c r="D138" s="269"/>
      <c r="E138" s="269"/>
      <c r="F138" s="269" t="s">
        <v>116</v>
      </c>
      <c r="G138" s="269"/>
      <c r="H138" s="269">
        <v>0</v>
      </c>
      <c r="I138" s="269">
        <v>10.831897250405468</v>
      </c>
      <c r="J138" s="269">
        <v>-10.831897250405468</v>
      </c>
      <c r="K138" s="186"/>
      <c r="L138" s="269">
        <v>0</v>
      </c>
      <c r="M138" s="269">
        <v>0</v>
      </c>
      <c r="N138" s="269">
        <v>0</v>
      </c>
      <c r="P138" s="269">
        <v>0</v>
      </c>
      <c r="Q138" s="269">
        <v>0</v>
      </c>
      <c r="R138" s="269">
        <v>0</v>
      </c>
      <c r="S138" s="186"/>
      <c r="T138" s="269">
        <v>0</v>
      </c>
      <c r="U138" s="269">
        <v>0</v>
      </c>
      <c r="V138" s="269">
        <v>0</v>
      </c>
      <c r="W138" s="186"/>
      <c r="X138" s="269">
        <v>0</v>
      </c>
      <c r="Y138" s="269">
        <v>10.831897250405468</v>
      </c>
      <c r="Z138" s="269">
        <v>-10.831897250405468</v>
      </c>
    </row>
    <row r="139" spans="1:26" ht="12.75">
      <c r="A139" s="269"/>
      <c r="B139" s="269"/>
      <c r="C139" s="269"/>
      <c r="D139" s="269"/>
      <c r="E139" s="269"/>
      <c r="F139" s="269" t="s">
        <v>131</v>
      </c>
      <c r="G139" s="269"/>
      <c r="H139" s="269">
        <v>0</v>
      </c>
      <c r="I139" s="269">
        <v>0</v>
      </c>
      <c r="J139" s="269">
        <v>0</v>
      </c>
      <c r="K139" s="186"/>
      <c r="L139" s="269">
        <v>0</v>
      </c>
      <c r="M139" s="269">
        <v>0</v>
      </c>
      <c r="N139" s="269">
        <v>0</v>
      </c>
      <c r="P139" s="269">
        <v>0</v>
      </c>
      <c r="Q139" s="269">
        <v>0</v>
      </c>
      <c r="R139" s="269">
        <v>0</v>
      </c>
      <c r="S139" s="186"/>
      <c r="T139" s="269">
        <v>0</v>
      </c>
      <c r="U139" s="269">
        <v>0</v>
      </c>
      <c r="V139" s="269">
        <v>0</v>
      </c>
      <c r="W139" s="186"/>
      <c r="X139" s="269">
        <v>0</v>
      </c>
      <c r="Y139" s="269">
        <v>0</v>
      </c>
      <c r="Z139" s="269">
        <v>0</v>
      </c>
    </row>
    <row r="140" spans="1:26" ht="12.75">
      <c r="A140" s="269"/>
      <c r="B140" s="269"/>
      <c r="C140" s="269"/>
      <c r="D140" s="269"/>
      <c r="E140" s="269" t="s">
        <v>154</v>
      </c>
      <c r="F140" s="269"/>
      <c r="G140" s="269"/>
      <c r="H140" s="269">
        <v>89.17478046382595</v>
      </c>
      <c r="I140" s="269">
        <v>2163.5885254028026</v>
      </c>
      <c r="J140" s="269">
        <v>-2074.413744938977</v>
      </c>
      <c r="K140" s="186"/>
      <c r="L140" s="269">
        <v>318.3456163011363</v>
      </c>
      <c r="M140" s="269">
        <v>659.0953623457539</v>
      </c>
      <c r="N140" s="269">
        <v>-340.74974604461755</v>
      </c>
      <c r="P140" s="269">
        <v>1305.5784601550674</v>
      </c>
      <c r="Q140" s="269">
        <v>779.9729481165397</v>
      </c>
      <c r="R140" s="269">
        <v>525.6055120385278</v>
      </c>
      <c r="S140" s="186"/>
      <c r="T140" s="269">
        <v>1016.0436559397938</v>
      </c>
      <c r="U140" s="269">
        <v>22.471999999999817</v>
      </c>
      <c r="V140" s="269">
        <v>993.5716559397939</v>
      </c>
      <c r="W140" s="186"/>
      <c r="X140" s="269">
        <v>2729.1425128598235</v>
      </c>
      <c r="Y140" s="269">
        <v>3625.128835865096</v>
      </c>
      <c r="Z140" s="269">
        <v>-895.9863230052724</v>
      </c>
    </row>
    <row r="141" spans="1:26" ht="12.75">
      <c r="A141" s="269"/>
      <c r="B141" s="269"/>
      <c r="C141" s="269"/>
      <c r="D141" s="269"/>
      <c r="E141" s="269"/>
      <c r="F141" s="269" t="s">
        <v>127</v>
      </c>
      <c r="G141" s="269"/>
      <c r="H141" s="269">
        <v>0.18305300000000008</v>
      </c>
      <c r="I141" s="269">
        <v>129.49200000000002</v>
      </c>
      <c r="J141" s="269">
        <v>-129.30894700000002</v>
      </c>
      <c r="K141" s="186"/>
      <c r="L141" s="269">
        <v>0.929896</v>
      </c>
      <c r="M141" s="269">
        <v>9.885</v>
      </c>
      <c r="N141" s="269">
        <v>-8.955104</v>
      </c>
      <c r="P141" s="269">
        <v>0.013999999999999999</v>
      </c>
      <c r="Q141" s="269">
        <v>9.267999999999999</v>
      </c>
      <c r="R141" s="269">
        <v>-9.254</v>
      </c>
      <c r="S141" s="186"/>
      <c r="T141" s="269">
        <v>-0.156</v>
      </c>
      <c r="U141" s="269">
        <v>9.272</v>
      </c>
      <c r="V141" s="269">
        <v>-9.428</v>
      </c>
      <c r="W141" s="186"/>
      <c r="X141" s="269">
        <v>0.970949</v>
      </c>
      <c r="Y141" s="269">
        <v>157.917</v>
      </c>
      <c r="Z141" s="269">
        <v>-156.946051</v>
      </c>
    </row>
    <row r="142" spans="1:26" ht="12.75">
      <c r="A142" s="269"/>
      <c r="B142" s="269"/>
      <c r="C142" s="269"/>
      <c r="D142" s="269"/>
      <c r="E142" s="269"/>
      <c r="F142" s="269" t="s">
        <v>141</v>
      </c>
      <c r="G142" s="269"/>
      <c r="H142" s="269">
        <v>88.99172746382595</v>
      </c>
      <c r="I142" s="269">
        <v>2034.0965254028024</v>
      </c>
      <c r="J142" s="269">
        <v>-1945.1047979389764</v>
      </c>
      <c r="K142" s="186"/>
      <c r="L142" s="269">
        <v>317.41572030113633</v>
      </c>
      <c r="M142" s="269">
        <v>649.2103623457539</v>
      </c>
      <c r="N142" s="269">
        <v>-331.79464204461755</v>
      </c>
      <c r="P142" s="269">
        <v>1305.5644601550675</v>
      </c>
      <c r="Q142" s="269">
        <v>770.7049481165396</v>
      </c>
      <c r="R142" s="269">
        <v>534.8595120385279</v>
      </c>
      <c r="S142" s="186"/>
      <c r="T142" s="269">
        <v>1016.1996559397937</v>
      </c>
      <c r="U142" s="269">
        <v>13.199999999999818</v>
      </c>
      <c r="V142" s="269">
        <v>1002.9996559397939</v>
      </c>
      <c r="W142" s="186"/>
      <c r="X142" s="269">
        <v>2728.1715638598234</v>
      </c>
      <c r="Y142" s="269">
        <v>3467.211835865096</v>
      </c>
      <c r="Z142" s="269">
        <v>-739.0402720052725</v>
      </c>
    </row>
    <row r="143" spans="1:26" ht="12.75">
      <c r="A143" s="269"/>
      <c r="B143" s="269"/>
      <c r="C143" s="269"/>
      <c r="D143" s="269"/>
      <c r="E143" s="269"/>
      <c r="F143" s="269"/>
      <c r="G143" s="269" t="s">
        <v>65</v>
      </c>
      <c r="H143" s="269">
        <v>64.1</v>
      </c>
      <c r="I143" s="269">
        <v>693.2</v>
      </c>
      <c r="J143" s="269">
        <v>-629.1</v>
      </c>
      <c r="K143" s="186"/>
      <c r="L143" s="269">
        <v>238.8</v>
      </c>
      <c r="M143" s="269">
        <v>137</v>
      </c>
      <c r="N143" s="269">
        <v>101.8</v>
      </c>
      <c r="P143" s="269">
        <v>193.8</v>
      </c>
      <c r="Q143" s="269">
        <v>239.3</v>
      </c>
      <c r="R143" s="269">
        <v>-45.5</v>
      </c>
      <c r="S143" s="186"/>
      <c r="T143" s="269">
        <v>43.8</v>
      </c>
      <c r="U143" s="269">
        <v>13.199999999999818</v>
      </c>
      <c r="V143" s="269">
        <v>30.60000000000018</v>
      </c>
      <c r="W143" s="186"/>
      <c r="X143" s="269">
        <v>540.5</v>
      </c>
      <c r="Y143" s="269">
        <v>1082.7</v>
      </c>
      <c r="Z143" s="269">
        <v>-542.2</v>
      </c>
    </row>
    <row r="144" spans="1:26" ht="12.75">
      <c r="A144" s="269"/>
      <c r="B144" s="269"/>
      <c r="C144" s="269"/>
      <c r="D144" s="269"/>
      <c r="E144" s="269"/>
      <c r="F144" s="269"/>
      <c r="G144" s="269" t="s">
        <v>66</v>
      </c>
      <c r="H144" s="269">
        <v>24.89172746382593</v>
      </c>
      <c r="I144" s="269">
        <v>1340.8965254028026</v>
      </c>
      <c r="J144" s="269">
        <v>-1316.0047979389767</v>
      </c>
      <c r="K144" s="186"/>
      <c r="L144" s="269">
        <v>78.61572030113638</v>
      </c>
      <c r="M144" s="269">
        <v>512.2103623457539</v>
      </c>
      <c r="N144" s="269">
        <v>-433.5946420446175</v>
      </c>
      <c r="P144" s="269">
        <v>1111.7644601550676</v>
      </c>
      <c r="Q144" s="269">
        <v>531.4049481165396</v>
      </c>
      <c r="R144" s="269">
        <v>580.359512038528</v>
      </c>
      <c r="S144" s="186"/>
      <c r="T144" s="269">
        <v>972.3996559397938</v>
      </c>
      <c r="U144" s="269">
        <v>0</v>
      </c>
      <c r="V144" s="269">
        <v>972.3996559397938</v>
      </c>
      <c r="W144" s="186"/>
      <c r="X144" s="269">
        <v>2187.6715638598234</v>
      </c>
      <c r="Y144" s="269">
        <v>2384.511835865096</v>
      </c>
      <c r="Z144" s="269">
        <v>-196.8402720052727</v>
      </c>
    </row>
    <row r="145" spans="1:26" ht="12.75">
      <c r="A145" s="269"/>
      <c r="B145" s="269"/>
      <c r="C145" s="269"/>
      <c r="D145" s="270" t="s">
        <v>730</v>
      </c>
      <c r="E145" s="269"/>
      <c r="F145" s="269"/>
      <c r="G145" s="269"/>
      <c r="H145" s="269">
        <v>5165.015141399002</v>
      </c>
      <c r="I145" s="269">
        <v>3863.9026726489997</v>
      </c>
      <c r="J145" s="269">
        <v>1301.1124687500019</v>
      </c>
      <c r="K145" s="186"/>
      <c r="L145" s="269">
        <v>4793.591383009998</v>
      </c>
      <c r="M145" s="269">
        <v>4837.4221221</v>
      </c>
      <c r="N145" s="269">
        <v>-43.83073909000177</v>
      </c>
      <c r="P145" s="269">
        <v>5326.37507053</v>
      </c>
      <c r="Q145" s="269">
        <v>3484.07254921</v>
      </c>
      <c r="R145" s="269">
        <v>1842.3025213199999</v>
      </c>
      <c r="S145" s="186"/>
      <c r="T145" s="269">
        <v>5957.466420839999</v>
      </c>
      <c r="U145" s="269">
        <v>2691.307896701</v>
      </c>
      <c r="V145" s="269">
        <v>3266.158524138999</v>
      </c>
      <c r="W145" s="186"/>
      <c r="X145" s="269">
        <v>21242.448015779</v>
      </c>
      <c r="Y145" s="269">
        <v>14876.70524066</v>
      </c>
      <c r="Z145" s="269">
        <v>6365.742775118999</v>
      </c>
    </row>
    <row r="146" spans="1:26" ht="12.75">
      <c r="A146" s="269"/>
      <c r="B146" s="269"/>
      <c r="C146" s="269"/>
      <c r="D146" s="269"/>
      <c r="E146" s="269" t="s">
        <v>82</v>
      </c>
      <c r="F146" s="269"/>
      <c r="G146" s="269"/>
      <c r="H146" s="269">
        <v>0</v>
      </c>
      <c r="I146" s="269">
        <v>0</v>
      </c>
      <c r="J146" s="269">
        <v>0</v>
      </c>
      <c r="K146" s="186"/>
      <c r="L146" s="269">
        <v>0</v>
      </c>
      <c r="M146" s="269">
        <v>0</v>
      </c>
      <c r="N146" s="269">
        <v>0</v>
      </c>
      <c r="P146" s="269">
        <v>0</v>
      </c>
      <c r="Q146" s="269">
        <v>0</v>
      </c>
      <c r="R146" s="269">
        <v>0</v>
      </c>
      <c r="S146" s="186"/>
      <c r="T146" s="269">
        <v>0</v>
      </c>
      <c r="U146" s="269">
        <v>0</v>
      </c>
      <c r="V146" s="269">
        <v>0</v>
      </c>
      <c r="W146" s="186"/>
      <c r="X146" s="269">
        <v>0</v>
      </c>
      <c r="Y146" s="269">
        <v>0</v>
      </c>
      <c r="Z146" s="269">
        <v>0</v>
      </c>
    </row>
    <row r="147" spans="1:26" ht="12.75">
      <c r="A147" s="269"/>
      <c r="B147" s="269"/>
      <c r="C147" s="269"/>
      <c r="D147" s="269"/>
      <c r="E147" s="269"/>
      <c r="F147" s="269" t="s">
        <v>113</v>
      </c>
      <c r="G147" s="269"/>
      <c r="H147" s="269">
        <v>0</v>
      </c>
      <c r="I147" s="269">
        <v>0</v>
      </c>
      <c r="J147" s="269">
        <v>0</v>
      </c>
      <c r="K147" s="186"/>
      <c r="L147" s="269">
        <v>0</v>
      </c>
      <c r="M147" s="269">
        <v>0</v>
      </c>
      <c r="N147" s="269">
        <v>0</v>
      </c>
      <c r="P147" s="269">
        <v>0</v>
      </c>
      <c r="Q147" s="269">
        <v>0</v>
      </c>
      <c r="R147" s="269">
        <v>0</v>
      </c>
      <c r="S147" s="186"/>
      <c r="T147" s="269">
        <v>0</v>
      </c>
      <c r="U147" s="269">
        <v>0</v>
      </c>
      <c r="V147" s="269">
        <v>0</v>
      </c>
      <c r="W147" s="186"/>
      <c r="X147" s="269">
        <v>0</v>
      </c>
      <c r="Y147" s="269">
        <v>0</v>
      </c>
      <c r="Z147" s="269">
        <v>0</v>
      </c>
    </row>
    <row r="148" spans="1:26" ht="12.75">
      <c r="A148" s="269"/>
      <c r="B148" s="269"/>
      <c r="C148" s="269"/>
      <c r="D148" s="269"/>
      <c r="E148" s="269"/>
      <c r="F148" s="269"/>
      <c r="G148" s="269" t="s">
        <v>67</v>
      </c>
      <c r="H148" s="269">
        <v>0</v>
      </c>
      <c r="I148" s="269">
        <v>0</v>
      </c>
      <c r="J148" s="269">
        <v>0</v>
      </c>
      <c r="K148" s="186"/>
      <c r="L148" s="269">
        <v>0</v>
      </c>
      <c r="M148" s="269">
        <v>0</v>
      </c>
      <c r="N148" s="269">
        <v>0</v>
      </c>
      <c r="P148" s="269">
        <v>0</v>
      </c>
      <c r="Q148" s="269">
        <v>0</v>
      </c>
      <c r="R148" s="269">
        <v>0</v>
      </c>
      <c r="S148" s="186"/>
      <c r="T148" s="269">
        <v>0</v>
      </c>
      <c r="U148" s="269">
        <v>0</v>
      </c>
      <c r="V148" s="269">
        <v>0</v>
      </c>
      <c r="W148" s="186"/>
      <c r="X148" s="269">
        <v>0</v>
      </c>
      <c r="Y148" s="269">
        <v>0</v>
      </c>
      <c r="Z148" s="269">
        <v>0</v>
      </c>
    </row>
    <row r="149" spans="1:26" ht="12.75">
      <c r="A149" s="269"/>
      <c r="B149" s="269"/>
      <c r="C149" s="269"/>
      <c r="D149" s="269"/>
      <c r="E149" s="269"/>
      <c r="F149" s="269" t="s">
        <v>128</v>
      </c>
      <c r="G149" s="269"/>
      <c r="H149" s="269">
        <v>0</v>
      </c>
      <c r="I149" s="269">
        <v>0</v>
      </c>
      <c r="J149" s="269">
        <v>0</v>
      </c>
      <c r="K149" s="186"/>
      <c r="L149" s="269">
        <v>0</v>
      </c>
      <c r="M149" s="269">
        <v>0</v>
      </c>
      <c r="N149" s="269">
        <v>0</v>
      </c>
      <c r="P149" s="269">
        <v>0</v>
      </c>
      <c r="Q149" s="269">
        <v>0</v>
      </c>
      <c r="R149" s="269">
        <v>0</v>
      </c>
      <c r="S149" s="186"/>
      <c r="T149" s="269">
        <v>0</v>
      </c>
      <c r="U149" s="269">
        <v>0</v>
      </c>
      <c r="V149" s="269">
        <v>0</v>
      </c>
      <c r="W149" s="186"/>
      <c r="X149" s="269">
        <v>0</v>
      </c>
      <c r="Y149" s="269">
        <v>0</v>
      </c>
      <c r="Z149" s="269">
        <v>0</v>
      </c>
    </row>
    <row r="150" spans="1:26" ht="12.75">
      <c r="A150" s="269"/>
      <c r="B150" s="269"/>
      <c r="C150" s="269"/>
      <c r="D150" s="269"/>
      <c r="E150" s="269"/>
      <c r="F150" s="269" t="s">
        <v>129</v>
      </c>
      <c r="G150" s="269"/>
      <c r="H150" s="269">
        <v>0</v>
      </c>
      <c r="I150" s="269">
        <v>0</v>
      </c>
      <c r="J150" s="269">
        <v>0</v>
      </c>
      <c r="K150" s="186"/>
      <c r="L150" s="269">
        <v>0</v>
      </c>
      <c r="M150" s="269">
        <v>0</v>
      </c>
      <c r="N150" s="269">
        <v>0</v>
      </c>
      <c r="P150" s="269">
        <v>0</v>
      </c>
      <c r="Q150" s="269">
        <v>0</v>
      </c>
      <c r="R150" s="269">
        <v>0</v>
      </c>
      <c r="S150" s="186"/>
      <c r="T150" s="269">
        <v>0</v>
      </c>
      <c r="U150" s="269">
        <v>0</v>
      </c>
      <c r="V150" s="269">
        <v>0</v>
      </c>
      <c r="W150" s="186"/>
      <c r="X150" s="269">
        <v>0</v>
      </c>
      <c r="Y150" s="269">
        <v>0</v>
      </c>
      <c r="Z150" s="269">
        <v>0</v>
      </c>
    </row>
    <row r="151" spans="1:26" ht="12.75">
      <c r="A151" s="269"/>
      <c r="B151" s="269"/>
      <c r="C151" s="269"/>
      <c r="D151" s="269"/>
      <c r="E151" s="270" t="s">
        <v>539</v>
      </c>
      <c r="F151" s="269"/>
      <c r="G151" s="269"/>
      <c r="H151" s="269">
        <v>9.977841999999994</v>
      </c>
      <c r="I151" s="269">
        <v>31.059861999999995</v>
      </c>
      <c r="J151" s="269">
        <v>-21.08202</v>
      </c>
      <c r="K151" s="186"/>
      <c r="L151" s="269">
        <v>39.007845</v>
      </c>
      <c r="M151" s="269">
        <v>22.570308999999998</v>
      </c>
      <c r="N151" s="269">
        <v>16.437536000000005</v>
      </c>
      <c r="P151" s="269">
        <v>15.902686999999997</v>
      </c>
      <c r="Q151" s="269">
        <v>32.523175</v>
      </c>
      <c r="R151" s="269">
        <v>-16.620488000000005</v>
      </c>
      <c r="S151" s="186"/>
      <c r="T151" s="269">
        <v>78.51204323</v>
      </c>
      <c r="U151" s="269">
        <v>20.97063523</v>
      </c>
      <c r="V151" s="269">
        <v>57.541408000000004</v>
      </c>
      <c r="W151" s="186"/>
      <c r="X151" s="269">
        <v>143.40041723000002</v>
      </c>
      <c r="Y151" s="269">
        <v>107.12398123</v>
      </c>
      <c r="Z151" s="269">
        <v>36.27643600000002</v>
      </c>
    </row>
    <row r="152" spans="1:26" ht="12.75">
      <c r="A152" s="269"/>
      <c r="B152" s="269"/>
      <c r="C152" s="269"/>
      <c r="D152" s="269"/>
      <c r="E152" s="269"/>
      <c r="F152" s="269" t="s">
        <v>114</v>
      </c>
      <c r="G152" s="269"/>
      <c r="H152" s="269">
        <v>9.977841999999994</v>
      </c>
      <c r="I152" s="269">
        <v>31.059861999999995</v>
      </c>
      <c r="J152" s="269">
        <v>-21.08202</v>
      </c>
      <c r="K152" s="186"/>
      <c r="L152" s="269">
        <v>39.007845</v>
      </c>
      <c r="M152" s="269">
        <v>22.570308999999998</v>
      </c>
      <c r="N152" s="269">
        <v>16.437536000000005</v>
      </c>
      <c r="P152" s="269">
        <v>15.902686999999997</v>
      </c>
      <c r="Q152" s="269">
        <v>32.523175</v>
      </c>
      <c r="R152" s="269">
        <v>-16.620488000000005</v>
      </c>
      <c r="S152" s="186"/>
      <c r="T152" s="269">
        <v>78.51204323</v>
      </c>
      <c r="U152" s="269">
        <v>20.97063523</v>
      </c>
      <c r="V152" s="269">
        <v>57.541408000000004</v>
      </c>
      <c r="W152" s="186"/>
      <c r="X152" s="269">
        <v>143.40041723000002</v>
      </c>
      <c r="Y152" s="269">
        <v>107.12398123</v>
      </c>
      <c r="Z152" s="269">
        <v>36.27643600000002</v>
      </c>
    </row>
    <row r="153" spans="1:26" ht="12.75">
      <c r="A153" s="269"/>
      <c r="B153" s="269"/>
      <c r="C153" s="269"/>
      <c r="D153" s="269"/>
      <c r="E153" s="269"/>
      <c r="F153" s="269" t="s">
        <v>129</v>
      </c>
      <c r="G153" s="269"/>
      <c r="H153" s="269">
        <v>0</v>
      </c>
      <c r="I153" s="269">
        <v>0</v>
      </c>
      <c r="J153" s="269">
        <v>0</v>
      </c>
      <c r="K153" s="186"/>
      <c r="L153" s="269">
        <v>0</v>
      </c>
      <c r="M153" s="269">
        <v>0</v>
      </c>
      <c r="N153" s="269">
        <v>0</v>
      </c>
      <c r="P153" s="269">
        <v>0</v>
      </c>
      <c r="Q153" s="269">
        <v>0</v>
      </c>
      <c r="R153" s="269">
        <v>0</v>
      </c>
      <c r="S153" s="186"/>
      <c r="T153" s="269">
        <v>0</v>
      </c>
      <c r="U153" s="269">
        <v>0</v>
      </c>
      <c r="V153" s="269">
        <v>0</v>
      </c>
      <c r="W153" s="186"/>
      <c r="X153" s="269">
        <v>0</v>
      </c>
      <c r="Y153" s="269">
        <v>0</v>
      </c>
      <c r="Z153" s="269">
        <v>0</v>
      </c>
    </row>
    <row r="154" spans="1:26" ht="12.75">
      <c r="A154" s="269"/>
      <c r="B154" s="269"/>
      <c r="C154" s="269"/>
      <c r="D154" s="269"/>
      <c r="E154" s="269" t="s">
        <v>153</v>
      </c>
      <c r="F154" s="269"/>
      <c r="G154" s="269"/>
      <c r="H154" s="269">
        <v>944.585437</v>
      </c>
      <c r="I154" s="269">
        <v>2765.254232</v>
      </c>
      <c r="J154" s="269">
        <v>-1820.6687949999998</v>
      </c>
      <c r="K154" s="186"/>
      <c r="L154" s="269">
        <v>2289.2883731499996</v>
      </c>
      <c r="M154" s="269">
        <v>2194.1310909999997</v>
      </c>
      <c r="N154" s="269">
        <v>95.1572821499999</v>
      </c>
      <c r="P154" s="269">
        <v>3247.62648885</v>
      </c>
      <c r="Q154" s="269">
        <v>1937.6760519999998</v>
      </c>
      <c r="R154" s="269">
        <v>1309.9504368500002</v>
      </c>
      <c r="S154" s="186"/>
      <c r="T154" s="269">
        <v>3220.594449</v>
      </c>
      <c r="U154" s="269">
        <v>916.675781</v>
      </c>
      <c r="V154" s="269">
        <v>2303.9186680000003</v>
      </c>
      <c r="W154" s="186"/>
      <c r="X154" s="269">
        <v>9702.094748</v>
      </c>
      <c r="Y154" s="269">
        <v>7813.737155999999</v>
      </c>
      <c r="Z154" s="269">
        <v>1888.3575920000003</v>
      </c>
    </row>
    <row r="155" spans="1:26" ht="12.75">
      <c r="A155" s="269"/>
      <c r="B155" s="269"/>
      <c r="C155" s="269"/>
      <c r="D155" s="269"/>
      <c r="E155" s="269"/>
      <c r="F155" s="269" t="s">
        <v>114</v>
      </c>
      <c r="G155" s="269"/>
      <c r="H155" s="269">
        <v>320.290157</v>
      </c>
      <c r="I155" s="269">
        <v>2506.187309</v>
      </c>
      <c r="J155" s="269">
        <v>-2185.897152</v>
      </c>
      <c r="K155" s="186"/>
      <c r="L155" s="269">
        <v>942.90771215</v>
      </c>
      <c r="M155" s="269">
        <v>2099.319146</v>
      </c>
      <c r="N155" s="269">
        <v>-1156.4114338499999</v>
      </c>
      <c r="P155" s="269">
        <v>2048.80067185</v>
      </c>
      <c r="Q155" s="269">
        <v>1794.0165339999999</v>
      </c>
      <c r="R155" s="269">
        <v>254.7841378500002</v>
      </c>
      <c r="S155" s="186"/>
      <c r="T155" s="269">
        <v>1452.0136079999997</v>
      </c>
      <c r="U155" s="269">
        <v>755.388418</v>
      </c>
      <c r="V155" s="269">
        <v>696.6251899999997</v>
      </c>
      <c r="W155" s="186"/>
      <c r="X155" s="269">
        <v>4764.012149</v>
      </c>
      <c r="Y155" s="269">
        <v>7154.911407</v>
      </c>
      <c r="Z155" s="269">
        <v>-2390.8992579999995</v>
      </c>
    </row>
    <row r="156" spans="1:26" ht="12.75">
      <c r="A156" s="269"/>
      <c r="B156" s="269"/>
      <c r="C156" s="269"/>
      <c r="D156" s="269"/>
      <c r="E156" s="269"/>
      <c r="F156" s="269" t="s">
        <v>129</v>
      </c>
      <c r="G156" s="269"/>
      <c r="H156" s="269">
        <v>624.2952799999999</v>
      </c>
      <c r="I156" s="269">
        <v>259.06692300000003</v>
      </c>
      <c r="J156" s="269">
        <v>365.2283569999999</v>
      </c>
      <c r="K156" s="186"/>
      <c r="L156" s="269">
        <v>1346.380661</v>
      </c>
      <c r="M156" s="269">
        <v>94.81194500000001</v>
      </c>
      <c r="N156" s="269">
        <v>1251.568716</v>
      </c>
      <c r="P156" s="269">
        <v>1198.825817</v>
      </c>
      <c r="Q156" s="269">
        <v>143.659518</v>
      </c>
      <c r="R156" s="269">
        <v>1055.166299</v>
      </c>
      <c r="S156" s="186"/>
      <c r="T156" s="269">
        <v>1768.5808410000004</v>
      </c>
      <c r="U156" s="269">
        <v>161.287363</v>
      </c>
      <c r="V156" s="269">
        <v>1607.2934780000005</v>
      </c>
      <c r="W156" s="186"/>
      <c r="X156" s="269">
        <v>4938.082599</v>
      </c>
      <c r="Y156" s="269">
        <v>658.825749</v>
      </c>
      <c r="Z156" s="269">
        <v>4279.256850000001</v>
      </c>
    </row>
    <row r="157" spans="1:26" ht="12.75">
      <c r="A157" s="271"/>
      <c r="B157" s="271"/>
      <c r="C157" s="271"/>
      <c r="D157" s="271"/>
      <c r="E157" s="271"/>
      <c r="F157" s="271"/>
      <c r="G157" s="271"/>
      <c r="H157" s="271"/>
      <c r="I157" s="271"/>
      <c r="J157" s="271"/>
      <c r="K157" s="257"/>
      <c r="L157" s="271"/>
      <c r="M157" s="271"/>
      <c r="N157" s="271"/>
      <c r="O157" s="257"/>
      <c r="P157" s="271"/>
      <c r="Q157" s="271"/>
      <c r="R157" s="271"/>
      <c r="S157" s="257"/>
      <c r="T157" s="271"/>
      <c r="U157" s="271"/>
      <c r="V157" s="271"/>
      <c r="W157" s="257"/>
      <c r="X157" s="271"/>
      <c r="Y157" s="271"/>
      <c r="Z157" s="271"/>
    </row>
    <row r="158" spans="2:26" ht="12.75">
      <c r="B158" s="275"/>
      <c r="C158" s="275"/>
      <c r="D158" s="275"/>
      <c r="E158" s="275"/>
      <c r="F158" s="275"/>
      <c r="G158" s="275"/>
      <c r="H158" s="388" t="s">
        <v>654</v>
      </c>
      <c r="I158" s="388"/>
      <c r="J158" s="388"/>
      <c r="K158" s="388"/>
      <c r="L158" s="388"/>
      <c r="M158" s="388"/>
      <c r="N158" s="388"/>
      <c r="O158" s="388"/>
      <c r="P158" s="388"/>
      <c r="Q158" s="388"/>
      <c r="R158" s="388"/>
      <c r="S158" s="388"/>
      <c r="T158" s="388"/>
      <c r="U158" s="388"/>
      <c r="V158" s="388"/>
      <c r="W158" s="280"/>
      <c r="X158" s="280"/>
      <c r="Y158" s="280"/>
      <c r="Z158" s="280"/>
    </row>
    <row r="159" spans="2:26" ht="12.75">
      <c r="B159" s="275"/>
      <c r="C159" s="275"/>
      <c r="D159" s="275"/>
      <c r="E159" s="275"/>
      <c r="F159" s="275"/>
      <c r="G159" s="275"/>
      <c r="H159" s="413" t="s">
        <v>350</v>
      </c>
      <c r="I159" s="413"/>
      <c r="J159" s="413"/>
      <c r="L159" s="413" t="s">
        <v>351</v>
      </c>
      <c r="M159" s="413"/>
      <c r="N159" s="413"/>
      <c r="O159" s="276"/>
      <c r="P159" s="413" t="s">
        <v>352</v>
      </c>
      <c r="Q159" s="413"/>
      <c r="R159" s="413"/>
      <c r="S159" s="276"/>
      <c r="T159" s="413" t="s">
        <v>353</v>
      </c>
      <c r="U159" s="413"/>
      <c r="V159" s="413"/>
      <c r="X159" s="414" t="s">
        <v>653</v>
      </c>
      <c r="Y159" s="413"/>
      <c r="Z159" s="413"/>
    </row>
    <row r="160" spans="1:26" ht="12.75">
      <c r="A160" s="277"/>
      <c r="B160" s="277" t="s">
        <v>192</v>
      </c>
      <c r="C160" s="277"/>
      <c r="D160" s="277"/>
      <c r="E160" s="277"/>
      <c r="F160" s="277"/>
      <c r="G160" s="277"/>
      <c r="H160" s="278" t="s">
        <v>157</v>
      </c>
      <c r="I160" s="278" t="s">
        <v>158</v>
      </c>
      <c r="J160" s="278" t="s">
        <v>159</v>
      </c>
      <c r="K160" s="256"/>
      <c r="L160" s="278" t="s">
        <v>157</v>
      </c>
      <c r="M160" s="278" t="s">
        <v>158</v>
      </c>
      <c r="N160" s="278" t="s">
        <v>159</v>
      </c>
      <c r="O160" s="256"/>
      <c r="P160" s="278" t="s">
        <v>157</v>
      </c>
      <c r="Q160" s="278" t="s">
        <v>158</v>
      </c>
      <c r="R160" s="278" t="s">
        <v>159</v>
      </c>
      <c r="S160" s="256"/>
      <c r="T160" s="278" t="s">
        <v>157</v>
      </c>
      <c r="U160" s="278" t="s">
        <v>158</v>
      </c>
      <c r="V160" s="278" t="s">
        <v>159</v>
      </c>
      <c r="W160" s="256"/>
      <c r="X160" s="278" t="s">
        <v>157</v>
      </c>
      <c r="Y160" s="278" t="s">
        <v>158</v>
      </c>
      <c r="Z160" s="278" t="s">
        <v>159</v>
      </c>
    </row>
    <row r="161" spans="1:26" ht="4.5" customHeight="1">
      <c r="A161" s="271"/>
      <c r="B161" s="271"/>
      <c r="C161" s="271"/>
      <c r="D161" s="271"/>
      <c r="E161" s="271"/>
      <c r="F161" s="271"/>
      <c r="G161" s="271"/>
      <c r="H161" s="271"/>
      <c r="I161" s="271"/>
      <c r="J161" s="271"/>
      <c r="K161" s="257"/>
      <c r="L161" s="271"/>
      <c r="M161" s="271"/>
      <c r="N161" s="271"/>
      <c r="O161" s="257"/>
      <c r="P161" s="271"/>
      <c r="Q161" s="271"/>
      <c r="R161" s="271"/>
      <c r="S161" s="257"/>
      <c r="T161" s="271"/>
      <c r="U161" s="271"/>
      <c r="V161" s="271"/>
      <c r="W161" s="257"/>
      <c r="X161" s="271"/>
      <c r="Y161" s="271"/>
      <c r="Z161" s="271"/>
    </row>
    <row r="162" spans="1:26" ht="12.75">
      <c r="A162" s="269"/>
      <c r="B162" s="269"/>
      <c r="C162" s="269"/>
      <c r="D162" s="269"/>
      <c r="E162" s="269" t="s">
        <v>154</v>
      </c>
      <c r="F162" s="269"/>
      <c r="G162" s="269"/>
      <c r="H162" s="269">
        <v>4210.451862399002</v>
      </c>
      <c r="I162" s="269">
        <v>1067.5885786489998</v>
      </c>
      <c r="J162" s="269">
        <v>3142.8632837500018</v>
      </c>
      <c r="K162" s="186"/>
      <c r="L162" s="269">
        <v>2465.2951648599987</v>
      </c>
      <c r="M162" s="269">
        <v>2620.7207221</v>
      </c>
      <c r="N162" s="269">
        <v>-155.42555724000113</v>
      </c>
      <c r="P162" s="269">
        <v>2062.84589468</v>
      </c>
      <c r="Q162" s="269">
        <v>1513.87332221</v>
      </c>
      <c r="R162" s="269">
        <v>548.9725724700002</v>
      </c>
      <c r="S162" s="186"/>
      <c r="T162" s="269">
        <v>2658.359928609999</v>
      </c>
      <c r="U162" s="269">
        <v>1753.6614804710002</v>
      </c>
      <c r="V162" s="269">
        <v>904.6984481389986</v>
      </c>
      <c r="W162" s="186"/>
      <c r="X162" s="269">
        <v>11396.952850549</v>
      </c>
      <c r="Y162" s="269">
        <v>6955.84410343</v>
      </c>
      <c r="Z162" s="269">
        <v>4441.108747118999</v>
      </c>
    </row>
    <row r="163" spans="1:26" ht="12.75">
      <c r="A163" s="269"/>
      <c r="B163" s="269"/>
      <c r="C163" s="269"/>
      <c r="D163" s="269"/>
      <c r="E163" s="269"/>
      <c r="F163" s="269" t="s">
        <v>115</v>
      </c>
      <c r="G163" s="269"/>
      <c r="H163" s="269">
        <v>3760.6649074000015</v>
      </c>
      <c r="I163" s="269">
        <v>523.62148914</v>
      </c>
      <c r="J163" s="269">
        <v>3237.0434182600015</v>
      </c>
      <c r="K163" s="186"/>
      <c r="L163" s="269">
        <v>2400.963447579999</v>
      </c>
      <c r="M163" s="269">
        <v>1785.4624258200001</v>
      </c>
      <c r="N163" s="269">
        <v>615.5010217599988</v>
      </c>
      <c r="P163" s="269">
        <v>1899.5140736800001</v>
      </c>
      <c r="Q163" s="269">
        <v>989.5809602100001</v>
      </c>
      <c r="R163" s="269">
        <v>909.9331134700001</v>
      </c>
      <c r="S163" s="186"/>
      <c r="T163" s="269">
        <v>2214.700895609999</v>
      </c>
      <c r="U163" s="269">
        <v>1588.3955034710002</v>
      </c>
      <c r="V163" s="269">
        <v>626.3053921389987</v>
      </c>
      <c r="W163" s="186"/>
      <c r="X163" s="269">
        <v>10275.84332427</v>
      </c>
      <c r="Y163" s="269">
        <v>4887.060378641</v>
      </c>
      <c r="Z163" s="269">
        <v>5388.782945628999</v>
      </c>
    </row>
    <row r="164" spans="1:26" ht="12.75">
      <c r="A164" s="269"/>
      <c r="B164" s="269"/>
      <c r="C164" s="269"/>
      <c r="D164" s="269"/>
      <c r="E164" s="269"/>
      <c r="F164" s="269"/>
      <c r="G164" s="269" t="s">
        <v>65</v>
      </c>
      <c r="H164" s="269">
        <v>445.563796</v>
      </c>
      <c r="I164" s="269">
        <v>40.697542999999996</v>
      </c>
      <c r="J164" s="269">
        <v>404.86625300000003</v>
      </c>
      <c r="K164" s="186"/>
      <c r="L164" s="269">
        <v>1142.494544</v>
      </c>
      <c r="M164" s="269">
        <v>542.409467</v>
      </c>
      <c r="N164" s="269">
        <v>600.085077</v>
      </c>
      <c r="P164" s="269">
        <v>418.06724600000007</v>
      </c>
      <c r="Q164" s="269">
        <v>167.18101099999998</v>
      </c>
      <c r="R164" s="269">
        <v>250.88623500000008</v>
      </c>
      <c r="S164" s="186"/>
      <c r="T164" s="269">
        <v>119.51001029</v>
      </c>
      <c r="U164" s="269">
        <v>763.892038</v>
      </c>
      <c r="V164" s="269">
        <v>-644.38202771</v>
      </c>
      <c r="W164" s="186"/>
      <c r="X164" s="269">
        <v>2125.63559629</v>
      </c>
      <c r="Y164" s="269">
        <v>1514.1800589999998</v>
      </c>
      <c r="Z164" s="269">
        <v>611.4555372900004</v>
      </c>
    </row>
    <row r="165" spans="1:26" ht="12.75">
      <c r="A165" s="269"/>
      <c r="B165" s="269"/>
      <c r="C165" s="269"/>
      <c r="D165" s="269"/>
      <c r="E165" s="269"/>
      <c r="F165" s="269"/>
      <c r="G165" s="269" t="s">
        <v>66</v>
      </c>
      <c r="H165" s="269">
        <v>3315.1011114000016</v>
      </c>
      <c r="I165" s="269">
        <v>482.92394614</v>
      </c>
      <c r="J165" s="269">
        <v>2832.177165260002</v>
      </c>
      <c r="K165" s="186"/>
      <c r="L165" s="269">
        <v>1258.468903579999</v>
      </c>
      <c r="M165" s="269">
        <v>1243.0529588200002</v>
      </c>
      <c r="N165" s="269">
        <v>15.415944759998865</v>
      </c>
      <c r="P165" s="269">
        <v>1481.44682768</v>
      </c>
      <c r="Q165" s="269">
        <v>822.39994921</v>
      </c>
      <c r="R165" s="269">
        <v>659.04687847</v>
      </c>
      <c r="S165" s="186"/>
      <c r="T165" s="269">
        <v>2095.190885319999</v>
      </c>
      <c r="U165" s="269">
        <v>824.5034654710001</v>
      </c>
      <c r="V165" s="269">
        <v>1270.6874198489986</v>
      </c>
      <c r="W165" s="186"/>
      <c r="X165" s="269">
        <v>8150.20772798</v>
      </c>
      <c r="Y165" s="269">
        <v>3372.8803196410004</v>
      </c>
      <c r="Z165" s="269">
        <v>4777.327408338999</v>
      </c>
    </row>
    <row r="166" spans="1:26" ht="12.75">
      <c r="A166" s="269"/>
      <c r="B166" s="269"/>
      <c r="C166" s="269"/>
      <c r="D166" s="269"/>
      <c r="E166" s="269"/>
      <c r="F166" s="269" t="s">
        <v>130</v>
      </c>
      <c r="G166" s="269"/>
      <c r="H166" s="269">
        <v>449.7869549990001</v>
      </c>
      <c r="I166" s="269">
        <v>543.967089509</v>
      </c>
      <c r="J166" s="269">
        <v>-94.18013450999985</v>
      </c>
      <c r="K166" s="186"/>
      <c r="L166" s="269">
        <v>64.33171727999996</v>
      </c>
      <c r="M166" s="269">
        <v>835.25829628</v>
      </c>
      <c r="N166" s="269">
        <v>-770.926579</v>
      </c>
      <c r="P166" s="269">
        <v>163.331821</v>
      </c>
      <c r="Q166" s="269">
        <v>524.292362</v>
      </c>
      <c r="R166" s="269">
        <v>-360.96054100000003</v>
      </c>
      <c r="S166" s="186"/>
      <c r="T166" s="269">
        <v>443.659033</v>
      </c>
      <c r="U166" s="269">
        <v>165.265977</v>
      </c>
      <c r="V166" s="269">
        <v>278.393056</v>
      </c>
      <c r="W166" s="186"/>
      <c r="X166" s="269">
        <v>1121.109526279</v>
      </c>
      <c r="Y166" s="269">
        <v>2068.783724789</v>
      </c>
      <c r="Z166" s="269">
        <v>-947.6741985100002</v>
      </c>
    </row>
    <row r="167" spans="1:26" ht="12.75">
      <c r="A167" s="269"/>
      <c r="B167" s="269"/>
      <c r="C167" s="269"/>
      <c r="D167" s="269"/>
      <c r="E167" s="269"/>
      <c r="F167" s="269"/>
      <c r="G167" s="269" t="s">
        <v>65</v>
      </c>
      <c r="H167" s="269">
        <v>12.261432</v>
      </c>
      <c r="I167" s="269">
        <v>173.931662</v>
      </c>
      <c r="J167" s="269">
        <v>-161.67023</v>
      </c>
      <c r="K167" s="186"/>
      <c r="L167" s="269">
        <v>9.946411000000001</v>
      </c>
      <c r="M167" s="269">
        <v>572.021645</v>
      </c>
      <c r="N167" s="269">
        <v>-562.075234</v>
      </c>
      <c r="P167" s="269">
        <v>99.999246</v>
      </c>
      <c r="Q167" s="269">
        <v>9.303</v>
      </c>
      <c r="R167" s="269">
        <v>90.696246</v>
      </c>
      <c r="S167" s="186"/>
      <c r="T167" s="269">
        <v>340.86467700000003</v>
      </c>
      <c r="U167" s="269">
        <v>0</v>
      </c>
      <c r="V167" s="269">
        <v>340.86467700000003</v>
      </c>
      <c r="W167" s="186"/>
      <c r="X167" s="269">
        <v>463.071766</v>
      </c>
      <c r="Y167" s="269">
        <v>755.256307</v>
      </c>
      <c r="Z167" s="269">
        <v>-292.18454099999997</v>
      </c>
    </row>
    <row r="168" spans="1:26" ht="12.75">
      <c r="A168" s="269"/>
      <c r="B168" s="269"/>
      <c r="C168" s="269"/>
      <c r="D168" s="269"/>
      <c r="E168" s="269"/>
      <c r="F168" s="269"/>
      <c r="G168" s="269" t="s">
        <v>66</v>
      </c>
      <c r="H168" s="269">
        <v>437.5255229990001</v>
      </c>
      <c r="I168" s="269">
        <v>370.035427509</v>
      </c>
      <c r="J168" s="269">
        <v>67.4900954900001</v>
      </c>
      <c r="K168" s="186"/>
      <c r="L168" s="269">
        <v>54.385306279999966</v>
      </c>
      <c r="M168" s="269">
        <v>263.23665128</v>
      </c>
      <c r="N168" s="269">
        <v>-208.85134500000004</v>
      </c>
      <c r="P168" s="269">
        <v>63.33257499999999</v>
      </c>
      <c r="Q168" s="269">
        <v>514.989362</v>
      </c>
      <c r="R168" s="269">
        <v>-451.656787</v>
      </c>
      <c r="S168" s="186"/>
      <c r="T168" s="269">
        <v>102.794356</v>
      </c>
      <c r="U168" s="269">
        <v>165.265977</v>
      </c>
      <c r="V168" s="269">
        <v>-62.471621</v>
      </c>
      <c r="W168" s="186"/>
      <c r="X168" s="269">
        <v>658.037760279</v>
      </c>
      <c r="Y168" s="269">
        <v>1313.527417789</v>
      </c>
      <c r="Z168" s="269">
        <v>-655.48965751</v>
      </c>
    </row>
    <row r="169" spans="1:26" ht="12.75">
      <c r="A169" s="269"/>
      <c r="B169" s="269"/>
      <c r="C169" s="269"/>
      <c r="D169" s="269" t="s">
        <v>656</v>
      </c>
      <c r="E169" s="269"/>
      <c r="F169" s="269"/>
      <c r="G169" s="269"/>
      <c r="H169" s="269">
        <v>119.5</v>
      </c>
      <c r="I169" s="269">
        <v>84.3</v>
      </c>
      <c r="J169" s="269">
        <v>35.2</v>
      </c>
      <c r="K169" s="186"/>
      <c r="L169" s="269">
        <v>56</v>
      </c>
      <c r="M169" s="269">
        <v>60.7</v>
      </c>
      <c r="N169" s="269">
        <v>-4.7</v>
      </c>
      <c r="P169" s="269">
        <v>24.323118613329996</v>
      </c>
      <c r="Q169" s="269">
        <v>34.015767669312005</v>
      </c>
      <c r="R169" s="269">
        <v>-9.69264905598201</v>
      </c>
      <c r="S169" s="186"/>
      <c r="T169" s="269">
        <v>412.61129418344206</v>
      </c>
      <c r="U169" s="269">
        <v>203.8486451274601</v>
      </c>
      <c r="V169" s="269">
        <v>208.76264905598197</v>
      </c>
      <c r="W169" s="186"/>
      <c r="X169" s="269">
        <v>612.434412796772</v>
      </c>
      <c r="Y169" s="269">
        <v>382.8644127967721</v>
      </c>
      <c r="Z169" s="269">
        <v>229.57</v>
      </c>
    </row>
    <row r="170" spans="1:26" ht="12.75">
      <c r="A170" s="269"/>
      <c r="B170" s="269"/>
      <c r="C170" s="269"/>
      <c r="D170" s="269"/>
      <c r="E170" s="269" t="s">
        <v>82</v>
      </c>
      <c r="F170" s="269"/>
      <c r="G170" s="269"/>
      <c r="H170" s="269">
        <v>0</v>
      </c>
      <c r="I170" s="269">
        <v>2.5</v>
      </c>
      <c r="J170" s="269">
        <v>-2.5</v>
      </c>
      <c r="K170" s="186"/>
      <c r="L170" s="269">
        <v>0</v>
      </c>
      <c r="M170" s="269">
        <v>10</v>
      </c>
      <c r="N170" s="269">
        <v>-10</v>
      </c>
      <c r="P170" s="269">
        <v>0</v>
      </c>
      <c r="Q170" s="269">
        <v>0.13</v>
      </c>
      <c r="R170" s="269">
        <v>-0.13</v>
      </c>
      <c r="S170" s="186"/>
      <c r="T170" s="269">
        <v>0</v>
      </c>
      <c r="U170" s="269">
        <v>1.3</v>
      </c>
      <c r="V170" s="269">
        <v>-1.3</v>
      </c>
      <c r="W170" s="186"/>
      <c r="X170" s="269">
        <v>0</v>
      </c>
      <c r="Y170" s="269">
        <v>13.93</v>
      </c>
      <c r="Z170" s="269">
        <v>-13.93</v>
      </c>
    </row>
    <row r="171" spans="1:26" ht="12.75">
      <c r="A171" s="269"/>
      <c r="B171" s="269"/>
      <c r="C171" s="269"/>
      <c r="D171" s="269"/>
      <c r="E171" s="269" t="s">
        <v>153</v>
      </c>
      <c r="F171" s="269"/>
      <c r="G171" s="269"/>
      <c r="H171" s="269">
        <v>119.5</v>
      </c>
      <c r="I171" s="269">
        <v>81.8</v>
      </c>
      <c r="J171" s="269">
        <v>37.7</v>
      </c>
      <c r="K171" s="186"/>
      <c r="L171" s="269">
        <v>56</v>
      </c>
      <c r="M171" s="269">
        <v>50.7</v>
      </c>
      <c r="N171" s="269">
        <v>5.3</v>
      </c>
      <c r="P171" s="269">
        <v>24.323118613329996</v>
      </c>
      <c r="Q171" s="269">
        <v>33.885767669312</v>
      </c>
      <c r="R171" s="269">
        <v>-9.562649055982007</v>
      </c>
      <c r="S171" s="186"/>
      <c r="T171" s="269">
        <v>412.61129418344206</v>
      </c>
      <c r="U171" s="269">
        <v>202.54864512746008</v>
      </c>
      <c r="V171" s="269">
        <v>210.06264905598198</v>
      </c>
      <c r="W171" s="186"/>
      <c r="X171" s="269">
        <v>612.434412796772</v>
      </c>
      <c r="Y171" s="269">
        <v>368.9344127967721</v>
      </c>
      <c r="Z171" s="269">
        <v>243.5</v>
      </c>
    </row>
    <row r="172" spans="1:26" ht="12.75">
      <c r="A172" s="269"/>
      <c r="B172" s="269"/>
      <c r="C172" s="269"/>
      <c r="D172" s="269" t="s">
        <v>145</v>
      </c>
      <c r="E172" s="269"/>
      <c r="F172" s="269"/>
      <c r="G172" s="269"/>
      <c r="H172" s="269">
        <v>3.1271709999999993</v>
      </c>
      <c r="I172" s="269">
        <v>10.503350399999999</v>
      </c>
      <c r="J172" s="269">
        <v>-7.3761794</v>
      </c>
      <c r="K172" s="186"/>
      <c r="L172" s="269">
        <v>2.9160470300000005</v>
      </c>
      <c r="M172" s="269">
        <v>5.40271929</v>
      </c>
      <c r="N172" s="269">
        <v>-2.4866722599999997</v>
      </c>
      <c r="P172" s="269">
        <v>2.4391002599999996</v>
      </c>
      <c r="Q172" s="269">
        <v>2.2098200299999995</v>
      </c>
      <c r="R172" s="269">
        <v>0.22928023000000008</v>
      </c>
      <c r="S172" s="186"/>
      <c r="T172" s="269">
        <v>1.63357143</v>
      </c>
      <c r="U172" s="269">
        <v>0</v>
      </c>
      <c r="V172" s="269">
        <v>1.63357143</v>
      </c>
      <c r="W172" s="186"/>
      <c r="X172" s="269">
        <v>10.11588972</v>
      </c>
      <c r="Y172" s="269">
        <v>18.11588972</v>
      </c>
      <c r="Z172" s="269">
        <v>-8</v>
      </c>
    </row>
    <row r="173" spans="1:26" ht="12.75">
      <c r="A173" s="269"/>
      <c r="B173" s="269"/>
      <c r="C173" s="269"/>
      <c r="D173" s="269"/>
      <c r="E173" s="269" t="s">
        <v>82</v>
      </c>
      <c r="F173" s="269"/>
      <c r="G173" s="269"/>
      <c r="H173" s="269">
        <v>3.1271709999999993</v>
      </c>
      <c r="I173" s="269">
        <v>10.503350399999999</v>
      </c>
      <c r="J173" s="269">
        <v>-7.3761794</v>
      </c>
      <c r="K173" s="186"/>
      <c r="L173" s="269">
        <v>2.9160470300000005</v>
      </c>
      <c r="M173" s="269">
        <v>5.40271929</v>
      </c>
      <c r="N173" s="269">
        <v>-2.4866722599999997</v>
      </c>
      <c r="P173" s="269">
        <v>2.4391002599999996</v>
      </c>
      <c r="Q173" s="269">
        <v>2.2098200299999995</v>
      </c>
      <c r="R173" s="269">
        <v>0.22928023000000008</v>
      </c>
      <c r="S173" s="186"/>
      <c r="T173" s="269">
        <v>1.63357143</v>
      </c>
      <c r="U173" s="269">
        <v>0</v>
      </c>
      <c r="V173" s="269">
        <v>1.63357143</v>
      </c>
      <c r="W173" s="186"/>
      <c r="X173" s="269">
        <v>10.11588972</v>
      </c>
      <c r="Y173" s="269">
        <v>18.11588972</v>
      </c>
      <c r="Z173" s="269">
        <v>-8</v>
      </c>
    </row>
    <row r="174" spans="1:26" ht="12.75">
      <c r="A174" s="269"/>
      <c r="B174" s="269"/>
      <c r="C174" s="269"/>
      <c r="D174" s="269"/>
      <c r="E174" s="269"/>
      <c r="F174" s="269" t="s">
        <v>114</v>
      </c>
      <c r="G174" s="269"/>
      <c r="H174" s="269">
        <v>0</v>
      </c>
      <c r="I174" s="269">
        <v>0</v>
      </c>
      <c r="J174" s="269">
        <v>0</v>
      </c>
      <c r="K174" s="186"/>
      <c r="L174" s="269">
        <v>0</v>
      </c>
      <c r="M174" s="269">
        <v>0</v>
      </c>
      <c r="N174" s="269">
        <v>0</v>
      </c>
      <c r="P174" s="269">
        <v>0</v>
      </c>
      <c r="Q174" s="269">
        <v>0</v>
      </c>
      <c r="R174" s="269">
        <v>0</v>
      </c>
      <c r="S174" s="186"/>
      <c r="T174" s="269">
        <v>0</v>
      </c>
      <c r="U174" s="269">
        <v>0</v>
      </c>
      <c r="V174" s="269">
        <v>0</v>
      </c>
      <c r="W174" s="186"/>
      <c r="X174" s="269">
        <v>0</v>
      </c>
      <c r="Y174" s="269">
        <v>0</v>
      </c>
      <c r="Z174" s="269">
        <v>0</v>
      </c>
    </row>
    <row r="175" spans="1:26" ht="12.75">
      <c r="A175" s="269"/>
      <c r="B175" s="269"/>
      <c r="C175" s="269"/>
      <c r="D175" s="269"/>
      <c r="E175" s="269"/>
      <c r="F175" s="269" t="s">
        <v>129</v>
      </c>
      <c r="G175" s="269"/>
      <c r="H175" s="269">
        <v>3.1271709999999993</v>
      </c>
      <c r="I175" s="269">
        <v>10.503350399999999</v>
      </c>
      <c r="J175" s="269">
        <v>-7.3761794</v>
      </c>
      <c r="K175" s="186"/>
      <c r="L175" s="269">
        <v>2.9160470300000005</v>
      </c>
      <c r="M175" s="269">
        <v>5.40271929</v>
      </c>
      <c r="N175" s="269">
        <v>-2.4866722599999997</v>
      </c>
      <c r="P175" s="269">
        <v>2.4391002599999996</v>
      </c>
      <c r="Q175" s="269">
        <v>2.2098200299999995</v>
      </c>
      <c r="R175" s="269">
        <v>0.22928023000000008</v>
      </c>
      <c r="S175" s="186"/>
      <c r="T175" s="269">
        <v>1.63357143</v>
      </c>
      <c r="U175" s="269">
        <v>0</v>
      </c>
      <c r="V175" s="269">
        <v>1.63357143</v>
      </c>
      <c r="W175" s="186"/>
      <c r="X175" s="269">
        <v>10.11588972</v>
      </c>
      <c r="Y175" s="269">
        <v>18.11588972</v>
      </c>
      <c r="Z175" s="269">
        <v>-8</v>
      </c>
    </row>
    <row r="176" spans="1:26" ht="12.75">
      <c r="A176" s="269"/>
      <c r="B176" s="269"/>
      <c r="C176" s="269"/>
      <c r="D176" s="269"/>
      <c r="E176" s="270" t="s">
        <v>539</v>
      </c>
      <c r="F176" s="269"/>
      <c r="G176" s="269"/>
      <c r="H176" s="269">
        <v>0</v>
      </c>
      <c r="I176" s="269">
        <v>0</v>
      </c>
      <c r="J176" s="269">
        <v>0</v>
      </c>
      <c r="K176" s="186"/>
      <c r="L176" s="269">
        <v>0</v>
      </c>
      <c r="M176" s="269">
        <v>0</v>
      </c>
      <c r="N176" s="269">
        <v>0</v>
      </c>
      <c r="P176" s="269">
        <v>0</v>
      </c>
      <c r="Q176" s="269">
        <v>0</v>
      </c>
      <c r="R176" s="269">
        <v>0</v>
      </c>
      <c r="S176" s="186"/>
      <c r="T176" s="269">
        <v>0</v>
      </c>
      <c r="U176" s="269">
        <v>0</v>
      </c>
      <c r="V176" s="269">
        <v>0</v>
      </c>
      <c r="W176" s="186"/>
      <c r="X176" s="269">
        <v>0</v>
      </c>
      <c r="Y176" s="269">
        <v>0</v>
      </c>
      <c r="Z176" s="269">
        <v>0</v>
      </c>
    </row>
    <row r="177" spans="1:26" ht="12.75">
      <c r="A177" s="269"/>
      <c r="B177" s="269"/>
      <c r="C177" s="269"/>
      <c r="D177" s="269"/>
      <c r="E177" s="269"/>
      <c r="F177" s="269" t="s">
        <v>114</v>
      </c>
      <c r="G177" s="269"/>
      <c r="H177" s="269">
        <v>0</v>
      </c>
      <c r="I177" s="269">
        <v>0</v>
      </c>
      <c r="J177" s="269">
        <v>0</v>
      </c>
      <c r="K177" s="186"/>
      <c r="L177" s="269">
        <v>0</v>
      </c>
      <c r="M177" s="269">
        <v>0</v>
      </c>
      <c r="N177" s="269">
        <v>0</v>
      </c>
      <c r="P177" s="269">
        <v>0</v>
      </c>
      <c r="Q177" s="269">
        <v>0</v>
      </c>
      <c r="R177" s="269">
        <v>0</v>
      </c>
      <c r="S177" s="186"/>
      <c r="T177" s="269">
        <v>0</v>
      </c>
      <c r="U177" s="269">
        <v>0</v>
      </c>
      <c r="V177" s="269">
        <v>0</v>
      </c>
      <c r="W177" s="186"/>
      <c r="X177" s="269">
        <v>0</v>
      </c>
      <c r="Y177" s="269">
        <v>0</v>
      </c>
      <c r="Z177" s="269">
        <v>0</v>
      </c>
    </row>
    <row r="178" spans="1:26" ht="12.75">
      <c r="A178" s="269"/>
      <c r="B178" s="269"/>
      <c r="C178" s="269"/>
      <c r="D178" s="269"/>
      <c r="E178" s="269"/>
      <c r="F178" s="269" t="s">
        <v>129</v>
      </c>
      <c r="G178" s="269"/>
      <c r="H178" s="269">
        <v>0</v>
      </c>
      <c r="I178" s="269">
        <v>0</v>
      </c>
      <c r="J178" s="269">
        <v>0</v>
      </c>
      <c r="K178" s="186"/>
      <c r="L178" s="269">
        <v>0</v>
      </c>
      <c r="M178" s="269">
        <v>0</v>
      </c>
      <c r="N178" s="269">
        <v>0</v>
      </c>
      <c r="P178" s="269">
        <v>0</v>
      </c>
      <c r="Q178" s="269">
        <v>0</v>
      </c>
      <c r="R178" s="269">
        <v>0</v>
      </c>
      <c r="S178" s="186"/>
      <c r="T178" s="269">
        <v>0</v>
      </c>
      <c r="U178" s="269">
        <v>0</v>
      </c>
      <c r="V178" s="269">
        <v>0</v>
      </c>
      <c r="W178" s="186"/>
      <c r="X178" s="269">
        <v>0</v>
      </c>
      <c r="Y178" s="269">
        <v>0</v>
      </c>
      <c r="Z178" s="269">
        <v>0</v>
      </c>
    </row>
    <row r="179" spans="1:26" ht="12.75">
      <c r="A179" s="269"/>
      <c r="B179" s="269"/>
      <c r="C179" s="269"/>
      <c r="D179" s="269"/>
      <c r="E179" s="269" t="s">
        <v>153</v>
      </c>
      <c r="F179" s="269"/>
      <c r="G179" s="269"/>
      <c r="H179" s="269">
        <v>0</v>
      </c>
      <c r="I179" s="269">
        <v>0</v>
      </c>
      <c r="J179" s="269">
        <v>0</v>
      </c>
      <c r="K179" s="186"/>
      <c r="L179" s="269">
        <v>0</v>
      </c>
      <c r="M179" s="269">
        <v>0</v>
      </c>
      <c r="N179" s="269">
        <v>0</v>
      </c>
      <c r="P179" s="269">
        <v>0</v>
      </c>
      <c r="Q179" s="269">
        <v>0</v>
      </c>
      <c r="R179" s="269">
        <v>0</v>
      </c>
      <c r="S179" s="186"/>
      <c r="T179" s="269">
        <v>0</v>
      </c>
      <c r="U179" s="269">
        <v>0</v>
      </c>
      <c r="V179" s="269">
        <v>0</v>
      </c>
      <c r="W179" s="186"/>
      <c r="X179" s="269">
        <v>0</v>
      </c>
      <c r="Y179" s="269">
        <v>0</v>
      </c>
      <c r="Z179" s="269">
        <v>0</v>
      </c>
    </row>
    <row r="180" spans="1:26" ht="12.75">
      <c r="A180" s="269"/>
      <c r="B180" s="269"/>
      <c r="C180" s="269"/>
      <c r="D180" s="269"/>
      <c r="E180" s="269"/>
      <c r="F180" s="269" t="s">
        <v>114</v>
      </c>
      <c r="G180" s="269"/>
      <c r="H180" s="269">
        <v>0</v>
      </c>
      <c r="I180" s="269">
        <v>0</v>
      </c>
      <c r="J180" s="269">
        <v>0</v>
      </c>
      <c r="K180" s="186"/>
      <c r="L180" s="269">
        <v>0</v>
      </c>
      <c r="M180" s="269">
        <v>0</v>
      </c>
      <c r="N180" s="269">
        <v>0</v>
      </c>
      <c r="P180" s="269">
        <v>0</v>
      </c>
      <c r="Q180" s="269">
        <v>0</v>
      </c>
      <c r="R180" s="269">
        <v>0</v>
      </c>
      <c r="S180" s="186"/>
      <c r="T180" s="269">
        <v>0</v>
      </c>
      <c r="U180" s="269">
        <v>0</v>
      </c>
      <c r="V180" s="269">
        <v>0</v>
      </c>
      <c r="W180" s="186"/>
      <c r="X180" s="269">
        <v>0</v>
      </c>
      <c r="Y180" s="269">
        <v>0</v>
      </c>
      <c r="Z180" s="269">
        <v>0</v>
      </c>
    </row>
    <row r="181" spans="1:26" ht="12.75">
      <c r="A181" s="269"/>
      <c r="B181" s="269"/>
      <c r="C181" s="269"/>
      <c r="D181" s="269"/>
      <c r="E181" s="269"/>
      <c r="F181" s="269" t="s">
        <v>129</v>
      </c>
      <c r="G181" s="269"/>
      <c r="H181" s="269">
        <v>0</v>
      </c>
      <c r="I181" s="269">
        <v>0</v>
      </c>
      <c r="J181" s="269">
        <v>0</v>
      </c>
      <c r="K181" s="186"/>
      <c r="L181" s="269">
        <v>0</v>
      </c>
      <c r="M181" s="269">
        <v>0</v>
      </c>
      <c r="N181" s="269">
        <v>0</v>
      </c>
      <c r="P181" s="269">
        <v>0</v>
      </c>
      <c r="Q181" s="269">
        <v>0</v>
      </c>
      <c r="R181" s="269">
        <v>0</v>
      </c>
      <c r="S181" s="186"/>
      <c r="T181" s="269">
        <v>0</v>
      </c>
      <c r="U181" s="269">
        <v>0</v>
      </c>
      <c r="V181" s="269">
        <v>0</v>
      </c>
      <c r="W181" s="186"/>
      <c r="X181" s="269">
        <v>0</v>
      </c>
      <c r="Y181" s="269">
        <v>0</v>
      </c>
      <c r="Z181" s="269">
        <v>0</v>
      </c>
    </row>
    <row r="182" spans="1:26" ht="12.75">
      <c r="A182" s="269"/>
      <c r="B182" s="269"/>
      <c r="C182" s="269"/>
      <c r="D182" s="269"/>
      <c r="E182" s="269" t="s">
        <v>154</v>
      </c>
      <c r="F182" s="269"/>
      <c r="G182" s="269"/>
      <c r="H182" s="269">
        <v>0</v>
      </c>
      <c r="I182" s="269">
        <v>0</v>
      </c>
      <c r="J182" s="269">
        <v>0</v>
      </c>
      <c r="K182" s="186"/>
      <c r="L182" s="269">
        <v>0</v>
      </c>
      <c r="M182" s="269">
        <v>0</v>
      </c>
      <c r="N182" s="269">
        <v>0</v>
      </c>
      <c r="P182" s="269">
        <v>0</v>
      </c>
      <c r="Q182" s="269">
        <v>0</v>
      </c>
      <c r="R182" s="269">
        <v>0</v>
      </c>
      <c r="S182" s="186"/>
      <c r="T182" s="269">
        <v>0</v>
      </c>
      <c r="U182" s="269">
        <v>0</v>
      </c>
      <c r="V182" s="269">
        <v>0</v>
      </c>
      <c r="W182" s="186"/>
      <c r="X182" s="269">
        <v>0</v>
      </c>
      <c r="Y182" s="269">
        <v>0</v>
      </c>
      <c r="Z182" s="269">
        <v>0</v>
      </c>
    </row>
    <row r="183" spans="1:26" ht="12.75">
      <c r="A183" s="269"/>
      <c r="B183" s="269"/>
      <c r="C183" s="269"/>
      <c r="D183" s="269"/>
      <c r="E183" s="269"/>
      <c r="F183" s="269" t="s">
        <v>116</v>
      </c>
      <c r="G183" s="269"/>
      <c r="H183" s="269">
        <v>0</v>
      </c>
      <c r="I183" s="269">
        <v>0</v>
      </c>
      <c r="J183" s="269">
        <v>0</v>
      </c>
      <c r="K183" s="186"/>
      <c r="L183" s="269">
        <v>0</v>
      </c>
      <c r="M183" s="269">
        <v>0</v>
      </c>
      <c r="N183" s="269">
        <v>0</v>
      </c>
      <c r="P183" s="269">
        <v>0</v>
      </c>
      <c r="Q183" s="269">
        <v>0</v>
      </c>
      <c r="R183" s="269">
        <v>0</v>
      </c>
      <c r="S183" s="186"/>
      <c r="T183" s="269">
        <v>0</v>
      </c>
      <c r="U183" s="269">
        <v>0</v>
      </c>
      <c r="V183" s="269">
        <v>0</v>
      </c>
      <c r="W183" s="186"/>
      <c r="X183" s="269">
        <v>0</v>
      </c>
      <c r="Y183" s="269">
        <v>0</v>
      </c>
      <c r="Z183" s="269">
        <v>0</v>
      </c>
    </row>
    <row r="184" spans="1:26" ht="12.75">
      <c r="A184" s="269"/>
      <c r="B184" s="269"/>
      <c r="C184" s="269"/>
      <c r="D184" s="269"/>
      <c r="E184" s="269"/>
      <c r="F184" s="269" t="s">
        <v>131</v>
      </c>
      <c r="G184" s="269"/>
      <c r="H184" s="269">
        <v>0</v>
      </c>
      <c r="I184" s="269">
        <v>0</v>
      </c>
      <c r="J184" s="269">
        <v>0</v>
      </c>
      <c r="K184" s="186"/>
      <c r="L184" s="269">
        <v>0</v>
      </c>
      <c r="M184" s="269">
        <v>0</v>
      </c>
      <c r="N184" s="269">
        <v>0</v>
      </c>
      <c r="P184" s="269">
        <v>0</v>
      </c>
      <c r="Q184" s="269">
        <v>0</v>
      </c>
      <c r="R184" s="269">
        <v>0</v>
      </c>
      <c r="S184" s="186"/>
      <c r="T184" s="269">
        <v>0</v>
      </c>
      <c r="U184" s="269">
        <v>0</v>
      </c>
      <c r="V184" s="269">
        <v>0</v>
      </c>
      <c r="W184" s="186"/>
      <c r="X184" s="269">
        <v>0</v>
      </c>
      <c r="Y184" s="269">
        <v>0</v>
      </c>
      <c r="Z184" s="269">
        <v>0</v>
      </c>
    </row>
    <row r="185" spans="1:26" ht="12.75">
      <c r="A185" s="269"/>
      <c r="B185" s="269"/>
      <c r="C185" s="269"/>
      <c r="D185" s="269"/>
      <c r="E185" s="269" t="s">
        <v>645</v>
      </c>
      <c r="F185" s="269"/>
      <c r="G185" s="269"/>
      <c r="H185" s="269">
        <v>0.17564765080807493</v>
      </c>
      <c r="I185" s="269">
        <v>0.37728995</v>
      </c>
      <c r="J185" s="269">
        <v>-0.20164229919192506</v>
      </c>
      <c r="K185" s="186"/>
      <c r="L185" s="269">
        <v>0.13652678000000004</v>
      </c>
      <c r="M185" s="269">
        <v>0.15794719000000002</v>
      </c>
      <c r="N185" s="269">
        <v>-0.021420409999999973</v>
      </c>
      <c r="P185" s="269">
        <v>1084.8808922621286</v>
      </c>
      <c r="Q185" s="269">
        <v>0.11155585000000003</v>
      </c>
      <c r="R185" s="269">
        <v>1084.7693364121285</v>
      </c>
      <c r="S185" s="186"/>
      <c r="T185" s="269">
        <v>0.001164769552945927</v>
      </c>
      <c r="U185" s="269">
        <v>0.7358810108397537</v>
      </c>
      <c r="V185" s="269">
        <v>-0.7347162412868077</v>
      </c>
      <c r="W185" s="186"/>
      <c r="X185" s="269">
        <v>1085.1942314624896</v>
      </c>
      <c r="Y185" s="269">
        <v>1.3826740008397538</v>
      </c>
      <c r="Z185" s="269">
        <v>1083.81155746165</v>
      </c>
    </row>
    <row r="186" spans="1:26" ht="12.75">
      <c r="A186" s="269"/>
      <c r="B186" s="269"/>
      <c r="C186" s="269"/>
      <c r="D186" s="269"/>
      <c r="E186" s="269"/>
      <c r="F186" s="269"/>
      <c r="G186" s="267"/>
      <c r="H186" s="269"/>
      <c r="I186" s="269"/>
      <c r="J186" s="269"/>
      <c r="K186" s="186"/>
      <c r="L186" s="269"/>
      <c r="M186" s="269"/>
      <c r="N186" s="269"/>
      <c r="P186" s="269"/>
      <c r="Q186" s="269"/>
      <c r="R186" s="269"/>
      <c r="S186" s="186"/>
      <c r="T186" s="269"/>
      <c r="U186" s="269"/>
      <c r="V186" s="269"/>
      <c r="W186" s="186"/>
      <c r="X186" s="269"/>
      <c r="Y186" s="269"/>
      <c r="Z186" s="269"/>
    </row>
    <row r="187" spans="1:26" s="193" customFormat="1" ht="12.75">
      <c r="A187" s="267"/>
      <c r="B187" s="267" t="s">
        <v>68</v>
      </c>
      <c r="C187" s="267" t="s">
        <v>731</v>
      </c>
      <c r="D187" s="267"/>
      <c r="E187" s="267"/>
      <c r="F187" s="267"/>
      <c r="G187" s="267"/>
      <c r="H187" s="267">
        <v>627.5878475617319</v>
      </c>
      <c r="I187" s="267">
        <v>1087.2320358334296</v>
      </c>
      <c r="J187" s="267">
        <v>-459.64418827169766</v>
      </c>
      <c r="L187" s="267">
        <v>901.1972664634458</v>
      </c>
      <c r="M187" s="267">
        <v>438.4514609012999</v>
      </c>
      <c r="N187" s="267">
        <v>462.74580556214585</v>
      </c>
      <c r="P187" s="267">
        <v>298.66714577954417</v>
      </c>
      <c r="Q187" s="267">
        <v>2415.9650346498274</v>
      </c>
      <c r="R187" s="267">
        <v>-2117.2978888702833</v>
      </c>
      <c r="T187" s="267">
        <v>667.1843531927068</v>
      </c>
      <c r="U187" s="267">
        <v>200.73547799358874</v>
      </c>
      <c r="V187" s="267">
        <v>466.44887519911805</v>
      </c>
      <c r="X187" s="267">
        <v>2494.636612997429</v>
      </c>
      <c r="Y187" s="267">
        <v>4142.384009378146</v>
      </c>
      <c r="Z187" s="267">
        <v>-1647.7473963807174</v>
      </c>
    </row>
    <row r="188" spans="1:26" ht="12.75">
      <c r="A188" s="269"/>
      <c r="B188" s="269"/>
      <c r="C188" s="269"/>
      <c r="D188" s="272" t="s">
        <v>70</v>
      </c>
      <c r="E188" s="279"/>
      <c r="F188" s="269"/>
      <c r="G188" s="269"/>
      <c r="H188" s="269">
        <v>0</v>
      </c>
      <c r="I188" s="269">
        <v>0</v>
      </c>
      <c r="J188" s="269">
        <v>0</v>
      </c>
      <c r="K188" s="186"/>
      <c r="L188" s="269">
        <v>0</v>
      </c>
      <c r="M188" s="269">
        <v>0</v>
      </c>
      <c r="N188" s="269">
        <v>0</v>
      </c>
      <c r="P188" s="269">
        <v>0</v>
      </c>
      <c r="Q188" s="269">
        <v>0</v>
      </c>
      <c r="R188" s="269">
        <v>0</v>
      </c>
      <c r="S188" s="186"/>
      <c r="T188" s="269">
        <v>0</v>
      </c>
      <c r="U188" s="269">
        <v>0</v>
      </c>
      <c r="V188" s="269">
        <v>0</v>
      </c>
      <c r="W188" s="186"/>
      <c r="X188" s="269">
        <v>0</v>
      </c>
      <c r="Y188" s="269">
        <v>0</v>
      </c>
      <c r="Z188" s="269">
        <v>0</v>
      </c>
    </row>
    <row r="189" spans="1:26" ht="12.75">
      <c r="A189" s="269"/>
      <c r="B189" s="269"/>
      <c r="C189" s="269"/>
      <c r="D189" s="272" t="s">
        <v>71</v>
      </c>
      <c r="E189" s="279"/>
      <c r="F189" s="269"/>
      <c r="G189" s="269"/>
      <c r="H189" s="269">
        <v>0.24567145695381057</v>
      </c>
      <c r="I189" s="269">
        <v>0.05638316189694993</v>
      </c>
      <c r="J189" s="269">
        <v>0.18928829505686062</v>
      </c>
      <c r="K189" s="186"/>
      <c r="L189" s="269">
        <v>0.09283596089871904</v>
      </c>
      <c r="M189" s="269">
        <v>0.04101223676040433</v>
      </c>
      <c r="N189" s="269">
        <v>0.05182372413831471</v>
      </c>
      <c r="P189" s="269">
        <v>0</v>
      </c>
      <c r="Q189" s="269">
        <v>1084.5880977568913</v>
      </c>
      <c r="R189" s="269">
        <v>-1084.5880977568913</v>
      </c>
      <c r="S189" s="186"/>
      <c r="T189" s="269">
        <v>0.2667451313119864</v>
      </c>
      <c r="U189" s="269">
        <v>0.4996262003652042</v>
      </c>
      <c r="V189" s="269">
        <v>-0.23288106905321782</v>
      </c>
      <c r="W189" s="186"/>
      <c r="X189" s="269">
        <v>0.605252549164516</v>
      </c>
      <c r="Y189" s="269">
        <v>1085.185119355914</v>
      </c>
      <c r="Z189" s="269">
        <v>-1084.5798668067494</v>
      </c>
    </row>
    <row r="190" spans="1:26" ht="12.75">
      <c r="A190" s="269"/>
      <c r="B190" s="269"/>
      <c r="C190" s="269"/>
      <c r="D190" s="272" t="s">
        <v>72</v>
      </c>
      <c r="E190" s="279"/>
      <c r="F190" s="269"/>
      <c r="G190" s="269"/>
      <c r="H190" s="269">
        <v>0.1273975253246648</v>
      </c>
      <c r="I190" s="269">
        <v>0.09160401108626628</v>
      </c>
      <c r="J190" s="269">
        <v>0.03579351423839852</v>
      </c>
      <c r="K190" s="186"/>
      <c r="L190" s="269">
        <v>0.0906757142670869</v>
      </c>
      <c r="M190" s="269">
        <v>0.07564770947759766</v>
      </c>
      <c r="N190" s="269">
        <v>0.015028004789489235</v>
      </c>
      <c r="P190" s="269">
        <v>0.05681091292010901</v>
      </c>
      <c r="Q190" s="269">
        <v>85.37663473488338</v>
      </c>
      <c r="R190" s="269">
        <v>-85.31982382196327</v>
      </c>
      <c r="S190" s="186"/>
      <c r="T190" s="269">
        <v>0.07869371744682496</v>
      </c>
      <c r="U190" s="269">
        <v>32.00997087676433</v>
      </c>
      <c r="V190" s="269">
        <v>-31.931277159317503</v>
      </c>
      <c r="W190" s="186"/>
      <c r="X190" s="269">
        <v>0.3535778699586857</v>
      </c>
      <c r="Y190" s="269">
        <v>117.55385733221158</v>
      </c>
      <c r="Z190" s="269">
        <v>-117.2002794622529</v>
      </c>
    </row>
    <row r="191" spans="1:26" ht="12.75">
      <c r="A191" s="269"/>
      <c r="B191" s="269"/>
      <c r="C191" s="269"/>
      <c r="D191" s="272" t="s">
        <v>73</v>
      </c>
      <c r="E191" s="279"/>
      <c r="F191" s="269"/>
      <c r="G191" s="269"/>
      <c r="H191" s="269">
        <v>607.0157204394534</v>
      </c>
      <c r="I191" s="269">
        <v>1041.8107208304464</v>
      </c>
      <c r="J191" s="269">
        <v>-434.795000390993</v>
      </c>
      <c r="K191" s="186"/>
      <c r="L191" s="269">
        <v>817.3927958582799</v>
      </c>
      <c r="M191" s="269">
        <v>384.33280618506194</v>
      </c>
      <c r="N191" s="269">
        <v>433.05998967321796</v>
      </c>
      <c r="P191" s="269">
        <v>247.7702039766241</v>
      </c>
      <c r="Q191" s="269">
        <v>1200.9357856280528</v>
      </c>
      <c r="R191" s="269">
        <v>-953.1655816514287</v>
      </c>
      <c r="S191" s="186"/>
      <c r="T191" s="269">
        <v>620.076632763948</v>
      </c>
      <c r="U191" s="269">
        <v>109.1854984664592</v>
      </c>
      <c r="V191" s="269">
        <v>510.89113429748886</v>
      </c>
      <c r="W191" s="186"/>
      <c r="X191" s="269">
        <v>2292.2553530383057</v>
      </c>
      <c r="Y191" s="269">
        <v>2736.2648111100207</v>
      </c>
      <c r="Z191" s="269">
        <v>-444.009458071715</v>
      </c>
    </row>
    <row r="192" spans="1:26" ht="12.75">
      <c r="A192" s="269"/>
      <c r="B192" s="269"/>
      <c r="C192" s="269"/>
      <c r="D192" s="279"/>
      <c r="E192" s="272" t="s">
        <v>74</v>
      </c>
      <c r="F192" s="269"/>
      <c r="G192" s="269"/>
      <c r="H192" s="269">
        <v>541.6668255333335</v>
      </c>
      <c r="I192" s="269">
        <v>528.5272710739971</v>
      </c>
      <c r="J192" s="269">
        <v>13.13955445933641</v>
      </c>
      <c r="K192" s="186"/>
      <c r="L192" s="269">
        <v>170.8890113187366</v>
      </c>
      <c r="M192" s="269">
        <v>122.50428593376306</v>
      </c>
      <c r="N192" s="269">
        <v>48.38472538497355</v>
      </c>
      <c r="P192" s="269">
        <v>0</v>
      </c>
      <c r="Q192" s="269">
        <v>656.8204381498548</v>
      </c>
      <c r="R192" s="269">
        <v>-656.8204381498548</v>
      </c>
      <c r="S192" s="186"/>
      <c r="T192" s="269">
        <v>142.8141052286437</v>
      </c>
      <c r="U192" s="269">
        <v>109.1854984664592</v>
      </c>
      <c r="V192" s="269">
        <v>33.62860676218452</v>
      </c>
      <c r="W192" s="186"/>
      <c r="X192" s="269">
        <v>855.3699420807138</v>
      </c>
      <c r="Y192" s="269">
        <v>1417.0374936240742</v>
      </c>
      <c r="Z192" s="269">
        <v>-561.6675515433603</v>
      </c>
    </row>
    <row r="193" spans="1:26" ht="12.75">
      <c r="A193" s="269"/>
      <c r="B193" s="269"/>
      <c r="C193" s="269"/>
      <c r="D193" s="279"/>
      <c r="E193" s="272" t="s">
        <v>75</v>
      </c>
      <c r="F193" s="269"/>
      <c r="G193" s="269"/>
      <c r="H193" s="269">
        <v>65.34889490611982</v>
      </c>
      <c r="I193" s="269">
        <v>513.2834497564494</v>
      </c>
      <c r="J193" s="269">
        <v>-447.93455485032956</v>
      </c>
      <c r="K193" s="186"/>
      <c r="L193" s="269">
        <v>646.5037845395433</v>
      </c>
      <c r="M193" s="269">
        <v>261.82852025129887</v>
      </c>
      <c r="N193" s="269">
        <v>384.6752642882444</v>
      </c>
      <c r="P193" s="269">
        <v>247.7702039766241</v>
      </c>
      <c r="Q193" s="269">
        <v>544.115347478198</v>
      </c>
      <c r="R193" s="269">
        <v>-296.34514350157394</v>
      </c>
      <c r="S193" s="186"/>
      <c r="T193" s="269">
        <v>477.26252753530434</v>
      </c>
      <c r="U193" s="269">
        <v>0</v>
      </c>
      <c r="V193" s="269">
        <v>477.26252753530434</v>
      </c>
      <c r="W193" s="186"/>
      <c r="X193" s="269">
        <v>1436.8854109575916</v>
      </c>
      <c r="Y193" s="269">
        <v>1319.2273174859463</v>
      </c>
      <c r="Z193" s="269">
        <v>117.65809347164532</v>
      </c>
    </row>
    <row r="194" spans="1:26" ht="12.75">
      <c r="A194" s="271"/>
      <c r="B194" s="271"/>
      <c r="C194" s="271"/>
      <c r="D194" s="273" t="s">
        <v>76</v>
      </c>
      <c r="E194" s="273"/>
      <c r="F194" s="271"/>
      <c r="G194" s="271"/>
      <c r="H194" s="271">
        <v>20.199058139999998</v>
      </c>
      <c r="I194" s="271">
        <v>45.27332782999997</v>
      </c>
      <c r="J194" s="271">
        <v>-25.074269689999973</v>
      </c>
      <c r="K194" s="257"/>
      <c r="L194" s="271">
        <v>83.62095892999999</v>
      </c>
      <c r="M194" s="271">
        <v>54.00199477000001</v>
      </c>
      <c r="N194" s="271">
        <v>29.618964159999976</v>
      </c>
      <c r="O194" s="257"/>
      <c r="P194" s="271">
        <v>50.840130890000005</v>
      </c>
      <c r="Q194" s="271">
        <v>45.06451653000002</v>
      </c>
      <c r="R194" s="271">
        <v>5.7756143599999845</v>
      </c>
      <c r="S194" s="257"/>
      <c r="T194" s="271">
        <v>46.762281579999964</v>
      </c>
      <c r="U194" s="271">
        <v>59.040382449999996</v>
      </c>
      <c r="V194" s="271">
        <v>-12.278100870000031</v>
      </c>
      <c r="W194" s="257"/>
      <c r="X194" s="271">
        <v>201.42242953999994</v>
      </c>
      <c r="Y194" s="271">
        <v>203.38022158</v>
      </c>
      <c r="Z194" s="271">
        <v>-1.9577920400000721</v>
      </c>
    </row>
    <row r="195" spans="1:26" ht="12.75">
      <c r="A195" s="269"/>
      <c r="B195" s="269"/>
      <c r="C195" s="269"/>
      <c r="D195" s="269"/>
      <c r="E195" s="269"/>
      <c r="F195" s="269"/>
      <c r="G195" s="269"/>
      <c r="H195" s="269"/>
      <c r="I195" s="269"/>
      <c r="J195" s="269"/>
      <c r="K195" s="186"/>
      <c r="L195" s="269"/>
      <c r="M195" s="269"/>
      <c r="N195" s="269"/>
      <c r="P195" s="269"/>
      <c r="Q195" s="269"/>
      <c r="R195" s="269"/>
      <c r="S195" s="186"/>
      <c r="T195" s="269"/>
      <c r="U195" s="269"/>
      <c r="V195" s="269"/>
      <c r="W195" s="186"/>
      <c r="X195" s="269"/>
      <c r="Y195" s="269"/>
      <c r="Z195" s="269"/>
    </row>
    <row r="196" spans="1:26" ht="12.75">
      <c r="A196" s="269"/>
      <c r="B196" s="269"/>
      <c r="C196" s="269"/>
      <c r="D196" s="269"/>
      <c r="E196" s="269"/>
      <c r="F196" s="269"/>
      <c r="G196" s="269"/>
      <c r="H196" s="269"/>
      <c r="I196" s="269"/>
      <c r="J196" s="269"/>
      <c r="K196" s="186"/>
      <c r="L196" s="269"/>
      <c r="M196" s="269"/>
      <c r="N196" s="269"/>
      <c r="P196" s="269"/>
      <c r="Q196" s="269"/>
      <c r="R196" s="269"/>
      <c r="S196" s="186"/>
      <c r="T196" s="269"/>
      <c r="U196" s="269"/>
      <c r="V196" s="269"/>
      <c r="W196" s="186"/>
      <c r="X196" s="269"/>
      <c r="Y196" s="269"/>
      <c r="Z196" s="269"/>
    </row>
    <row r="197" spans="1:26" ht="12.75">
      <c r="A197" s="269"/>
      <c r="B197" s="270" t="s">
        <v>732</v>
      </c>
      <c r="C197" s="269"/>
      <c r="D197" s="269"/>
      <c r="E197" s="269"/>
      <c r="F197" s="269"/>
      <c r="G197" s="269"/>
      <c r="H197" s="269"/>
      <c r="I197" s="269"/>
      <c r="J197" s="269"/>
      <c r="K197" s="186"/>
      <c r="L197" s="269"/>
      <c r="M197" s="269"/>
      <c r="N197" s="269"/>
      <c r="P197" s="269"/>
      <c r="Q197" s="269"/>
      <c r="R197" s="269"/>
      <c r="S197" s="186"/>
      <c r="T197" s="269"/>
      <c r="U197" s="269"/>
      <c r="V197" s="269"/>
      <c r="W197" s="186"/>
      <c r="X197" s="269"/>
      <c r="Y197" s="269"/>
      <c r="Z197" s="269"/>
    </row>
    <row r="198" spans="1:26" ht="12.75">
      <c r="A198" s="269"/>
      <c r="B198" s="269"/>
      <c r="C198" s="269"/>
      <c r="D198" s="269"/>
      <c r="E198" s="269"/>
      <c r="F198" s="269"/>
      <c r="G198" s="269"/>
      <c r="H198" s="269"/>
      <c r="I198" s="269"/>
      <c r="J198" s="269"/>
      <c r="K198" s="186"/>
      <c r="L198" s="269"/>
      <c r="M198" s="269"/>
      <c r="N198" s="269"/>
      <c r="P198" s="269"/>
      <c r="Q198" s="269"/>
      <c r="R198" s="269"/>
      <c r="S198" s="186"/>
      <c r="T198" s="269"/>
      <c r="U198" s="269"/>
      <c r="V198" s="269"/>
      <c r="W198" s="186"/>
      <c r="X198" s="269"/>
      <c r="Y198" s="269"/>
      <c r="Z198" s="269"/>
    </row>
    <row r="199" spans="1:26" ht="12.75">
      <c r="A199" s="269"/>
      <c r="B199" s="270" t="s">
        <v>444</v>
      </c>
      <c r="C199" s="269" t="s">
        <v>149</v>
      </c>
      <c r="D199" s="269"/>
      <c r="E199" s="269"/>
      <c r="F199" s="269"/>
      <c r="G199" s="269"/>
      <c r="H199" s="269">
        <v>1527.1</v>
      </c>
      <c r="I199" s="269">
        <v>46.5</v>
      </c>
      <c r="J199" s="269">
        <v>1480.6</v>
      </c>
      <c r="K199" s="186"/>
      <c r="L199" s="269">
        <v>6</v>
      </c>
      <c r="M199" s="269">
        <v>83.6</v>
      </c>
      <c r="N199" s="269">
        <v>-77.6</v>
      </c>
      <c r="P199" s="269">
        <v>0</v>
      </c>
      <c r="Q199" s="269">
        <v>57.3</v>
      </c>
      <c r="R199" s="269">
        <v>-57.3</v>
      </c>
      <c r="S199" s="186"/>
      <c r="T199" s="269">
        <v>0</v>
      </c>
      <c r="U199" s="269">
        <v>107.1</v>
      </c>
      <c r="V199" s="269">
        <v>-107.1</v>
      </c>
      <c r="W199" s="186"/>
      <c r="X199" s="269">
        <v>1533.1</v>
      </c>
      <c r="Y199" s="269">
        <v>294.5</v>
      </c>
      <c r="Z199" s="269">
        <v>1238.6</v>
      </c>
    </row>
    <row r="200" spans="1:26" ht="12.75">
      <c r="A200" s="269"/>
      <c r="B200" s="270"/>
      <c r="C200" s="269" t="s">
        <v>150</v>
      </c>
      <c r="D200" s="269"/>
      <c r="E200" s="269"/>
      <c r="F200" s="269"/>
      <c r="G200" s="269"/>
      <c r="H200" s="269"/>
      <c r="I200" s="269"/>
      <c r="J200" s="269"/>
      <c r="K200" s="186"/>
      <c r="L200" s="269"/>
      <c r="M200" s="269"/>
      <c r="N200" s="269"/>
      <c r="P200" s="269"/>
      <c r="Q200" s="269"/>
      <c r="R200" s="269"/>
      <c r="S200" s="186"/>
      <c r="T200" s="269"/>
      <c r="U200" s="269"/>
      <c r="V200" s="269"/>
      <c r="W200" s="186"/>
      <c r="X200" s="269"/>
      <c r="Y200" s="269"/>
      <c r="Z200" s="269"/>
    </row>
    <row r="201" spans="1:26" ht="12.75">
      <c r="A201" s="269"/>
      <c r="B201" s="270"/>
      <c r="C201" s="269" t="s">
        <v>151</v>
      </c>
      <c r="D201" s="269"/>
      <c r="E201" s="269"/>
      <c r="F201" s="269"/>
      <c r="G201" s="269"/>
      <c r="H201" s="269"/>
      <c r="I201" s="269">
        <v>530.4</v>
      </c>
      <c r="J201" s="269">
        <v>-530.4</v>
      </c>
      <c r="K201" s="186"/>
      <c r="L201" s="269"/>
      <c r="M201" s="269">
        <v>575.8</v>
      </c>
      <c r="N201" s="269">
        <v>-575.8</v>
      </c>
      <c r="P201" s="269"/>
      <c r="Q201" s="269">
        <v>1001.9</v>
      </c>
      <c r="R201" s="269">
        <v>-1001.9</v>
      </c>
      <c r="S201" s="186"/>
      <c r="T201" s="269"/>
      <c r="U201" s="269">
        <v>758.6</v>
      </c>
      <c r="V201" s="269">
        <v>-758.6</v>
      </c>
      <c r="W201" s="186"/>
      <c r="X201" s="269"/>
      <c r="Y201" s="269">
        <v>2866.7</v>
      </c>
      <c r="Z201" s="269">
        <v>-2866.7</v>
      </c>
    </row>
    <row r="202" spans="1:26" ht="12.75">
      <c r="A202" s="269"/>
      <c r="B202" s="270" t="s">
        <v>721</v>
      </c>
      <c r="C202" s="269"/>
      <c r="D202" s="269" t="s">
        <v>652</v>
      </c>
      <c r="E202" s="269"/>
      <c r="F202" s="269"/>
      <c r="G202" s="269"/>
      <c r="H202" s="269"/>
      <c r="I202" s="269">
        <v>0</v>
      </c>
      <c r="J202" s="269">
        <v>0</v>
      </c>
      <c r="K202" s="186"/>
      <c r="L202" s="269"/>
      <c r="M202" s="269">
        <v>0</v>
      </c>
      <c r="N202" s="269">
        <v>0</v>
      </c>
      <c r="P202" s="269"/>
      <c r="Q202" s="269">
        <v>0</v>
      </c>
      <c r="R202" s="269">
        <v>0</v>
      </c>
      <c r="S202" s="186"/>
      <c r="T202" s="269"/>
      <c r="U202" s="269">
        <v>0</v>
      </c>
      <c r="V202" s="269">
        <v>0</v>
      </c>
      <c r="W202" s="186"/>
      <c r="X202" s="269"/>
      <c r="Y202" s="269">
        <v>0</v>
      </c>
      <c r="Z202" s="269">
        <v>0</v>
      </c>
    </row>
    <row r="203" spans="1:26" ht="12.75">
      <c r="A203" s="269"/>
      <c r="B203" s="269"/>
      <c r="C203" s="269"/>
      <c r="D203" s="269" t="s">
        <v>152</v>
      </c>
      <c r="E203" s="269"/>
      <c r="F203" s="269"/>
      <c r="G203" s="269"/>
      <c r="H203" s="269"/>
      <c r="I203" s="269">
        <v>0</v>
      </c>
      <c r="J203" s="269">
        <v>0</v>
      </c>
      <c r="K203" s="186"/>
      <c r="L203" s="269"/>
      <c r="M203" s="269">
        <v>0</v>
      </c>
      <c r="N203" s="269">
        <v>0</v>
      </c>
      <c r="P203" s="269"/>
      <c r="Q203" s="269">
        <v>0</v>
      </c>
      <c r="R203" s="269">
        <v>0</v>
      </c>
      <c r="S203" s="186"/>
      <c r="T203" s="269"/>
      <c r="U203" s="269">
        <v>0</v>
      </c>
      <c r="V203" s="269">
        <v>0</v>
      </c>
      <c r="W203" s="186"/>
      <c r="X203" s="269"/>
      <c r="Y203" s="269">
        <v>0</v>
      </c>
      <c r="Z203" s="269">
        <v>0</v>
      </c>
    </row>
    <row r="204" spans="1:26" ht="12.75">
      <c r="A204" s="269"/>
      <c r="B204" s="269"/>
      <c r="C204" s="269"/>
      <c r="D204" s="269" t="s">
        <v>153</v>
      </c>
      <c r="E204" s="269"/>
      <c r="F204" s="269"/>
      <c r="G204" s="269"/>
      <c r="H204" s="269"/>
      <c r="I204" s="269">
        <v>108.8</v>
      </c>
      <c r="J204" s="269">
        <v>-108.8</v>
      </c>
      <c r="K204" s="186"/>
      <c r="L204" s="269"/>
      <c r="M204" s="269">
        <v>238.2</v>
      </c>
      <c r="N204" s="269">
        <v>-238.2</v>
      </c>
      <c r="P204" s="269"/>
      <c r="Q204" s="269">
        <v>592.5</v>
      </c>
      <c r="R204" s="269">
        <v>-592.5</v>
      </c>
      <c r="S204" s="186"/>
      <c r="T204" s="269"/>
      <c r="U204" s="269">
        <v>1.5</v>
      </c>
      <c r="V204" s="269">
        <v>-1.5</v>
      </c>
      <c r="W204" s="186"/>
      <c r="X204" s="269"/>
      <c r="Y204" s="269">
        <v>941</v>
      </c>
      <c r="Z204" s="269">
        <v>-941</v>
      </c>
    </row>
    <row r="205" spans="1:26" ht="12.75">
      <c r="A205" s="269"/>
      <c r="B205" s="269"/>
      <c r="C205" s="269"/>
      <c r="D205" s="269" t="s">
        <v>154</v>
      </c>
      <c r="E205" s="269"/>
      <c r="F205" s="269"/>
      <c r="G205" s="269"/>
      <c r="H205" s="269"/>
      <c r="I205" s="269">
        <v>421.6</v>
      </c>
      <c r="J205" s="269">
        <v>-421.6</v>
      </c>
      <c r="K205" s="186"/>
      <c r="L205" s="269"/>
      <c r="M205" s="269">
        <v>337.6</v>
      </c>
      <c r="N205" s="269">
        <v>-337.6</v>
      </c>
      <c r="P205" s="269"/>
      <c r="Q205" s="269">
        <v>409.4</v>
      </c>
      <c r="R205" s="269">
        <v>-409.4</v>
      </c>
      <c r="S205" s="186"/>
      <c r="T205" s="269"/>
      <c r="U205" s="269">
        <v>757.1</v>
      </c>
      <c r="V205" s="269">
        <v>-757.1</v>
      </c>
      <c r="W205" s="186"/>
      <c r="X205" s="269"/>
      <c r="Y205" s="269">
        <v>1925.7</v>
      </c>
      <c r="Z205" s="269">
        <v>-1925.7</v>
      </c>
    </row>
    <row r="206" spans="1:26" ht="12.75">
      <c r="A206" s="269"/>
      <c r="B206" s="269"/>
      <c r="C206" s="269"/>
      <c r="D206" s="269"/>
      <c r="E206" s="269" t="s">
        <v>65</v>
      </c>
      <c r="F206" s="269"/>
      <c r="G206" s="269"/>
      <c r="H206" s="269"/>
      <c r="I206" s="269">
        <v>26.2</v>
      </c>
      <c r="J206" s="269">
        <v>-26.2</v>
      </c>
      <c r="K206" s="186"/>
      <c r="L206" s="269"/>
      <c r="M206" s="269">
        <v>250</v>
      </c>
      <c r="N206" s="269">
        <v>-250</v>
      </c>
      <c r="P206" s="269"/>
      <c r="Q206" s="269">
        <v>25</v>
      </c>
      <c r="R206" s="269">
        <v>-25</v>
      </c>
      <c r="S206" s="186"/>
      <c r="T206" s="269"/>
      <c r="U206" s="269">
        <v>267.7</v>
      </c>
      <c r="V206" s="269">
        <v>-267.7</v>
      </c>
      <c r="W206" s="186"/>
      <c r="X206" s="269"/>
      <c r="Y206" s="269">
        <v>568.9</v>
      </c>
      <c r="Z206" s="269">
        <v>-568.9</v>
      </c>
    </row>
    <row r="207" spans="1:26" ht="12.75">
      <c r="A207" s="269"/>
      <c r="B207" s="269"/>
      <c r="C207" s="269"/>
      <c r="D207" s="269"/>
      <c r="E207" s="269" t="s">
        <v>66</v>
      </c>
      <c r="F207" s="269"/>
      <c r="G207" s="269"/>
      <c r="H207" s="269"/>
      <c r="I207" s="269">
        <v>395.4</v>
      </c>
      <c r="J207" s="269">
        <v>-395.4</v>
      </c>
      <c r="K207" s="186"/>
      <c r="L207" s="269"/>
      <c r="M207" s="269">
        <v>87.6</v>
      </c>
      <c r="N207" s="269">
        <v>-87.6</v>
      </c>
      <c r="P207" s="269"/>
      <c r="Q207" s="269">
        <v>384.4</v>
      </c>
      <c r="R207" s="269">
        <v>-384.4</v>
      </c>
      <c r="S207" s="186"/>
      <c r="T207" s="269"/>
      <c r="U207" s="269">
        <v>489.4</v>
      </c>
      <c r="V207" s="269">
        <v>-489.4</v>
      </c>
      <c r="W207" s="186"/>
      <c r="X207" s="269"/>
      <c r="Y207" s="269">
        <v>1356.8</v>
      </c>
      <c r="Z207" s="269">
        <v>-1356.8</v>
      </c>
    </row>
    <row r="208" spans="1:26" ht="12.75">
      <c r="A208" s="269"/>
      <c r="B208" s="269"/>
      <c r="C208" s="269"/>
      <c r="D208" s="269"/>
      <c r="E208" s="269"/>
      <c r="F208" s="269"/>
      <c r="G208" s="269"/>
      <c r="H208" s="186"/>
      <c r="I208" s="186"/>
      <c r="J208" s="186"/>
      <c r="K208" s="186"/>
      <c r="P208" s="186"/>
      <c r="Q208" s="186"/>
      <c r="R208" s="186"/>
      <c r="S208" s="186"/>
      <c r="T208" s="186"/>
      <c r="U208" s="186"/>
      <c r="V208" s="186"/>
      <c r="W208" s="186"/>
      <c r="X208" s="186"/>
      <c r="Y208" s="186"/>
      <c r="Z208" s="186"/>
    </row>
    <row r="209" spans="1:26" ht="12.75">
      <c r="A209" s="269"/>
      <c r="B209" s="269"/>
      <c r="C209" s="269"/>
      <c r="D209" s="269"/>
      <c r="E209" s="269"/>
      <c r="F209" s="269"/>
      <c r="G209" s="269"/>
      <c r="H209" s="186"/>
      <c r="I209" s="186"/>
      <c r="J209" s="186"/>
      <c r="K209" s="186"/>
      <c r="P209" s="186"/>
      <c r="Q209" s="186"/>
      <c r="R209" s="186"/>
      <c r="S209" s="186"/>
      <c r="T209" s="186"/>
      <c r="U209" s="186"/>
      <c r="V209" s="186"/>
      <c r="W209" s="186"/>
      <c r="X209" s="186"/>
      <c r="Y209" s="186"/>
      <c r="Z209" s="186"/>
    </row>
    <row r="210" spans="1:26" ht="12.75">
      <c r="A210" s="269"/>
      <c r="B210" s="269"/>
      <c r="C210" s="269"/>
      <c r="D210" s="269"/>
      <c r="E210" s="269"/>
      <c r="F210" s="269"/>
      <c r="G210" s="269"/>
      <c r="H210" s="186"/>
      <c r="I210" s="186"/>
      <c r="J210" s="186"/>
      <c r="K210" s="186"/>
      <c r="P210" s="186"/>
      <c r="Q210" s="186"/>
      <c r="R210" s="186"/>
      <c r="S210" s="186"/>
      <c r="T210" s="186"/>
      <c r="U210" s="186"/>
      <c r="V210" s="186"/>
      <c r="W210" s="186"/>
      <c r="X210" s="186"/>
      <c r="Y210" s="186"/>
      <c r="Z210" s="186"/>
    </row>
    <row r="211" spans="1:26" ht="12.75">
      <c r="A211" s="269"/>
      <c r="B211" s="269"/>
      <c r="C211" s="269"/>
      <c r="D211" s="269"/>
      <c r="E211" s="269"/>
      <c r="F211" s="269"/>
      <c r="G211" s="269"/>
      <c r="H211" s="186"/>
      <c r="I211" s="186"/>
      <c r="J211" s="186"/>
      <c r="K211" s="186"/>
      <c r="P211" s="186"/>
      <c r="Q211" s="186"/>
      <c r="R211" s="186"/>
      <c r="S211" s="186"/>
      <c r="T211" s="186"/>
      <c r="U211" s="186"/>
      <c r="V211" s="186"/>
      <c r="W211" s="186"/>
      <c r="X211" s="186"/>
      <c r="Y211" s="186"/>
      <c r="Z211" s="186"/>
    </row>
    <row r="212" spans="1:26" ht="12.75">
      <c r="A212" s="269"/>
      <c r="B212" s="269"/>
      <c r="C212" s="269"/>
      <c r="D212" s="269"/>
      <c r="E212" s="269"/>
      <c r="F212" s="269"/>
      <c r="G212" s="269"/>
      <c r="H212" s="186"/>
      <c r="I212" s="186"/>
      <c r="J212" s="186"/>
      <c r="K212" s="186"/>
      <c r="P212" s="186"/>
      <c r="Q212" s="186"/>
      <c r="R212" s="186"/>
      <c r="S212" s="186"/>
      <c r="T212" s="186"/>
      <c r="U212" s="186"/>
      <c r="V212" s="186"/>
      <c r="W212" s="186"/>
      <c r="X212" s="186"/>
      <c r="Y212" s="186"/>
      <c r="Z212" s="186"/>
    </row>
    <row r="213" spans="1:26" ht="12.75">
      <c r="A213" s="269"/>
      <c r="B213" s="269"/>
      <c r="C213" s="269"/>
      <c r="D213" s="269"/>
      <c r="E213" s="269"/>
      <c r="F213" s="269"/>
      <c r="G213" s="269"/>
      <c r="H213" s="186"/>
      <c r="I213" s="186"/>
      <c r="J213" s="186"/>
      <c r="K213" s="186"/>
      <c r="P213" s="186"/>
      <c r="Q213" s="186"/>
      <c r="R213" s="186"/>
      <c r="S213" s="186"/>
      <c r="T213" s="186"/>
      <c r="U213" s="186"/>
      <c r="V213" s="186"/>
      <c r="W213" s="186"/>
      <c r="X213" s="186"/>
      <c r="Y213" s="186"/>
      <c r="Z213" s="186"/>
    </row>
    <row r="214" spans="1:26" ht="12.75">
      <c r="A214" s="269"/>
      <c r="B214" s="269"/>
      <c r="C214" s="269"/>
      <c r="D214" s="269"/>
      <c r="E214" s="269"/>
      <c r="F214" s="269"/>
      <c r="G214" s="269"/>
      <c r="H214" s="186"/>
      <c r="I214" s="186"/>
      <c r="J214" s="186"/>
      <c r="K214" s="186"/>
      <c r="P214" s="186"/>
      <c r="Q214" s="186"/>
      <c r="R214" s="186"/>
      <c r="S214" s="186"/>
      <c r="T214" s="186"/>
      <c r="U214" s="186"/>
      <c r="V214" s="186"/>
      <c r="W214" s="186"/>
      <c r="X214" s="186"/>
      <c r="Y214" s="186"/>
      <c r="Z214" s="186"/>
    </row>
    <row r="215" spans="1:26" ht="12.75">
      <c r="A215" s="269"/>
      <c r="B215" s="269"/>
      <c r="C215" s="269"/>
      <c r="D215" s="269"/>
      <c r="E215" s="269"/>
      <c r="F215" s="269"/>
      <c r="G215" s="269"/>
      <c r="H215" s="186"/>
      <c r="I215" s="186"/>
      <c r="J215" s="186"/>
      <c r="K215" s="186"/>
      <c r="P215" s="186"/>
      <c r="Q215" s="186"/>
      <c r="R215" s="186"/>
      <c r="S215" s="186"/>
      <c r="T215" s="186"/>
      <c r="U215" s="186"/>
      <c r="V215" s="186"/>
      <c r="W215" s="186"/>
      <c r="X215" s="186"/>
      <c r="Y215" s="186"/>
      <c r="Z215" s="186"/>
    </row>
    <row r="216" spans="1:26" ht="12.75">
      <c r="A216" s="269"/>
      <c r="B216" s="269"/>
      <c r="C216" s="269"/>
      <c r="D216" s="269"/>
      <c r="E216" s="269"/>
      <c r="F216" s="269"/>
      <c r="G216" s="269"/>
      <c r="H216" s="186"/>
      <c r="I216" s="186"/>
      <c r="J216" s="186"/>
      <c r="K216" s="186"/>
      <c r="P216" s="186"/>
      <c r="Q216" s="186"/>
      <c r="R216" s="186"/>
      <c r="S216" s="186"/>
      <c r="T216" s="186"/>
      <c r="U216" s="186"/>
      <c r="V216" s="186"/>
      <c r="W216" s="186"/>
      <c r="X216" s="186"/>
      <c r="Y216" s="186"/>
      <c r="Z216" s="186"/>
    </row>
    <row r="217" spans="1:26" ht="12.75">
      <c r="A217" s="269"/>
      <c r="B217" s="269"/>
      <c r="C217" s="269"/>
      <c r="D217" s="269"/>
      <c r="E217" s="269"/>
      <c r="F217" s="269"/>
      <c r="G217" s="269"/>
      <c r="H217" s="186"/>
      <c r="I217" s="186"/>
      <c r="J217" s="186"/>
      <c r="K217" s="186"/>
      <c r="P217" s="186"/>
      <c r="Q217" s="186"/>
      <c r="R217" s="186"/>
      <c r="S217" s="186"/>
      <c r="T217" s="186"/>
      <c r="U217" s="186"/>
      <c r="V217" s="186"/>
      <c r="W217" s="186"/>
      <c r="X217" s="186"/>
      <c r="Y217" s="186"/>
      <c r="Z217" s="186"/>
    </row>
    <row r="218" spans="1:26" ht="12.75">
      <c r="A218" s="269"/>
      <c r="B218" s="269"/>
      <c r="C218" s="269"/>
      <c r="D218" s="269"/>
      <c r="E218" s="269"/>
      <c r="F218" s="269"/>
      <c r="G218" s="269"/>
      <c r="H218" s="186"/>
      <c r="I218" s="186"/>
      <c r="J218" s="186"/>
      <c r="K218" s="186"/>
      <c r="P218" s="186"/>
      <c r="Q218" s="186"/>
      <c r="R218" s="186"/>
      <c r="S218" s="186"/>
      <c r="T218" s="186"/>
      <c r="U218" s="186"/>
      <c r="V218" s="186"/>
      <c r="W218" s="186"/>
      <c r="X218" s="186"/>
      <c r="Y218" s="186"/>
      <c r="Z218" s="186"/>
    </row>
    <row r="219" spans="1:26" ht="12.75">
      <c r="A219" s="269"/>
      <c r="B219" s="269"/>
      <c r="C219" s="269"/>
      <c r="D219" s="269"/>
      <c r="E219" s="269"/>
      <c r="F219" s="269"/>
      <c r="G219" s="269"/>
      <c r="H219" s="186"/>
      <c r="I219" s="186"/>
      <c r="J219" s="186"/>
      <c r="K219" s="186"/>
      <c r="P219" s="186"/>
      <c r="Q219" s="186"/>
      <c r="R219" s="186"/>
      <c r="S219" s="186"/>
      <c r="T219" s="186"/>
      <c r="U219" s="186"/>
      <c r="V219" s="186"/>
      <c r="W219" s="186"/>
      <c r="X219" s="186"/>
      <c r="Y219" s="186"/>
      <c r="Z219" s="186"/>
    </row>
    <row r="220" spans="1:26" ht="12.75">
      <c r="A220" s="269"/>
      <c r="B220" s="269"/>
      <c r="C220" s="269"/>
      <c r="D220" s="269"/>
      <c r="E220" s="269"/>
      <c r="F220" s="269"/>
      <c r="G220" s="269"/>
      <c r="H220" s="186"/>
      <c r="I220" s="186"/>
      <c r="J220" s="186"/>
      <c r="K220" s="186"/>
      <c r="P220" s="186"/>
      <c r="Q220" s="186"/>
      <c r="R220" s="186"/>
      <c r="S220" s="186"/>
      <c r="T220" s="186"/>
      <c r="U220" s="186"/>
      <c r="V220" s="186"/>
      <c r="W220" s="186"/>
      <c r="X220" s="186"/>
      <c r="Y220" s="186"/>
      <c r="Z220" s="186"/>
    </row>
    <row r="221" spans="1:26" ht="12.75">
      <c r="A221" s="269"/>
      <c r="B221" s="269"/>
      <c r="C221" s="269"/>
      <c r="D221" s="269"/>
      <c r="E221" s="269"/>
      <c r="F221" s="269"/>
      <c r="G221" s="269"/>
      <c r="H221" s="186"/>
      <c r="I221" s="186"/>
      <c r="J221" s="186"/>
      <c r="K221" s="186"/>
      <c r="P221" s="186"/>
      <c r="Q221" s="186"/>
      <c r="R221" s="186"/>
      <c r="S221" s="186"/>
      <c r="T221" s="186"/>
      <c r="U221" s="186"/>
      <c r="V221" s="186"/>
      <c r="W221" s="186"/>
      <c r="X221" s="186"/>
      <c r="Y221" s="186"/>
      <c r="Z221" s="186"/>
    </row>
    <row r="222" spans="1:26" ht="12.75">
      <c r="A222" s="269"/>
      <c r="B222" s="269"/>
      <c r="C222" s="269"/>
      <c r="D222" s="269"/>
      <c r="E222" s="269"/>
      <c r="F222" s="269"/>
      <c r="G222" s="269"/>
      <c r="H222" s="186"/>
      <c r="I222" s="186"/>
      <c r="J222" s="186"/>
      <c r="K222" s="186"/>
      <c r="P222" s="186"/>
      <c r="Q222" s="186"/>
      <c r="R222" s="186"/>
      <c r="S222" s="186"/>
      <c r="T222" s="186"/>
      <c r="U222" s="186"/>
      <c r="V222" s="186"/>
      <c r="W222" s="186"/>
      <c r="X222" s="186"/>
      <c r="Y222" s="186"/>
      <c r="Z222" s="186"/>
    </row>
    <row r="223" spans="1:26" ht="12.75">
      <c r="A223" s="269"/>
      <c r="B223" s="269"/>
      <c r="C223" s="269"/>
      <c r="D223" s="269"/>
      <c r="E223" s="269"/>
      <c r="F223" s="269"/>
      <c r="G223" s="269"/>
      <c r="H223" s="186"/>
      <c r="I223" s="186"/>
      <c r="J223" s="186"/>
      <c r="K223" s="186"/>
      <c r="P223" s="186"/>
      <c r="Q223" s="186"/>
      <c r="R223" s="186"/>
      <c r="S223" s="186"/>
      <c r="T223" s="186"/>
      <c r="U223" s="186"/>
      <c r="V223" s="186"/>
      <c r="W223" s="186"/>
      <c r="X223" s="186"/>
      <c r="Y223" s="186"/>
      <c r="Z223" s="186"/>
    </row>
    <row r="224" spans="1:26" ht="12.75">
      <c r="A224" s="269"/>
      <c r="B224" s="269"/>
      <c r="C224" s="269"/>
      <c r="D224" s="269"/>
      <c r="E224" s="269"/>
      <c r="F224" s="269"/>
      <c r="G224" s="269"/>
      <c r="H224" s="186"/>
      <c r="I224" s="186"/>
      <c r="J224" s="186"/>
      <c r="K224" s="186"/>
      <c r="P224" s="186"/>
      <c r="Q224" s="186"/>
      <c r="R224" s="186"/>
      <c r="S224" s="186"/>
      <c r="T224" s="186"/>
      <c r="U224" s="186"/>
      <c r="V224" s="186"/>
      <c r="W224" s="186"/>
      <c r="X224" s="186"/>
      <c r="Y224" s="186"/>
      <c r="Z224" s="186"/>
    </row>
    <row r="225" spans="1:26" ht="12.75">
      <c r="A225" s="269"/>
      <c r="B225" s="269"/>
      <c r="C225" s="269"/>
      <c r="D225" s="269"/>
      <c r="E225" s="269"/>
      <c r="F225" s="269"/>
      <c r="G225" s="269"/>
      <c r="H225" s="186"/>
      <c r="I225" s="186"/>
      <c r="J225" s="186"/>
      <c r="K225" s="186"/>
      <c r="P225" s="186"/>
      <c r="Q225" s="186"/>
      <c r="R225" s="186"/>
      <c r="S225" s="186"/>
      <c r="T225" s="186"/>
      <c r="U225" s="186"/>
      <c r="V225" s="186"/>
      <c r="W225" s="186"/>
      <c r="X225" s="186"/>
      <c r="Y225" s="186"/>
      <c r="Z225" s="186"/>
    </row>
    <row r="226" spans="1:26" ht="12.75">
      <c r="A226" s="269"/>
      <c r="B226" s="269"/>
      <c r="C226" s="269"/>
      <c r="D226" s="269"/>
      <c r="E226" s="269"/>
      <c r="F226" s="269"/>
      <c r="G226" s="269"/>
      <c r="H226" s="186"/>
      <c r="I226" s="186"/>
      <c r="J226" s="186"/>
      <c r="K226" s="186"/>
      <c r="P226" s="186"/>
      <c r="Q226" s="186"/>
      <c r="R226" s="186"/>
      <c r="S226" s="186"/>
      <c r="T226" s="186"/>
      <c r="U226" s="186"/>
      <c r="V226" s="186"/>
      <c r="W226" s="186"/>
      <c r="X226" s="186"/>
      <c r="Y226" s="186"/>
      <c r="Z226" s="186"/>
    </row>
    <row r="227" spans="1:26" ht="12.75">
      <c r="A227" s="269"/>
      <c r="B227" s="269"/>
      <c r="C227" s="269"/>
      <c r="D227" s="269"/>
      <c r="E227" s="269"/>
      <c r="F227" s="269"/>
      <c r="G227" s="269"/>
      <c r="H227" s="186"/>
      <c r="I227" s="186"/>
      <c r="J227" s="186"/>
      <c r="K227" s="186"/>
      <c r="P227" s="186"/>
      <c r="Q227" s="186"/>
      <c r="R227" s="186"/>
      <c r="S227" s="186"/>
      <c r="T227" s="186"/>
      <c r="U227" s="186"/>
      <c r="V227" s="186"/>
      <c r="W227" s="186"/>
      <c r="X227" s="186"/>
      <c r="Y227" s="186"/>
      <c r="Z227" s="186"/>
    </row>
    <row r="228" spans="1:26" ht="12.75">
      <c r="A228" s="269"/>
      <c r="B228" s="269"/>
      <c r="C228" s="269"/>
      <c r="D228" s="269"/>
      <c r="E228" s="269"/>
      <c r="F228" s="269"/>
      <c r="G228" s="269"/>
      <c r="H228" s="186"/>
      <c r="I228" s="186"/>
      <c r="J228" s="186"/>
      <c r="K228" s="186"/>
      <c r="P228" s="186"/>
      <c r="Q228" s="186"/>
      <c r="R228" s="186"/>
      <c r="S228" s="186"/>
      <c r="T228" s="186"/>
      <c r="U228" s="186"/>
      <c r="V228" s="186"/>
      <c r="W228" s="186"/>
      <c r="X228" s="186"/>
      <c r="Y228" s="186"/>
      <c r="Z228" s="186"/>
    </row>
    <row r="229" spans="1:26" ht="12.75">
      <c r="A229" s="269"/>
      <c r="B229" s="269"/>
      <c r="C229" s="269"/>
      <c r="D229" s="269"/>
      <c r="E229" s="269"/>
      <c r="F229" s="269"/>
      <c r="G229" s="269"/>
      <c r="H229" s="186"/>
      <c r="I229" s="186"/>
      <c r="J229" s="186"/>
      <c r="K229" s="186"/>
      <c r="P229" s="186"/>
      <c r="Q229" s="186"/>
      <c r="R229" s="186"/>
      <c r="S229" s="186"/>
      <c r="T229" s="186"/>
      <c r="U229" s="186"/>
      <c r="V229" s="186"/>
      <c r="W229" s="186"/>
      <c r="X229" s="186"/>
      <c r="Y229" s="186"/>
      <c r="Z229" s="186"/>
    </row>
    <row r="230" spans="1:26" ht="12.75">
      <c r="A230" s="269"/>
      <c r="B230" s="269"/>
      <c r="C230" s="269"/>
      <c r="D230" s="269"/>
      <c r="E230" s="269"/>
      <c r="F230" s="269"/>
      <c r="G230" s="269"/>
      <c r="H230" s="186"/>
      <c r="I230" s="186"/>
      <c r="J230" s="186"/>
      <c r="K230" s="186"/>
      <c r="P230" s="186"/>
      <c r="Q230" s="186"/>
      <c r="R230" s="186"/>
      <c r="S230" s="186"/>
      <c r="T230" s="186"/>
      <c r="U230" s="186"/>
      <c r="V230" s="186"/>
      <c r="W230" s="186"/>
      <c r="X230" s="186"/>
      <c r="Y230" s="186"/>
      <c r="Z230" s="186"/>
    </row>
    <row r="231" spans="1:26" ht="12.75">
      <c r="A231" s="269"/>
      <c r="B231" s="269"/>
      <c r="C231" s="269"/>
      <c r="D231" s="269"/>
      <c r="E231" s="269"/>
      <c r="F231" s="269"/>
      <c r="G231" s="269"/>
      <c r="H231" s="186"/>
      <c r="I231" s="186"/>
      <c r="J231" s="186"/>
      <c r="K231" s="186"/>
      <c r="P231" s="186"/>
      <c r="Q231" s="186"/>
      <c r="R231" s="186"/>
      <c r="S231" s="186"/>
      <c r="T231" s="186"/>
      <c r="U231" s="186"/>
      <c r="V231" s="186"/>
      <c r="W231" s="186"/>
      <c r="X231" s="186"/>
      <c r="Y231" s="186"/>
      <c r="Z231" s="186"/>
    </row>
    <row r="232" spans="1:26" ht="12.75">
      <c r="A232" s="269"/>
      <c r="B232" s="269"/>
      <c r="C232" s="269"/>
      <c r="D232" s="269"/>
      <c r="E232" s="269"/>
      <c r="F232" s="269"/>
      <c r="G232" s="269"/>
      <c r="H232" s="186"/>
      <c r="I232" s="186"/>
      <c r="J232" s="186"/>
      <c r="K232" s="186"/>
      <c r="P232" s="186"/>
      <c r="Q232" s="186"/>
      <c r="R232" s="186"/>
      <c r="S232" s="186"/>
      <c r="T232" s="186"/>
      <c r="U232" s="186"/>
      <c r="V232" s="186"/>
      <c r="W232" s="186"/>
      <c r="X232" s="186"/>
      <c r="Y232" s="186"/>
      <c r="Z232" s="186"/>
    </row>
    <row r="233" spans="1:26" ht="12.75">
      <c r="A233" s="269"/>
      <c r="B233" s="269"/>
      <c r="C233" s="269"/>
      <c r="D233" s="269"/>
      <c r="E233" s="269"/>
      <c r="F233" s="269"/>
      <c r="G233" s="269"/>
      <c r="H233" s="186"/>
      <c r="I233" s="186"/>
      <c r="J233" s="186"/>
      <c r="K233" s="186"/>
      <c r="P233" s="186"/>
      <c r="Q233" s="186"/>
      <c r="R233" s="186"/>
      <c r="S233" s="186"/>
      <c r="T233" s="186"/>
      <c r="U233" s="186"/>
      <c r="V233" s="186"/>
      <c r="W233" s="186"/>
      <c r="X233" s="186"/>
      <c r="Y233" s="186"/>
      <c r="Z233" s="186"/>
    </row>
    <row r="234" spans="1:26" ht="12.75">
      <c r="A234" s="269"/>
      <c r="B234" s="269"/>
      <c r="C234" s="269"/>
      <c r="D234" s="269"/>
      <c r="E234" s="269"/>
      <c r="F234" s="269"/>
      <c r="G234" s="269"/>
      <c r="H234" s="186"/>
      <c r="I234" s="186"/>
      <c r="J234" s="186"/>
      <c r="K234" s="186"/>
      <c r="P234" s="186"/>
      <c r="Q234" s="186"/>
      <c r="R234" s="186"/>
      <c r="S234" s="186"/>
      <c r="T234" s="186"/>
      <c r="U234" s="186"/>
      <c r="V234" s="186"/>
      <c r="W234" s="186"/>
      <c r="X234" s="186"/>
      <c r="Y234" s="186"/>
      <c r="Z234" s="186"/>
    </row>
    <row r="235" spans="1:26" ht="12.75">
      <c r="A235" s="269"/>
      <c r="B235" s="269"/>
      <c r="C235" s="269"/>
      <c r="D235" s="269"/>
      <c r="E235" s="269"/>
      <c r="F235" s="269"/>
      <c r="G235" s="269"/>
      <c r="H235" s="186"/>
      <c r="I235" s="186"/>
      <c r="J235" s="186"/>
      <c r="K235" s="186"/>
      <c r="P235" s="186"/>
      <c r="Q235" s="186"/>
      <c r="R235" s="186"/>
      <c r="S235" s="186"/>
      <c r="T235" s="186"/>
      <c r="U235" s="186"/>
      <c r="V235" s="186"/>
      <c r="W235" s="186"/>
      <c r="X235" s="186"/>
      <c r="Y235" s="186"/>
      <c r="Z235" s="186"/>
    </row>
    <row r="236" spans="1:26" ht="12.75">
      <c r="A236" s="269"/>
      <c r="B236" s="269"/>
      <c r="C236" s="269"/>
      <c r="D236" s="269"/>
      <c r="E236" s="269"/>
      <c r="F236" s="269"/>
      <c r="G236" s="269"/>
      <c r="H236" s="186"/>
      <c r="I236" s="186"/>
      <c r="J236" s="186"/>
      <c r="K236" s="186"/>
      <c r="P236" s="186"/>
      <c r="Q236" s="186"/>
      <c r="R236" s="186"/>
      <c r="S236" s="186"/>
      <c r="T236" s="186"/>
      <c r="U236" s="186"/>
      <c r="V236" s="186"/>
      <c r="W236" s="186"/>
      <c r="X236" s="186"/>
      <c r="Y236" s="186"/>
      <c r="Z236" s="186"/>
    </row>
    <row r="237" spans="1:26" ht="12.75">
      <c r="A237" s="269"/>
      <c r="B237" s="269"/>
      <c r="C237" s="269"/>
      <c r="D237" s="269"/>
      <c r="E237" s="269"/>
      <c r="F237" s="269"/>
      <c r="G237" s="269"/>
      <c r="H237" s="186"/>
      <c r="I237" s="186"/>
      <c r="J237" s="186"/>
      <c r="K237" s="186"/>
      <c r="P237" s="186"/>
      <c r="Q237" s="186"/>
      <c r="R237" s="186"/>
      <c r="S237" s="186"/>
      <c r="T237" s="186"/>
      <c r="U237" s="186"/>
      <c r="V237" s="186"/>
      <c r="W237" s="186"/>
      <c r="X237" s="186"/>
      <c r="Y237" s="186"/>
      <c r="Z237" s="186"/>
    </row>
    <row r="238" spans="1:26" ht="12.75">
      <c r="A238" s="269"/>
      <c r="B238" s="269"/>
      <c r="C238" s="269"/>
      <c r="D238" s="269"/>
      <c r="E238" s="269"/>
      <c r="F238" s="269"/>
      <c r="G238" s="269"/>
      <c r="H238" s="186"/>
      <c r="I238" s="186"/>
      <c r="J238" s="186"/>
      <c r="K238" s="186"/>
      <c r="P238" s="186"/>
      <c r="Q238" s="186"/>
      <c r="R238" s="186"/>
      <c r="S238" s="186"/>
      <c r="T238" s="186"/>
      <c r="U238" s="186"/>
      <c r="V238" s="186"/>
      <c r="W238" s="186"/>
      <c r="X238" s="186"/>
      <c r="Y238" s="186"/>
      <c r="Z238" s="186"/>
    </row>
    <row r="239" spans="1:26" ht="12.75">
      <c r="A239" s="269"/>
      <c r="B239" s="269"/>
      <c r="C239" s="269"/>
      <c r="D239" s="269"/>
      <c r="E239" s="269"/>
      <c r="F239" s="269"/>
      <c r="G239" s="269"/>
      <c r="H239" s="186"/>
      <c r="I239" s="186"/>
      <c r="J239" s="186"/>
      <c r="K239" s="186"/>
      <c r="P239" s="186"/>
      <c r="Q239" s="186"/>
      <c r="R239" s="186"/>
      <c r="S239" s="186"/>
      <c r="T239" s="186"/>
      <c r="U239" s="186"/>
      <c r="V239" s="186"/>
      <c r="W239" s="186"/>
      <c r="X239" s="186"/>
      <c r="Y239" s="186"/>
      <c r="Z239" s="186"/>
    </row>
    <row r="240" spans="1:26" ht="12.75">
      <c r="A240" s="269"/>
      <c r="B240" s="269"/>
      <c r="C240" s="269"/>
      <c r="D240" s="269"/>
      <c r="E240" s="269"/>
      <c r="F240" s="269"/>
      <c r="G240" s="269"/>
      <c r="H240" s="186"/>
      <c r="I240" s="186"/>
      <c r="J240" s="186"/>
      <c r="K240" s="186"/>
      <c r="P240" s="186"/>
      <c r="Q240" s="186"/>
      <c r="R240" s="186"/>
      <c r="S240" s="186"/>
      <c r="T240" s="186"/>
      <c r="U240" s="186"/>
      <c r="V240" s="186"/>
      <c r="W240" s="186"/>
      <c r="X240" s="186"/>
      <c r="Y240" s="186"/>
      <c r="Z240" s="186"/>
    </row>
    <row r="241" spans="1:26" ht="12.75">
      <c r="A241" s="269"/>
      <c r="B241" s="269"/>
      <c r="C241" s="269"/>
      <c r="D241" s="269"/>
      <c r="E241" s="269"/>
      <c r="F241" s="269"/>
      <c r="G241" s="269"/>
      <c r="H241" s="186"/>
      <c r="I241" s="186"/>
      <c r="J241" s="186"/>
      <c r="K241" s="186"/>
      <c r="P241" s="186"/>
      <c r="Q241" s="186"/>
      <c r="R241" s="186"/>
      <c r="S241" s="186"/>
      <c r="T241" s="186"/>
      <c r="U241" s="186"/>
      <c r="V241" s="186"/>
      <c r="W241" s="186"/>
      <c r="X241" s="186"/>
      <c r="Y241" s="186"/>
      <c r="Z241" s="186"/>
    </row>
    <row r="242" spans="1:26" ht="12.75">
      <c r="A242" s="269"/>
      <c r="B242" s="269"/>
      <c r="C242" s="269"/>
      <c r="D242" s="269"/>
      <c r="E242" s="269"/>
      <c r="F242" s="269"/>
      <c r="G242" s="269"/>
      <c r="H242" s="186"/>
      <c r="I242" s="186"/>
      <c r="J242" s="186"/>
      <c r="K242" s="186"/>
      <c r="P242" s="186"/>
      <c r="Q242" s="186"/>
      <c r="R242" s="186"/>
      <c r="S242" s="186"/>
      <c r="T242" s="186"/>
      <c r="U242" s="186"/>
      <c r="V242" s="186"/>
      <c r="W242" s="186"/>
      <c r="X242" s="186"/>
      <c r="Y242" s="186"/>
      <c r="Z242" s="186"/>
    </row>
    <row r="243" spans="1:26" ht="12.75">
      <c r="A243" s="269"/>
      <c r="B243" s="269"/>
      <c r="C243" s="269"/>
      <c r="D243" s="269"/>
      <c r="E243" s="269"/>
      <c r="F243" s="269"/>
      <c r="G243" s="269"/>
      <c r="H243" s="186"/>
      <c r="I243" s="186"/>
      <c r="J243" s="186"/>
      <c r="K243" s="186"/>
      <c r="P243" s="186"/>
      <c r="Q243" s="186"/>
      <c r="R243" s="186"/>
      <c r="S243" s="186"/>
      <c r="T243" s="186"/>
      <c r="U243" s="186"/>
      <c r="V243" s="186"/>
      <c r="W243" s="186"/>
      <c r="X243" s="186"/>
      <c r="Y243" s="186"/>
      <c r="Z243" s="186"/>
    </row>
    <row r="244" spans="1:26" ht="12.75">
      <c r="A244" s="269"/>
      <c r="B244" s="269"/>
      <c r="C244" s="269"/>
      <c r="D244" s="269"/>
      <c r="E244" s="269"/>
      <c r="F244" s="269"/>
      <c r="G244" s="269"/>
      <c r="H244" s="186"/>
      <c r="I244" s="186"/>
      <c r="J244" s="186"/>
      <c r="K244" s="186"/>
      <c r="P244" s="186"/>
      <c r="Q244" s="186"/>
      <c r="R244" s="186"/>
      <c r="S244" s="186"/>
      <c r="T244" s="186"/>
      <c r="U244" s="186"/>
      <c r="V244" s="186"/>
      <c r="W244" s="186"/>
      <c r="X244" s="186"/>
      <c r="Y244" s="186"/>
      <c r="Z244" s="186"/>
    </row>
    <row r="245" spans="1:26" ht="12.75">
      <c r="A245" s="269"/>
      <c r="B245" s="269"/>
      <c r="C245" s="269"/>
      <c r="D245" s="269"/>
      <c r="E245" s="269"/>
      <c r="F245" s="269"/>
      <c r="G245" s="269"/>
      <c r="H245" s="186"/>
      <c r="I245" s="186"/>
      <c r="J245" s="186"/>
      <c r="K245" s="186"/>
      <c r="P245" s="186"/>
      <c r="Q245" s="186"/>
      <c r="R245" s="186"/>
      <c r="S245" s="186"/>
      <c r="T245" s="186"/>
      <c r="U245" s="186"/>
      <c r="V245" s="186"/>
      <c r="W245" s="186"/>
      <c r="X245" s="186"/>
      <c r="Y245" s="186"/>
      <c r="Z245" s="186"/>
    </row>
    <row r="246" spans="1:26" ht="12.75">
      <c r="A246" s="269"/>
      <c r="B246" s="269"/>
      <c r="C246" s="269"/>
      <c r="D246" s="269"/>
      <c r="E246" s="269"/>
      <c r="F246" s="269"/>
      <c r="G246" s="269"/>
      <c r="H246" s="186"/>
      <c r="I246" s="186"/>
      <c r="J246" s="186"/>
      <c r="K246" s="186"/>
      <c r="P246" s="186"/>
      <c r="Q246" s="186"/>
      <c r="R246" s="186"/>
      <c r="S246" s="186"/>
      <c r="T246" s="186"/>
      <c r="U246" s="186"/>
      <c r="V246" s="186"/>
      <c r="W246" s="186"/>
      <c r="X246" s="186"/>
      <c r="Y246" s="186"/>
      <c r="Z246" s="186"/>
    </row>
    <row r="247" spans="1:26" ht="12.75">
      <c r="A247" s="269"/>
      <c r="B247" s="269"/>
      <c r="C247" s="269"/>
      <c r="D247" s="269"/>
      <c r="E247" s="269"/>
      <c r="F247" s="269"/>
      <c r="G247" s="269"/>
      <c r="H247" s="186"/>
      <c r="I247" s="186"/>
      <c r="J247" s="186"/>
      <c r="K247" s="186"/>
      <c r="P247" s="186"/>
      <c r="Q247" s="186"/>
      <c r="R247" s="186"/>
      <c r="S247" s="186"/>
      <c r="T247" s="186"/>
      <c r="U247" s="186"/>
      <c r="V247" s="186"/>
      <c r="W247" s="186"/>
      <c r="X247" s="186"/>
      <c r="Y247" s="186"/>
      <c r="Z247" s="186"/>
    </row>
    <row r="248" spans="1:26" ht="12.75">
      <c r="A248" s="269"/>
      <c r="B248" s="269"/>
      <c r="C248" s="269"/>
      <c r="D248" s="269"/>
      <c r="E248" s="269"/>
      <c r="F248" s="269"/>
      <c r="G248" s="269"/>
      <c r="H248" s="186"/>
      <c r="I248" s="186"/>
      <c r="J248" s="186"/>
      <c r="K248" s="186"/>
      <c r="P248" s="186"/>
      <c r="Q248" s="186"/>
      <c r="R248" s="186"/>
      <c r="S248" s="186"/>
      <c r="T248" s="186"/>
      <c r="U248" s="186"/>
      <c r="V248" s="186"/>
      <c r="W248" s="186"/>
      <c r="X248" s="186"/>
      <c r="Y248" s="186"/>
      <c r="Z248" s="186"/>
    </row>
    <row r="249" spans="1:26" ht="12.75">
      <c r="A249" s="269"/>
      <c r="B249" s="269"/>
      <c r="C249" s="269"/>
      <c r="D249" s="269"/>
      <c r="E249" s="269"/>
      <c r="F249" s="269"/>
      <c r="G249" s="269"/>
      <c r="H249" s="186"/>
      <c r="I249" s="186"/>
      <c r="J249" s="186"/>
      <c r="K249" s="186"/>
      <c r="P249" s="186"/>
      <c r="Q249" s="186"/>
      <c r="R249" s="186"/>
      <c r="S249" s="186"/>
      <c r="T249" s="186"/>
      <c r="U249" s="186"/>
      <c r="V249" s="186"/>
      <c r="W249" s="186"/>
      <c r="X249" s="186"/>
      <c r="Y249" s="186"/>
      <c r="Z249" s="186"/>
    </row>
    <row r="250" spans="1:26" ht="12.75">
      <c r="A250" s="269"/>
      <c r="B250" s="269"/>
      <c r="C250" s="269"/>
      <c r="D250" s="269"/>
      <c r="E250" s="269"/>
      <c r="F250" s="269"/>
      <c r="G250" s="269"/>
      <c r="H250" s="186"/>
      <c r="I250" s="186"/>
      <c r="J250" s="186"/>
      <c r="K250" s="186"/>
      <c r="P250" s="186"/>
      <c r="Q250" s="186"/>
      <c r="R250" s="186"/>
      <c r="S250" s="186"/>
      <c r="T250" s="186"/>
      <c r="U250" s="186"/>
      <c r="V250" s="186"/>
      <c r="W250" s="186"/>
      <c r="X250" s="186"/>
      <c r="Y250" s="186"/>
      <c r="Z250" s="186"/>
    </row>
    <row r="251" spans="1:26" ht="12.75">
      <c r="A251" s="269"/>
      <c r="B251" s="269"/>
      <c r="C251" s="269"/>
      <c r="D251" s="269"/>
      <c r="E251" s="269"/>
      <c r="F251" s="269"/>
      <c r="G251" s="269"/>
      <c r="H251" s="186"/>
      <c r="I251" s="186"/>
      <c r="J251" s="186"/>
      <c r="K251" s="186"/>
      <c r="P251" s="186"/>
      <c r="Q251" s="186"/>
      <c r="R251" s="186"/>
      <c r="S251" s="186"/>
      <c r="T251" s="186"/>
      <c r="U251" s="186"/>
      <c r="V251" s="186"/>
      <c r="W251" s="186"/>
      <c r="X251" s="186"/>
      <c r="Y251" s="186"/>
      <c r="Z251" s="186"/>
    </row>
    <row r="252" spans="1:26" ht="12.75">
      <c r="A252" s="269"/>
      <c r="B252" s="269"/>
      <c r="C252" s="269"/>
      <c r="D252" s="269"/>
      <c r="E252" s="269"/>
      <c r="F252" s="269"/>
      <c r="G252" s="269"/>
      <c r="H252" s="186"/>
      <c r="I252" s="186"/>
      <c r="J252" s="186"/>
      <c r="K252" s="186"/>
      <c r="P252" s="186"/>
      <c r="Q252" s="186"/>
      <c r="R252" s="186"/>
      <c r="S252" s="186"/>
      <c r="T252" s="186"/>
      <c r="U252" s="186"/>
      <c r="V252" s="186"/>
      <c r="W252" s="186"/>
      <c r="X252" s="186"/>
      <c r="Y252" s="186"/>
      <c r="Z252" s="186"/>
    </row>
    <row r="253" spans="8:26" ht="12.75">
      <c r="H253" s="186"/>
      <c r="I253" s="186"/>
      <c r="J253" s="186"/>
      <c r="K253" s="186"/>
      <c r="P253" s="186"/>
      <c r="Q253" s="186"/>
      <c r="R253" s="186"/>
      <c r="S253" s="186"/>
      <c r="T253" s="186"/>
      <c r="U253" s="186"/>
      <c r="V253" s="186"/>
      <c r="W253" s="186"/>
      <c r="X253" s="186"/>
      <c r="Y253" s="186"/>
      <c r="Z253" s="186"/>
    </row>
    <row r="254" spans="8:26" ht="12.75">
      <c r="H254" s="186"/>
      <c r="I254" s="186"/>
      <c r="J254" s="186"/>
      <c r="K254" s="186"/>
      <c r="P254" s="186"/>
      <c r="Q254" s="186"/>
      <c r="R254" s="186"/>
      <c r="S254" s="186"/>
      <c r="T254" s="186"/>
      <c r="U254" s="186"/>
      <c r="V254" s="186"/>
      <c r="W254" s="186"/>
      <c r="X254" s="186"/>
      <c r="Y254" s="186"/>
      <c r="Z254" s="186"/>
    </row>
    <row r="255" spans="8:26" ht="12.75">
      <c r="H255" s="186"/>
      <c r="I255" s="186"/>
      <c r="J255" s="186"/>
      <c r="K255" s="186"/>
      <c r="P255" s="186"/>
      <c r="Q255" s="186"/>
      <c r="R255" s="186"/>
      <c r="S255" s="186"/>
      <c r="T255" s="186"/>
      <c r="U255" s="186"/>
      <c r="V255" s="186"/>
      <c r="W255" s="186"/>
      <c r="X255" s="186"/>
      <c r="Y255" s="186"/>
      <c r="Z255" s="186"/>
    </row>
    <row r="256" spans="8:26" ht="12.75">
      <c r="H256" s="186"/>
      <c r="I256" s="186"/>
      <c r="J256" s="186"/>
      <c r="K256" s="186"/>
      <c r="P256" s="186"/>
      <c r="Q256" s="186"/>
      <c r="R256" s="186"/>
      <c r="S256" s="186"/>
      <c r="T256" s="186"/>
      <c r="U256" s="186"/>
      <c r="V256" s="186"/>
      <c r="W256" s="186"/>
      <c r="X256" s="186"/>
      <c r="Y256" s="186"/>
      <c r="Z256" s="186"/>
    </row>
    <row r="257" spans="8:26" ht="12.75">
      <c r="H257" s="186"/>
      <c r="I257" s="186"/>
      <c r="J257" s="186"/>
      <c r="K257" s="186"/>
      <c r="P257" s="186"/>
      <c r="Q257" s="186"/>
      <c r="R257" s="186"/>
      <c r="S257" s="186"/>
      <c r="T257" s="186"/>
      <c r="U257" s="186"/>
      <c r="V257" s="186"/>
      <c r="W257" s="186"/>
      <c r="X257" s="186"/>
      <c r="Y257" s="186"/>
      <c r="Z257" s="186"/>
    </row>
    <row r="258" spans="8:26" ht="12.75">
      <c r="H258" s="186"/>
      <c r="I258" s="186"/>
      <c r="J258" s="186"/>
      <c r="K258" s="186"/>
      <c r="P258" s="186"/>
      <c r="Q258" s="186"/>
      <c r="R258" s="186"/>
      <c r="S258" s="186"/>
      <c r="T258" s="186"/>
      <c r="U258" s="186"/>
      <c r="V258" s="186"/>
      <c r="W258" s="186"/>
      <c r="X258" s="186"/>
      <c r="Y258" s="186"/>
      <c r="Z258" s="186"/>
    </row>
    <row r="259" spans="8:26" ht="12.75">
      <c r="H259" s="186"/>
      <c r="I259" s="186"/>
      <c r="J259" s="186"/>
      <c r="K259" s="186"/>
      <c r="P259" s="186"/>
      <c r="Q259" s="186"/>
      <c r="R259" s="186"/>
      <c r="S259" s="186"/>
      <c r="T259" s="186"/>
      <c r="U259" s="186"/>
      <c r="V259" s="186"/>
      <c r="W259" s="186"/>
      <c r="X259" s="186"/>
      <c r="Y259" s="186"/>
      <c r="Z259" s="186"/>
    </row>
    <row r="260" spans="8:26" ht="12.75">
      <c r="H260" s="186"/>
      <c r="I260" s="186"/>
      <c r="J260" s="186"/>
      <c r="K260" s="186"/>
      <c r="P260" s="186"/>
      <c r="Q260" s="186"/>
      <c r="R260" s="186"/>
      <c r="S260" s="186"/>
      <c r="T260" s="186"/>
      <c r="U260" s="186"/>
      <c r="V260" s="186"/>
      <c r="W260" s="186"/>
      <c r="X260" s="186"/>
      <c r="Y260" s="186"/>
      <c r="Z260" s="186"/>
    </row>
    <row r="261" spans="8:26" ht="12.75">
      <c r="H261" s="186"/>
      <c r="I261" s="186"/>
      <c r="J261" s="186"/>
      <c r="K261" s="186"/>
      <c r="P261" s="186"/>
      <c r="Q261" s="186"/>
      <c r="R261" s="186"/>
      <c r="S261" s="186"/>
      <c r="T261" s="186"/>
      <c r="U261" s="186"/>
      <c r="V261" s="186"/>
      <c r="W261" s="186"/>
      <c r="X261" s="186"/>
      <c r="Y261" s="186"/>
      <c r="Z261" s="186"/>
    </row>
    <row r="262" spans="8:26" ht="12.75">
      <c r="H262" s="186"/>
      <c r="I262" s="186"/>
      <c r="J262" s="186"/>
      <c r="K262" s="186"/>
      <c r="P262" s="186"/>
      <c r="Q262" s="186"/>
      <c r="R262" s="186"/>
      <c r="S262" s="186"/>
      <c r="T262" s="186"/>
      <c r="U262" s="186"/>
      <c r="V262" s="186"/>
      <c r="W262" s="186"/>
      <c r="X262" s="186"/>
      <c r="Y262" s="186"/>
      <c r="Z262" s="186"/>
    </row>
    <row r="263" spans="8:26" ht="12.75">
      <c r="H263" s="186"/>
      <c r="I263" s="186"/>
      <c r="J263" s="186"/>
      <c r="K263" s="186"/>
      <c r="P263" s="186"/>
      <c r="Q263" s="186"/>
      <c r="R263" s="186"/>
      <c r="S263" s="186"/>
      <c r="T263" s="186"/>
      <c r="U263" s="186"/>
      <c r="V263" s="186"/>
      <c r="W263" s="186"/>
      <c r="X263" s="186"/>
      <c r="Y263" s="186"/>
      <c r="Z263" s="186"/>
    </row>
    <row r="264" spans="8:26" ht="12.75">
      <c r="H264" s="186"/>
      <c r="I264" s="186"/>
      <c r="J264" s="186"/>
      <c r="K264" s="186"/>
      <c r="P264" s="186"/>
      <c r="Q264" s="186"/>
      <c r="R264" s="186"/>
      <c r="S264" s="186"/>
      <c r="T264" s="186"/>
      <c r="U264" s="186"/>
      <c r="V264" s="186"/>
      <c r="W264" s="186"/>
      <c r="X264" s="186"/>
      <c r="Y264" s="186"/>
      <c r="Z264" s="186"/>
    </row>
    <row r="265" spans="8:26" ht="12.75">
      <c r="H265" s="186"/>
      <c r="I265" s="186"/>
      <c r="J265" s="186"/>
      <c r="K265" s="186"/>
      <c r="P265" s="186"/>
      <c r="Q265" s="186"/>
      <c r="R265" s="186"/>
      <c r="S265" s="186"/>
      <c r="T265" s="186"/>
      <c r="U265" s="186"/>
      <c r="V265" s="186"/>
      <c r="W265" s="186"/>
      <c r="X265" s="186"/>
      <c r="Y265" s="186"/>
      <c r="Z265" s="186"/>
    </row>
    <row r="266" spans="8:26" ht="12.75">
      <c r="H266" s="186"/>
      <c r="I266" s="186"/>
      <c r="J266" s="186"/>
      <c r="K266" s="186"/>
      <c r="P266" s="186"/>
      <c r="Q266" s="186"/>
      <c r="R266" s="186"/>
      <c r="S266" s="186"/>
      <c r="T266" s="186"/>
      <c r="U266" s="186"/>
      <c r="V266" s="186"/>
      <c r="W266" s="186"/>
      <c r="X266" s="186"/>
      <c r="Y266" s="186"/>
      <c r="Z266" s="186"/>
    </row>
    <row r="267" spans="8:26" ht="12.75">
      <c r="H267" s="186"/>
      <c r="I267" s="186"/>
      <c r="J267" s="186"/>
      <c r="K267" s="186"/>
      <c r="P267" s="186"/>
      <c r="Q267" s="186"/>
      <c r="R267" s="186"/>
      <c r="S267" s="186"/>
      <c r="T267" s="186"/>
      <c r="U267" s="186"/>
      <c r="V267" s="186"/>
      <c r="W267" s="186"/>
      <c r="X267" s="186"/>
      <c r="Y267" s="186"/>
      <c r="Z267" s="186"/>
    </row>
    <row r="268" spans="8:26" ht="12.75">
      <c r="H268" s="186"/>
      <c r="I268" s="186"/>
      <c r="J268" s="186"/>
      <c r="K268" s="186"/>
      <c r="P268" s="186"/>
      <c r="Q268" s="186"/>
      <c r="R268" s="186"/>
      <c r="S268" s="186"/>
      <c r="T268" s="186"/>
      <c r="U268" s="186"/>
      <c r="V268" s="186"/>
      <c r="W268" s="186"/>
      <c r="X268" s="186"/>
      <c r="Y268" s="186"/>
      <c r="Z268" s="186"/>
    </row>
    <row r="269" spans="8:26" ht="12.75">
      <c r="H269" s="186"/>
      <c r="I269" s="186"/>
      <c r="J269" s="186"/>
      <c r="K269" s="186"/>
      <c r="P269" s="186"/>
      <c r="Q269" s="186"/>
      <c r="R269" s="186"/>
      <c r="S269" s="186"/>
      <c r="T269" s="186"/>
      <c r="U269" s="186"/>
      <c r="V269" s="186"/>
      <c r="W269" s="186"/>
      <c r="X269" s="186"/>
      <c r="Y269" s="186"/>
      <c r="Z269" s="186"/>
    </row>
    <row r="270" spans="8:26" ht="12.75">
      <c r="H270" s="186"/>
      <c r="I270" s="186"/>
      <c r="J270" s="186"/>
      <c r="K270" s="186"/>
      <c r="P270" s="186"/>
      <c r="Q270" s="186"/>
      <c r="R270" s="186"/>
      <c r="S270" s="186"/>
      <c r="T270" s="186"/>
      <c r="U270" s="186"/>
      <c r="V270" s="186"/>
      <c r="W270" s="186"/>
      <c r="X270" s="186"/>
      <c r="Y270" s="186"/>
      <c r="Z270" s="186"/>
    </row>
    <row r="271" spans="8:26" ht="12.75">
      <c r="H271" s="186"/>
      <c r="I271" s="186"/>
      <c r="J271" s="186"/>
      <c r="K271" s="186"/>
      <c r="P271" s="186"/>
      <c r="Q271" s="186"/>
      <c r="R271" s="186"/>
      <c r="S271" s="186"/>
      <c r="T271" s="186"/>
      <c r="U271" s="186"/>
      <c r="V271" s="186"/>
      <c r="W271" s="186"/>
      <c r="X271" s="186"/>
      <c r="Y271" s="186"/>
      <c r="Z271" s="186"/>
    </row>
    <row r="272" spans="8:26" ht="12.75">
      <c r="H272" s="186"/>
      <c r="I272" s="186"/>
      <c r="J272" s="186"/>
      <c r="K272" s="186"/>
      <c r="P272" s="186"/>
      <c r="Q272" s="186"/>
      <c r="R272" s="186"/>
      <c r="S272" s="186"/>
      <c r="T272" s="186"/>
      <c r="U272" s="186"/>
      <c r="V272" s="186"/>
      <c r="W272" s="186"/>
      <c r="X272" s="186"/>
      <c r="Y272" s="186"/>
      <c r="Z272" s="186"/>
    </row>
    <row r="273" spans="8:26" ht="12.75">
      <c r="H273" s="186"/>
      <c r="I273" s="186"/>
      <c r="J273" s="186"/>
      <c r="K273" s="186"/>
      <c r="P273" s="186"/>
      <c r="Q273" s="186"/>
      <c r="R273" s="186"/>
      <c r="S273" s="186"/>
      <c r="T273" s="186"/>
      <c r="U273" s="186"/>
      <c r="V273" s="186"/>
      <c r="W273" s="186"/>
      <c r="X273" s="186"/>
      <c r="Y273" s="186"/>
      <c r="Z273" s="186"/>
    </row>
    <row r="274" spans="8:26" ht="12.75">
      <c r="H274" s="186"/>
      <c r="I274" s="186"/>
      <c r="J274" s="186"/>
      <c r="K274" s="186"/>
      <c r="P274" s="186"/>
      <c r="Q274" s="186"/>
      <c r="R274" s="186"/>
      <c r="S274" s="186"/>
      <c r="T274" s="186"/>
      <c r="U274" s="186"/>
      <c r="V274" s="186"/>
      <c r="W274" s="186"/>
      <c r="X274" s="186"/>
      <c r="Y274" s="186"/>
      <c r="Z274" s="186"/>
    </row>
    <row r="275" spans="8:26" ht="12.75">
      <c r="H275" s="186"/>
      <c r="I275" s="186"/>
      <c r="J275" s="186"/>
      <c r="K275" s="186"/>
      <c r="P275" s="186"/>
      <c r="Q275" s="186"/>
      <c r="R275" s="186"/>
      <c r="S275" s="186"/>
      <c r="T275" s="186"/>
      <c r="U275" s="186"/>
      <c r="V275" s="186"/>
      <c r="W275" s="186"/>
      <c r="X275" s="186"/>
      <c r="Y275" s="186"/>
      <c r="Z275" s="186"/>
    </row>
    <row r="276" spans="8:26" ht="12.75">
      <c r="H276" s="186"/>
      <c r="I276" s="186"/>
      <c r="J276" s="186"/>
      <c r="K276" s="186"/>
      <c r="P276" s="186"/>
      <c r="Q276" s="186"/>
      <c r="R276" s="186"/>
      <c r="S276" s="186"/>
      <c r="T276" s="186"/>
      <c r="U276" s="186"/>
      <c r="V276" s="186"/>
      <c r="W276" s="186"/>
      <c r="X276" s="186"/>
      <c r="Y276" s="186"/>
      <c r="Z276" s="186"/>
    </row>
    <row r="277" spans="8:26" ht="12.75">
      <c r="H277" s="186"/>
      <c r="I277" s="186"/>
      <c r="J277" s="186"/>
      <c r="K277" s="186"/>
      <c r="P277" s="186"/>
      <c r="Q277" s="186"/>
      <c r="R277" s="186"/>
      <c r="S277" s="186"/>
      <c r="T277" s="186"/>
      <c r="U277" s="186"/>
      <c r="V277" s="186"/>
      <c r="W277" s="186"/>
      <c r="X277" s="186"/>
      <c r="Y277" s="186"/>
      <c r="Z277" s="186"/>
    </row>
    <row r="278" spans="8:26" ht="12.75">
      <c r="H278" s="186"/>
      <c r="I278" s="186"/>
      <c r="J278" s="186"/>
      <c r="K278" s="186"/>
      <c r="P278" s="186"/>
      <c r="Q278" s="186"/>
      <c r="R278" s="186"/>
      <c r="S278" s="186"/>
      <c r="T278" s="186"/>
      <c r="U278" s="186"/>
      <c r="V278" s="186"/>
      <c r="W278" s="186"/>
      <c r="X278" s="186"/>
      <c r="Y278" s="186"/>
      <c r="Z278" s="186"/>
    </row>
    <row r="279" spans="8:26" ht="12.75">
      <c r="H279" s="186"/>
      <c r="I279" s="186"/>
      <c r="J279" s="186"/>
      <c r="K279" s="186"/>
      <c r="P279" s="186"/>
      <c r="Q279" s="186"/>
      <c r="R279" s="186"/>
      <c r="S279" s="186"/>
      <c r="T279" s="186"/>
      <c r="U279" s="186"/>
      <c r="V279" s="186"/>
      <c r="W279" s="186"/>
      <c r="X279" s="186"/>
      <c r="Y279" s="186"/>
      <c r="Z279" s="186"/>
    </row>
    <row r="280" spans="8:26" ht="12.75">
      <c r="H280" s="186"/>
      <c r="I280" s="186"/>
      <c r="J280" s="186"/>
      <c r="K280" s="186"/>
      <c r="P280" s="186"/>
      <c r="Q280" s="186"/>
      <c r="R280" s="186"/>
      <c r="S280" s="186"/>
      <c r="T280" s="186"/>
      <c r="U280" s="186"/>
      <c r="V280" s="186"/>
      <c r="W280" s="186"/>
      <c r="X280" s="186"/>
      <c r="Y280" s="186"/>
      <c r="Z280" s="186"/>
    </row>
    <row r="281" spans="8:26" ht="12.75">
      <c r="H281" s="186"/>
      <c r="I281" s="186"/>
      <c r="J281" s="186"/>
      <c r="K281" s="186"/>
      <c r="P281" s="186"/>
      <c r="Q281" s="186"/>
      <c r="R281" s="186"/>
      <c r="S281" s="186"/>
      <c r="T281" s="186"/>
      <c r="U281" s="186"/>
      <c r="V281" s="186"/>
      <c r="W281" s="186"/>
      <c r="X281" s="186"/>
      <c r="Y281" s="186"/>
      <c r="Z281" s="186"/>
    </row>
    <row r="282" spans="8:26" ht="12.75">
      <c r="H282" s="186"/>
      <c r="I282" s="186"/>
      <c r="J282" s="186"/>
      <c r="K282" s="186"/>
      <c r="P282" s="186"/>
      <c r="Q282" s="186"/>
      <c r="R282" s="186"/>
      <c r="S282" s="186"/>
      <c r="T282" s="186"/>
      <c r="U282" s="186"/>
      <c r="V282" s="186"/>
      <c r="W282" s="186"/>
      <c r="X282" s="186"/>
      <c r="Y282" s="186"/>
      <c r="Z282" s="186"/>
    </row>
    <row r="283" spans="8:26" ht="12.75">
      <c r="H283" s="186"/>
      <c r="I283" s="186"/>
      <c r="J283" s="186"/>
      <c r="K283" s="186"/>
      <c r="P283" s="186"/>
      <c r="Q283" s="186"/>
      <c r="R283" s="186"/>
      <c r="S283" s="186"/>
      <c r="T283" s="186"/>
      <c r="U283" s="186"/>
      <c r="V283" s="186"/>
      <c r="W283" s="186"/>
      <c r="X283" s="186"/>
      <c r="Y283" s="186"/>
      <c r="Z283" s="186"/>
    </row>
    <row r="284" spans="8:26" ht="12.75">
      <c r="H284" s="186"/>
      <c r="I284" s="186"/>
      <c r="J284" s="186"/>
      <c r="K284" s="186"/>
      <c r="P284" s="186"/>
      <c r="Q284" s="186"/>
      <c r="R284" s="186"/>
      <c r="S284" s="186"/>
      <c r="T284" s="186"/>
      <c r="U284" s="186"/>
      <c r="V284" s="186"/>
      <c r="W284" s="186"/>
      <c r="X284" s="186"/>
      <c r="Y284" s="186"/>
      <c r="Z284" s="186"/>
    </row>
    <row r="285" spans="8:26" ht="12.75">
      <c r="H285" s="186"/>
      <c r="I285" s="186"/>
      <c r="J285" s="186"/>
      <c r="K285" s="186"/>
      <c r="P285" s="186"/>
      <c r="Q285" s="186"/>
      <c r="R285" s="186"/>
      <c r="S285" s="186"/>
      <c r="T285" s="186"/>
      <c r="U285" s="186"/>
      <c r="V285" s="186"/>
      <c r="W285" s="186"/>
      <c r="X285" s="186"/>
      <c r="Y285" s="186"/>
      <c r="Z285" s="186"/>
    </row>
    <row r="286" spans="8:26" ht="12.75">
      <c r="H286" s="186"/>
      <c r="I286" s="186"/>
      <c r="J286" s="186"/>
      <c r="K286" s="186"/>
      <c r="P286" s="186"/>
      <c r="Q286" s="186"/>
      <c r="R286" s="186"/>
      <c r="S286" s="186"/>
      <c r="T286" s="186"/>
      <c r="U286" s="186"/>
      <c r="V286" s="186"/>
      <c r="W286" s="186"/>
      <c r="X286" s="186"/>
      <c r="Y286" s="186"/>
      <c r="Z286" s="186"/>
    </row>
    <row r="287" spans="8:26" ht="12.75">
      <c r="H287" s="186"/>
      <c r="I287" s="186"/>
      <c r="J287" s="186"/>
      <c r="K287" s="186"/>
      <c r="P287" s="186"/>
      <c r="Q287" s="186"/>
      <c r="R287" s="186"/>
      <c r="S287" s="186"/>
      <c r="T287" s="186"/>
      <c r="U287" s="186"/>
      <c r="V287" s="186"/>
      <c r="W287" s="186"/>
      <c r="X287" s="186"/>
      <c r="Y287" s="186"/>
      <c r="Z287" s="186"/>
    </row>
    <row r="288" spans="8:26" ht="12.75">
      <c r="H288" s="186"/>
      <c r="I288" s="186"/>
      <c r="J288" s="186"/>
      <c r="K288" s="186"/>
      <c r="P288" s="186"/>
      <c r="Q288" s="186"/>
      <c r="R288" s="186"/>
      <c r="S288" s="186"/>
      <c r="T288" s="186"/>
      <c r="U288" s="186"/>
      <c r="V288" s="186"/>
      <c r="W288" s="186"/>
      <c r="X288" s="186"/>
      <c r="Y288" s="186"/>
      <c r="Z288" s="186"/>
    </row>
    <row r="289" spans="8:26" ht="12.75">
      <c r="H289" s="186"/>
      <c r="I289" s="186"/>
      <c r="J289" s="186"/>
      <c r="K289" s="186"/>
      <c r="P289" s="186"/>
      <c r="Q289" s="186"/>
      <c r="R289" s="186"/>
      <c r="S289" s="186"/>
      <c r="T289" s="186"/>
      <c r="U289" s="186"/>
      <c r="V289" s="186"/>
      <c r="W289" s="186"/>
      <c r="X289" s="186"/>
      <c r="Y289" s="186"/>
      <c r="Z289" s="186"/>
    </row>
    <row r="290" spans="8:26" ht="12.75">
      <c r="H290" s="186"/>
      <c r="I290" s="186"/>
      <c r="J290" s="186"/>
      <c r="K290" s="186"/>
      <c r="P290" s="186"/>
      <c r="Q290" s="186"/>
      <c r="R290" s="186"/>
      <c r="S290" s="186"/>
      <c r="T290" s="186"/>
      <c r="U290" s="186"/>
      <c r="V290" s="186"/>
      <c r="W290" s="186"/>
      <c r="X290" s="186"/>
      <c r="Y290" s="186"/>
      <c r="Z290" s="186"/>
    </row>
    <row r="291" spans="8:26" ht="12.75">
      <c r="H291" s="186"/>
      <c r="I291" s="186"/>
      <c r="J291" s="186"/>
      <c r="K291" s="186"/>
      <c r="P291" s="186"/>
      <c r="Q291" s="186"/>
      <c r="R291" s="186"/>
      <c r="S291" s="186"/>
      <c r="T291" s="186"/>
      <c r="U291" s="186"/>
      <c r="V291" s="186"/>
      <c r="W291" s="186"/>
      <c r="X291" s="186"/>
      <c r="Y291" s="186"/>
      <c r="Z291" s="186"/>
    </row>
    <row r="292" spans="8:26" ht="12.75">
      <c r="H292" s="186"/>
      <c r="I292" s="186"/>
      <c r="J292" s="186"/>
      <c r="K292" s="186"/>
      <c r="P292" s="186"/>
      <c r="Q292" s="186"/>
      <c r="R292" s="186"/>
      <c r="S292" s="186"/>
      <c r="T292" s="186"/>
      <c r="U292" s="186"/>
      <c r="V292" s="186"/>
      <c r="W292" s="186"/>
      <c r="X292" s="186"/>
      <c r="Y292" s="186"/>
      <c r="Z292" s="186"/>
    </row>
    <row r="293" spans="8:26" ht="12.75">
      <c r="H293" s="186"/>
      <c r="I293" s="186"/>
      <c r="J293" s="186"/>
      <c r="K293" s="186"/>
      <c r="P293" s="186"/>
      <c r="Q293" s="186"/>
      <c r="R293" s="186"/>
      <c r="S293" s="186"/>
      <c r="T293" s="186"/>
      <c r="U293" s="186"/>
      <c r="V293" s="186"/>
      <c r="W293" s="186"/>
      <c r="X293" s="186"/>
      <c r="Y293" s="186"/>
      <c r="Z293" s="186"/>
    </row>
    <row r="294" spans="8:26" ht="12.75">
      <c r="H294" s="186"/>
      <c r="I294" s="186"/>
      <c r="J294" s="186"/>
      <c r="K294" s="186"/>
      <c r="P294" s="186"/>
      <c r="Q294" s="186"/>
      <c r="R294" s="186"/>
      <c r="S294" s="186"/>
      <c r="T294" s="186"/>
      <c r="U294" s="186"/>
      <c r="V294" s="186"/>
      <c r="W294" s="186"/>
      <c r="X294" s="186"/>
      <c r="Y294" s="186"/>
      <c r="Z294" s="186"/>
    </row>
    <row r="295" spans="8:26" ht="12.75">
      <c r="H295" s="186"/>
      <c r="I295" s="186"/>
      <c r="J295" s="186"/>
      <c r="K295" s="186"/>
      <c r="P295" s="186"/>
      <c r="Q295" s="186"/>
      <c r="R295" s="186"/>
      <c r="S295" s="186"/>
      <c r="T295" s="186"/>
      <c r="U295" s="186"/>
      <c r="V295" s="186"/>
      <c r="W295" s="186"/>
      <c r="X295" s="186"/>
      <c r="Y295" s="186"/>
      <c r="Z295" s="186"/>
    </row>
    <row r="296" spans="8:26" ht="12.75">
      <c r="H296" s="186"/>
      <c r="I296" s="186"/>
      <c r="J296" s="186"/>
      <c r="K296" s="186"/>
      <c r="P296" s="186"/>
      <c r="Q296" s="186"/>
      <c r="R296" s="186"/>
      <c r="S296" s="186"/>
      <c r="T296" s="186"/>
      <c r="U296" s="186"/>
      <c r="V296" s="186"/>
      <c r="W296" s="186"/>
      <c r="X296" s="186"/>
      <c r="Y296" s="186"/>
      <c r="Z296" s="186"/>
    </row>
    <row r="297" spans="8:26" ht="12.75">
      <c r="H297" s="186"/>
      <c r="I297" s="186"/>
      <c r="J297" s="186"/>
      <c r="K297" s="186"/>
      <c r="P297" s="186"/>
      <c r="Q297" s="186"/>
      <c r="R297" s="186"/>
      <c r="S297" s="186"/>
      <c r="T297" s="186"/>
      <c r="U297" s="186"/>
      <c r="V297" s="186"/>
      <c r="W297" s="186"/>
      <c r="X297" s="186"/>
      <c r="Y297" s="186"/>
      <c r="Z297" s="186"/>
    </row>
    <row r="298" spans="8:26" ht="12.75">
      <c r="H298" s="186"/>
      <c r="I298" s="186"/>
      <c r="J298" s="186"/>
      <c r="K298" s="186"/>
      <c r="P298" s="186"/>
      <c r="Q298" s="186"/>
      <c r="R298" s="186"/>
      <c r="S298" s="186"/>
      <c r="T298" s="186"/>
      <c r="U298" s="186"/>
      <c r="V298" s="186"/>
      <c r="W298" s="186"/>
      <c r="X298" s="186"/>
      <c r="Y298" s="186"/>
      <c r="Z298" s="186"/>
    </row>
    <row r="299" spans="8:26" ht="12.75">
      <c r="H299" s="186"/>
      <c r="I299" s="186"/>
      <c r="J299" s="186"/>
      <c r="K299" s="186"/>
      <c r="P299" s="186"/>
      <c r="Q299" s="186"/>
      <c r="R299" s="186"/>
      <c r="S299" s="186"/>
      <c r="T299" s="186"/>
      <c r="U299" s="186"/>
      <c r="V299" s="186"/>
      <c r="W299" s="186"/>
      <c r="X299" s="186"/>
      <c r="Y299" s="186"/>
      <c r="Z299" s="186"/>
    </row>
    <row r="300" spans="8:26" ht="12.75">
      <c r="H300" s="186"/>
      <c r="I300" s="186"/>
      <c r="J300" s="186"/>
      <c r="K300" s="186"/>
      <c r="P300" s="186"/>
      <c r="Q300" s="186"/>
      <c r="R300" s="186"/>
      <c r="S300" s="186"/>
      <c r="T300" s="186"/>
      <c r="U300" s="186"/>
      <c r="V300" s="186"/>
      <c r="W300" s="186"/>
      <c r="X300" s="186"/>
      <c r="Y300" s="186"/>
      <c r="Z300" s="186"/>
    </row>
    <row r="301" spans="8:26" ht="12.75">
      <c r="H301" s="186"/>
      <c r="I301" s="186"/>
      <c r="J301" s="186"/>
      <c r="K301" s="186"/>
      <c r="P301" s="186"/>
      <c r="Q301" s="186"/>
      <c r="R301" s="186"/>
      <c r="S301" s="186"/>
      <c r="T301" s="186"/>
      <c r="U301" s="186"/>
      <c r="V301" s="186"/>
      <c r="W301" s="186"/>
      <c r="X301" s="186"/>
      <c r="Y301" s="186"/>
      <c r="Z301" s="186"/>
    </row>
    <row r="302" spans="8:26" ht="12.75">
      <c r="H302" s="186"/>
      <c r="I302" s="186"/>
      <c r="J302" s="186"/>
      <c r="K302" s="186"/>
      <c r="P302" s="186"/>
      <c r="Q302" s="186"/>
      <c r="R302" s="186"/>
      <c r="S302" s="186"/>
      <c r="T302" s="186"/>
      <c r="U302" s="186"/>
      <c r="V302" s="186"/>
      <c r="W302" s="186"/>
      <c r="X302" s="186"/>
      <c r="Y302" s="186"/>
      <c r="Z302" s="186"/>
    </row>
    <row r="303" spans="8:26" ht="12.75">
      <c r="H303" s="186"/>
      <c r="I303" s="186"/>
      <c r="J303" s="186"/>
      <c r="K303" s="186"/>
      <c r="P303" s="186"/>
      <c r="Q303" s="186"/>
      <c r="R303" s="186"/>
      <c r="S303" s="186"/>
      <c r="T303" s="186"/>
      <c r="U303" s="186"/>
      <c r="V303" s="186"/>
      <c r="W303" s="186"/>
      <c r="X303" s="186"/>
      <c r="Y303" s="186"/>
      <c r="Z303" s="186"/>
    </row>
    <row r="304" spans="8:26" ht="12.75">
      <c r="H304" s="186"/>
      <c r="I304" s="186"/>
      <c r="J304" s="186"/>
      <c r="K304" s="186"/>
      <c r="P304" s="186"/>
      <c r="Q304" s="186"/>
      <c r="R304" s="186"/>
      <c r="S304" s="186"/>
      <c r="T304" s="186"/>
      <c r="U304" s="186"/>
      <c r="V304" s="186"/>
      <c r="W304" s="186"/>
      <c r="X304" s="186"/>
      <c r="Y304" s="186"/>
      <c r="Z304" s="186"/>
    </row>
    <row r="305" spans="8:26" ht="12.75">
      <c r="H305" s="186"/>
      <c r="I305" s="186"/>
      <c r="J305" s="186"/>
      <c r="K305" s="186"/>
      <c r="P305" s="186"/>
      <c r="Q305" s="186"/>
      <c r="R305" s="186"/>
      <c r="S305" s="186"/>
      <c r="T305" s="186"/>
      <c r="U305" s="186"/>
      <c r="V305" s="186"/>
      <c r="W305" s="186"/>
      <c r="X305" s="186"/>
      <c r="Y305" s="186"/>
      <c r="Z305" s="186"/>
    </row>
    <row r="306" spans="8:26" ht="12.75">
      <c r="H306" s="186"/>
      <c r="I306" s="186"/>
      <c r="J306" s="186"/>
      <c r="K306" s="186"/>
      <c r="P306" s="186"/>
      <c r="Q306" s="186"/>
      <c r="R306" s="186"/>
      <c r="S306" s="186"/>
      <c r="T306" s="186"/>
      <c r="U306" s="186"/>
      <c r="V306" s="186"/>
      <c r="W306" s="186"/>
      <c r="X306" s="186"/>
      <c r="Y306" s="186"/>
      <c r="Z306" s="186"/>
    </row>
    <row r="307" spans="8:26" ht="12.75">
      <c r="H307" s="186"/>
      <c r="I307" s="186"/>
      <c r="J307" s="186"/>
      <c r="K307" s="186"/>
      <c r="P307" s="186"/>
      <c r="Q307" s="186"/>
      <c r="R307" s="186"/>
      <c r="S307" s="186"/>
      <c r="T307" s="186"/>
      <c r="U307" s="186"/>
      <c r="V307" s="186"/>
      <c r="W307" s="186"/>
      <c r="X307" s="186"/>
      <c r="Y307" s="186"/>
      <c r="Z307" s="186"/>
    </row>
    <row r="308" spans="8:26" ht="12.75">
      <c r="H308" s="186"/>
      <c r="I308" s="186"/>
      <c r="J308" s="186"/>
      <c r="K308" s="186"/>
      <c r="P308" s="186"/>
      <c r="Q308" s="186"/>
      <c r="R308" s="186"/>
      <c r="S308" s="186"/>
      <c r="T308" s="186"/>
      <c r="U308" s="186"/>
      <c r="V308" s="186"/>
      <c r="W308" s="186"/>
      <c r="X308" s="186"/>
      <c r="Y308" s="186"/>
      <c r="Z308" s="186"/>
    </row>
    <row r="309" spans="8:26" ht="12.75">
      <c r="H309" s="186"/>
      <c r="I309" s="186"/>
      <c r="J309" s="186"/>
      <c r="K309" s="186"/>
      <c r="P309" s="186"/>
      <c r="Q309" s="186"/>
      <c r="R309" s="186"/>
      <c r="S309" s="186"/>
      <c r="T309" s="186"/>
      <c r="U309" s="186"/>
      <c r="V309" s="186"/>
      <c r="W309" s="186"/>
      <c r="X309" s="186"/>
      <c r="Y309" s="186"/>
      <c r="Z309" s="186"/>
    </row>
    <row r="310" spans="8:26" ht="12.75">
      <c r="H310" s="186"/>
      <c r="I310" s="186"/>
      <c r="J310" s="186"/>
      <c r="K310" s="186"/>
      <c r="P310" s="186"/>
      <c r="Q310" s="186"/>
      <c r="R310" s="186"/>
      <c r="S310" s="186"/>
      <c r="T310" s="186"/>
      <c r="U310" s="186"/>
      <c r="V310" s="186"/>
      <c r="W310" s="186"/>
      <c r="X310" s="186"/>
      <c r="Y310" s="186"/>
      <c r="Z310" s="186"/>
    </row>
    <row r="311" spans="8:26" ht="12.75">
      <c r="H311" s="186"/>
      <c r="I311" s="186"/>
      <c r="J311" s="186"/>
      <c r="K311" s="186"/>
      <c r="P311" s="186"/>
      <c r="Q311" s="186"/>
      <c r="R311" s="186"/>
      <c r="S311" s="186"/>
      <c r="T311" s="186"/>
      <c r="U311" s="186"/>
      <c r="V311" s="186"/>
      <c r="W311" s="186"/>
      <c r="X311" s="186"/>
      <c r="Y311" s="186"/>
      <c r="Z311" s="186"/>
    </row>
    <row r="312" spans="8:26" ht="12.75">
      <c r="H312" s="186"/>
      <c r="I312" s="186"/>
      <c r="J312" s="186"/>
      <c r="K312" s="186"/>
      <c r="P312" s="186"/>
      <c r="Q312" s="186"/>
      <c r="R312" s="186"/>
      <c r="S312" s="186"/>
      <c r="T312" s="186"/>
      <c r="U312" s="186"/>
      <c r="V312" s="186"/>
      <c r="W312" s="186"/>
      <c r="X312" s="186"/>
      <c r="Y312" s="186"/>
      <c r="Z312" s="186"/>
    </row>
    <row r="313" spans="8:26" ht="12.75">
      <c r="H313" s="186"/>
      <c r="I313" s="186"/>
      <c r="J313" s="186"/>
      <c r="K313" s="186"/>
      <c r="P313" s="186"/>
      <c r="Q313" s="186"/>
      <c r="R313" s="186"/>
      <c r="S313" s="186"/>
      <c r="T313" s="186"/>
      <c r="U313" s="186"/>
      <c r="V313" s="186"/>
      <c r="W313" s="186"/>
      <c r="X313" s="186"/>
      <c r="Y313" s="186"/>
      <c r="Z313" s="186"/>
    </row>
    <row r="314" spans="8:26" ht="12.75">
      <c r="H314" s="186"/>
      <c r="I314" s="186"/>
      <c r="J314" s="186"/>
      <c r="K314" s="186"/>
      <c r="P314" s="186"/>
      <c r="Q314" s="186"/>
      <c r="R314" s="186"/>
      <c r="S314" s="186"/>
      <c r="T314" s="186"/>
      <c r="U314" s="186"/>
      <c r="V314" s="186"/>
      <c r="W314" s="186"/>
      <c r="X314" s="186"/>
      <c r="Y314" s="186"/>
      <c r="Z314" s="186"/>
    </row>
    <row r="315" spans="8:26" ht="12.75">
      <c r="H315" s="186"/>
      <c r="I315" s="186"/>
      <c r="J315" s="186"/>
      <c r="K315" s="186"/>
      <c r="P315" s="186"/>
      <c r="Q315" s="186"/>
      <c r="R315" s="186"/>
      <c r="S315" s="186"/>
      <c r="T315" s="186"/>
      <c r="U315" s="186"/>
      <c r="V315" s="186"/>
      <c r="W315" s="186"/>
      <c r="X315" s="186"/>
      <c r="Y315" s="186"/>
      <c r="Z315" s="186"/>
    </row>
    <row r="316" spans="8:26" ht="12.75">
      <c r="H316" s="186"/>
      <c r="I316" s="186"/>
      <c r="J316" s="186"/>
      <c r="K316" s="186"/>
      <c r="P316" s="186"/>
      <c r="Q316" s="186"/>
      <c r="R316" s="186"/>
      <c r="S316" s="186"/>
      <c r="T316" s="186"/>
      <c r="U316" s="186"/>
      <c r="V316" s="186"/>
      <c r="W316" s="186"/>
      <c r="X316" s="186"/>
      <c r="Y316" s="186"/>
      <c r="Z316" s="186"/>
    </row>
    <row r="317" spans="8:26" ht="12.75">
      <c r="H317" s="186"/>
      <c r="I317" s="186"/>
      <c r="J317" s="186"/>
      <c r="K317" s="186"/>
      <c r="P317" s="186"/>
      <c r="Q317" s="186"/>
      <c r="R317" s="186"/>
      <c r="S317" s="186"/>
      <c r="T317" s="186"/>
      <c r="U317" s="186"/>
      <c r="V317" s="186"/>
      <c r="W317" s="186"/>
      <c r="X317" s="186"/>
      <c r="Y317" s="186"/>
      <c r="Z317" s="186"/>
    </row>
    <row r="318" spans="8:26" ht="12.75">
      <c r="H318" s="186"/>
      <c r="I318" s="186"/>
      <c r="J318" s="186"/>
      <c r="K318" s="186"/>
      <c r="P318" s="186"/>
      <c r="Q318" s="186"/>
      <c r="R318" s="186"/>
      <c r="S318" s="186"/>
      <c r="T318" s="186"/>
      <c r="U318" s="186"/>
      <c r="V318" s="186"/>
      <c r="W318" s="186"/>
      <c r="X318" s="186"/>
      <c r="Y318" s="186"/>
      <c r="Z318" s="186"/>
    </row>
    <row r="319" spans="8:26" ht="12.75">
      <c r="H319" s="186"/>
      <c r="I319" s="186"/>
      <c r="J319" s="186"/>
      <c r="K319" s="186"/>
      <c r="P319" s="186"/>
      <c r="Q319" s="186"/>
      <c r="R319" s="186"/>
      <c r="S319" s="186"/>
      <c r="T319" s="186"/>
      <c r="U319" s="186"/>
      <c r="V319" s="186"/>
      <c r="W319" s="186"/>
      <c r="X319" s="186"/>
      <c r="Y319" s="186"/>
      <c r="Z319" s="186"/>
    </row>
    <row r="320" spans="8:26" ht="12.75">
      <c r="H320" s="186"/>
      <c r="I320" s="186"/>
      <c r="J320" s="186"/>
      <c r="K320" s="186"/>
      <c r="P320" s="186"/>
      <c r="Q320" s="186"/>
      <c r="R320" s="186"/>
      <c r="S320" s="186"/>
      <c r="T320" s="186"/>
      <c r="U320" s="186"/>
      <c r="V320" s="186"/>
      <c r="W320" s="186"/>
      <c r="X320" s="186"/>
      <c r="Y320" s="186"/>
      <c r="Z320" s="186"/>
    </row>
    <row r="321" spans="8:26" ht="12.75">
      <c r="H321" s="186"/>
      <c r="I321" s="186"/>
      <c r="J321" s="186"/>
      <c r="K321" s="186"/>
      <c r="P321" s="186"/>
      <c r="Q321" s="186"/>
      <c r="R321" s="186"/>
      <c r="S321" s="186"/>
      <c r="T321" s="186"/>
      <c r="U321" s="186"/>
      <c r="V321" s="186"/>
      <c r="W321" s="186"/>
      <c r="X321" s="186"/>
      <c r="Y321" s="186"/>
      <c r="Z321" s="186"/>
    </row>
    <row r="322" spans="8:26" ht="12.75">
      <c r="H322" s="186"/>
      <c r="I322" s="186"/>
      <c r="J322" s="186"/>
      <c r="K322" s="186"/>
      <c r="P322" s="186"/>
      <c r="Q322" s="186"/>
      <c r="R322" s="186"/>
      <c r="S322" s="186"/>
      <c r="T322" s="186"/>
      <c r="U322" s="186"/>
      <c r="V322" s="186"/>
      <c r="W322" s="186"/>
      <c r="X322" s="186"/>
      <c r="Y322" s="186"/>
      <c r="Z322" s="186"/>
    </row>
    <row r="323" spans="8:26" ht="12.75">
      <c r="H323" s="186"/>
      <c r="I323" s="186"/>
      <c r="J323" s="186"/>
      <c r="K323" s="186"/>
      <c r="P323" s="186"/>
      <c r="Q323" s="186"/>
      <c r="R323" s="186"/>
      <c r="S323" s="186"/>
      <c r="T323" s="186"/>
      <c r="U323" s="186"/>
      <c r="V323" s="186"/>
      <c r="W323" s="186"/>
      <c r="X323" s="186"/>
      <c r="Y323" s="186"/>
      <c r="Z323" s="186"/>
    </row>
    <row r="324" spans="8:26" ht="12.75">
      <c r="H324" s="186"/>
      <c r="I324" s="186"/>
      <c r="J324" s="186"/>
      <c r="K324" s="186"/>
      <c r="P324" s="186"/>
      <c r="Q324" s="186"/>
      <c r="R324" s="186"/>
      <c r="S324" s="186"/>
      <c r="T324" s="186"/>
      <c r="U324" s="186"/>
      <c r="V324" s="186"/>
      <c r="W324" s="186"/>
      <c r="X324" s="186"/>
      <c r="Y324" s="186"/>
      <c r="Z324" s="186"/>
    </row>
    <row r="325" spans="8:26" ht="12.75">
      <c r="H325" s="186"/>
      <c r="I325" s="186"/>
      <c r="J325" s="186"/>
      <c r="K325" s="186"/>
      <c r="P325" s="186"/>
      <c r="Q325" s="186"/>
      <c r="R325" s="186"/>
      <c r="S325" s="186"/>
      <c r="T325" s="186"/>
      <c r="U325" s="186"/>
      <c r="V325" s="186"/>
      <c r="W325" s="186"/>
      <c r="X325" s="186"/>
      <c r="Y325" s="186"/>
      <c r="Z325" s="186"/>
    </row>
    <row r="326" spans="8:26" ht="12.75">
      <c r="H326" s="186"/>
      <c r="I326" s="186"/>
      <c r="J326" s="186"/>
      <c r="K326" s="186"/>
      <c r="P326" s="186"/>
      <c r="Q326" s="186"/>
      <c r="R326" s="186"/>
      <c r="S326" s="186"/>
      <c r="T326" s="186"/>
      <c r="U326" s="186"/>
      <c r="V326" s="186"/>
      <c r="W326" s="186"/>
      <c r="X326" s="186"/>
      <c r="Y326" s="186"/>
      <c r="Z326" s="186"/>
    </row>
    <row r="327" spans="8:26" ht="12.75">
      <c r="H327" s="186"/>
      <c r="I327" s="186"/>
      <c r="J327" s="186"/>
      <c r="K327" s="186"/>
      <c r="P327" s="186"/>
      <c r="Q327" s="186"/>
      <c r="R327" s="186"/>
      <c r="S327" s="186"/>
      <c r="T327" s="186"/>
      <c r="U327" s="186"/>
      <c r="V327" s="186"/>
      <c r="W327" s="186"/>
      <c r="X327" s="186"/>
      <c r="Y327" s="186"/>
      <c r="Z327" s="186"/>
    </row>
    <row r="328" spans="8:26" ht="12.75">
      <c r="H328" s="186"/>
      <c r="I328" s="186"/>
      <c r="J328" s="186"/>
      <c r="K328" s="186"/>
      <c r="P328" s="186"/>
      <c r="Q328" s="186"/>
      <c r="R328" s="186"/>
      <c r="S328" s="186"/>
      <c r="T328" s="186"/>
      <c r="U328" s="186"/>
      <c r="V328" s="186"/>
      <c r="W328" s="186"/>
      <c r="X328" s="186"/>
      <c r="Y328" s="186"/>
      <c r="Z328" s="186"/>
    </row>
    <row r="329" spans="8:26" ht="12.75">
      <c r="H329" s="186"/>
      <c r="I329" s="186"/>
      <c r="J329" s="186"/>
      <c r="K329" s="186"/>
      <c r="P329" s="186"/>
      <c r="Q329" s="186"/>
      <c r="R329" s="186"/>
      <c r="S329" s="186"/>
      <c r="T329" s="186"/>
      <c r="U329" s="186"/>
      <c r="V329" s="186"/>
      <c r="W329" s="186"/>
      <c r="X329" s="186"/>
      <c r="Y329" s="186"/>
      <c r="Z329" s="186"/>
    </row>
    <row r="330" spans="8:26" ht="12.75">
      <c r="H330" s="186"/>
      <c r="I330" s="186"/>
      <c r="J330" s="186"/>
      <c r="K330" s="186"/>
      <c r="P330" s="186"/>
      <c r="Q330" s="186"/>
      <c r="R330" s="186"/>
      <c r="S330" s="186"/>
      <c r="T330" s="186"/>
      <c r="U330" s="186"/>
      <c r="V330" s="186"/>
      <c r="W330" s="186"/>
      <c r="X330" s="186"/>
      <c r="Y330" s="186"/>
      <c r="Z330" s="186"/>
    </row>
    <row r="331" spans="8:26" ht="12.75">
      <c r="H331" s="186"/>
      <c r="I331" s="186"/>
      <c r="J331" s="186"/>
      <c r="K331" s="186"/>
      <c r="P331" s="186"/>
      <c r="Q331" s="186"/>
      <c r="R331" s="186"/>
      <c r="S331" s="186"/>
      <c r="T331" s="186"/>
      <c r="U331" s="186"/>
      <c r="V331" s="186"/>
      <c r="W331" s="186"/>
      <c r="X331" s="186"/>
      <c r="Y331" s="186"/>
      <c r="Z331" s="186"/>
    </row>
    <row r="332" spans="8:26" ht="12.75">
      <c r="H332" s="186"/>
      <c r="I332" s="186"/>
      <c r="J332" s="186"/>
      <c r="K332" s="186"/>
      <c r="P332" s="186"/>
      <c r="Q332" s="186"/>
      <c r="R332" s="186"/>
      <c r="S332" s="186"/>
      <c r="T332" s="186"/>
      <c r="U332" s="186"/>
      <c r="V332" s="186"/>
      <c r="W332" s="186"/>
      <c r="X332" s="186"/>
      <c r="Y332" s="186"/>
      <c r="Z332" s="186"/>
    </row>
    <row r="333" spans="8:26" ht="12.75">
      <c r="H333" s="186"/>
      <c r="I333" s="186"/>
      <c r="J333" s="186"/>
      <c r="K333" s="186"/>
      <c r="P333" s="186"/>
      <c r="Q333" s="186"/>
      <c r="R333" s="186"/>
      <c r="S333" s="186"/>
      <c r="T333" s="186"/>
      <c r="U333" s="186"/>
      <c r="V333" s="186"/>
      <c r="W333" s="186"/>
      <c r="X333" s="186"/>
      <c r="Y333" s="186"/>
      <c r="Z333" s="186"/>
    </row>
    <row r="334" spans="8:26" ht="12.75">
      <c r="H334" s="186"/>
      <c r="I334" s="186"/>
      <c r="J334" s="186"/>
      <c r="K334" s="186"/>
      <c r="P334" s="186"/>
      <c r="Q334" s="186"/>
      <c r="R334" s="186"/>
      <c r="S334" s="186"/>
      <c r="T334" s="186"/>
      <c r="U334" s="186"/>
      <c r="V334" s="186"/>
      <c r="W334" s="186"/>
      <c r="X334" s="186"/>
      <c r="Y334" s="186"/>
      <c r="Z334" s="186"/>
    </row>
    <row r="335" spans="8:26" ht="12.75">
      <c r="H335" s="186"/>
      <c r="I335" s="186"/>
      <c r="J335" s="186"/>
      <c r="K335" s="186"/>
      <c r="P335" s="186"/>
      <c r="Q335" s="186"/>
      <c r="R335" s="186"/>
      <c r="S335" s="186"/>
      <c r="T335" s="186"/>
      <c r="U335" s="186"/>
      <c r="V335" s="186"/>
      <c r="W335" s="186"/>
      <c r="X335" s="186"/>
      <c r="Y335" s="186"/>
      <c r="Z335" s="186"/>
    </row>
    <row r="336" spans="8:26" ht="12.75">
      <c r="H336" s="186"/>
      <c r="I336" s="186"/>
      <c r="J336" s="186"/>
      <c r="K336" s="186"/>
      <c r="P336" s="186"/>
      <c r="Q336" s="186"/>
      <c r="R336" s="186"/>
      <c r="S336" s="186"/>
      <c r="T336" s="186"/>
      <c r="U336" s="186"/>
      <c r="V336" s="186"/>
      <c r="W336" s="186"/>
      <c r="X336" s="186"/>
      <c r="Y336" s="186"/>
      <c r="Z336" s="186"/>
    </row>
    <row r="337" spans="8:26" ht="12.75">
      <c r="H337" s="186"/>
      <c r="I337" s="186"/>
      <c r="J337" s="186"/>
      <c r="K337" s="186"/>
      <c r="P337" s="186"/>
      <c r="Q337" s="186"/>
      <c r="R337" s="186"/>
      <c r="S337" s="186"/>
      <c r="T337" s="186"/>
      <c r="U337" s="186"/>
      <c r="V337" s="186"/>
      <c r="W337" s="186"/>
      <c r="X337" s="186"/>
      <c r="Y337" s="186"/>
      <c r="Z337" s="186"/>
    </row>
    <row r="338" spans="8:26" ht="12.75">
      <c r="H338" s="186"/>
      <c r="I338" s="186"/>
      <c r="J338" s="186"/>
      <c r="K338" s="186"/>
      <c r="P338" s="186"/>
      <c r="Q338" s="186"/>
      <c r="R338" s="186"/>
      <c r="S338" s="186"/>
      <c r="T338" s="186"/>
      <c r="U338" s="186"/>
      <c r="V338" s="186"/>
      <c r="W338" s="186"/>
      <c r="X338" s="186"/>
      <c r="Y338" s="186"/>
      <c r="Z338" s="186"/>
    </row>
    <row r="339" spans="8:26" ht="12.75">
      <c r="H339" s="186"/>
      <c r="I339" s="186"/>
      <c r="J339" s="186"/>
      <c r="K339" s="186"/>
      <c r="P339" s="186"/>
      <c r="Q339" s="186"/>
      <c r="R339" s="186"/>
      <c r="S339" s="186"/>
      <c r="T339" s="186"/>
      <c r="U339" s="186"/>
      <c r="V339" s="186"/>
      <c r="W339" s="186"/>
      <c r="X339" s="186"/>
      <c r="Y339" s="186"/>
      <c r="Z339" s="186"/>
    </row>
    <row r="340" spans="8:26" ht="12.75">
      <c r="H340" s="186"/>
      <c r="I340" s="186"/>
      <c r="J340" s="186"/>
      <c r="K340" s="186"/>
      <c r="P340" s="186"/>
      <c r="Q340" s="186"/>
      <c r="R340" s="186"/>
      <c r="S340" s="186"/>
      <c r="T340" s="186"/>
      <c r="U340" s="186"/>
      <c r="V340" s="186"/>
      <c r="W340" s="186"/>
      <c r="X340" s="186"/>
      <c r="Y340" s="186"/>
      <c r="Z340" s="186"/>
    </row>
    <row r="341" spans="8:26" ht="12.75">
      <c r="H341" s="186"/>
      <c r="I341" s="186"/>
      <c r="J341" s="186"/>
      <c r="K341" s="186"/>
      <c r="P341" s="186"/>
      <c r="Q341" s="186"/>
      <c r="R341" s="186"/>
      <c r="S341" s="186"/>
      <c r="T341" s="186"/>
      <c r="U341" s="186"/>
      <c r="V341" s="186"/>
      <c r="W341" s="186"/>
      <c r="X341" s="186"/>
      <c r="Y341" s="186"/>
      <c r="Z341" s="186"/>
    </row>
    <row r="342" spans="8:26" ht="12.75">
      <c r="H342" s="186"/>
      <c r="I342" s="186"/>
      <c r="J342" s="186"/>
      <c r="K342" s="186"/>
      <c r="P342" s="186"/>
      <c r="Q342" s="186"/>
      <c r="R342" s="186"/>
      <c r="S342" s="186"/>
      <c r="T342" s="186"/>
      <c r="U342" s="186"/>
      <c r="V342" s="186"/>
      <c r="W342" s="186"/>
      <c r="X342" s="186"/>
      <c r="Y342" s="186"/>
      <c r="Z342" s="186"/>
    </row>
    <row r="343" spans="8:26" ht="12.75">
      <c r="H343" s="186"/>
      <c r="I343" s="186"/>
      <c r="J343" s="186"/>
      <c r="K343" s="186"/>
      <c r="P343" s="186"/>
      <c r="Q343" s="186"/>
      <c r="R343" s="186"/>
      <c r="S343" s="186"/>
      <c r="T343" s="186"/>
      <c r="U343" s="186"/>
      <c r="V343" s="186"/>
      <c r="W343" s="186"/>
      <c r="X343" s="186"/>
      <c r="Y343" s="186"/>
      <c r="Z343" s="186"/>
    </row>
    <row r="344" spans="8:26" ht="12.75">
      <c r="H344" s="186"/>
      <c r="I344" s="186"/>
      <c r="J344" s="186"/>
      <c r="K344" s="186"/>
      <c r="P344" s="186"/>
      <c r="Q344" s="186"/>
      <c r="R344" s="186"/>
      <c r="S344" s="186"/>
      <c r="T344" s="186"/>
      <c r="U344" s="186"/>
      <c r="V344" s="186"/>
      <c r="W344" s="186"/>
      <c r="X344" s="186"/>
      <c r="Y344" s="186"/>
      <c r="Z344" s="186"/>
    </row>
    <row r="345" spans="8:26" ht="12.75">
      <c r="H345" s="186"/>
      <c r="I345" s="186"/>
      <c r="J345" s="186"/>
      <c r="K345" s="186"/>
      <c r="P345" s="186"/>
      <c r="Q345" s="186"/>
      <c r="R345" s="186"/>
      <c r="S345" s="186"/>
      <c r="T345" s="186"/>
      <c r="U345" s="186"/>
      <c r="V345" s="186"/>
      <c r="W345" s="186"/>
      <c r="X345" s="186"/>
      <c r="Y345" s="186"/>
      <c r="Z345" s="186"/>
    </row>
    <row r="346" spans="8:26" ht="12.75">
      <c r="H346" s="186"/>
      <c r="I346" s="186"/>
      <c r="J346" s="186"/>
      <c r="K346" s="186"/>
      <c r="P346" s="186"/>
      <c r="Q346" s="186"/>
      <c r="R346" s="186"/>
      <c r="S346" s="186"/>
      <c r="T346" s="186"/>
      <c r="U346" s="186"/>
      <c r="V346" s="186"/>
      <c r="W346" s="186"/>
      <c r="X346" s="186"/>
      <c r="Y346" s="186"/>
      <c r="Z346" s="186"/>
    </row>
    <row r="347" spans="8:26" ht="12.75">
      <c r="H347" s="186"/>
      <c r="I347" s="186"/>
      <c r="J347" s="186"/>
      <c r="K347" s="186"/>
      <c r="P347" s="186"/>
      <c r="Q347" s="186"/>
      <c r="R347" s="186"/>
      <c r="S347" s="186"/>
      <c r="T347" s="186"/>
      <c r="U347" s="186"/>
      <c r="V347" s="186"/>
      <c r="W347" s="186"/>
      <c r="X347" s="186"/>
      <c r="Y347" s="186"/>
      <c r="Z347" s="186"/>
    </row>
    <row r="348" spans="8:26" ht="12.75">
      <c r="H348" s="186"/>
      <c r="I348" s="186"/>
      <c r="J348" s="186"/>
      <c r="K348" s="186"/>
      <c r="P348" s="186"/>
      <c r="Q348" s="186"/>
      <c r="R348" s="186"/>
      <c r="S348" s="186"/>
      <c r="T348" s="186"/>
      <c r="U348" s="186"/>
      <c r="V348" s="186"/>
      <c r="W348" s="186"/>
      <c r="X348" s="186"/>
      <c r="Y348" s="186"/>
      <c r="Z348" s="186"/>
    </row>
    <row r="349" spans="8:26" ht="12.75">
      <c r="H349" s="186"/>
      <c r="I349" s="186"/>
      <c r="J349" s="186"/>
      <c r="K349" s="186"/>
      <c r="P349" s="186"/>
      <c r="Q349" s="186"/>
      <c r="R349" s="186"/>
      <c r="S349" s="186"/>
      <c r="T349" s="186"/>
      <c r="U349" s="186"/>
      <c r="V349" s="186"/>
      <c r="W349" s="186"/>
      <c r="X349" s="186"/>
      <c r="Y349" s="186"/>
      <c r="Z349" s="186"/>
    </row>
    <row r="350" spans="8:26" ht="12.75">
      <c r="H350" s="186"/>
      <c r="I350" s="186"/>
      <c r="J350" s="186"/>
      <c r="K350" s="186"/>
      <c r="P350" s="186"/>
      <c r="Q350" s="186"/>
      <c r="R350" s="186"/>
      <c r="S350" s="186"/>
      <c r="T350" s="186"/>
      <c r="U350" s="186"/>
      <c r="V350" s="186"/>
      <c r="W350" s="186"/>
      <c r="X350" s="186"/>
      <c r="Y350" s="186"/>
      <c r="Z350" s="186"/>
    </row>
    <row r="351" spans="8:26" ht="12.75">
      <c r="H351" s="186"/>
      <c r="I351" s="186"/>
      <c r="J351" s="186"/>
      <c r="K351" s="186"/>
      <c r="P351" s="186"/>
      <c r="Q351" s="186"/>
      <c r="R351" s="186"/>
      <c r="S351" s="186"/>
      <c r="T351" s="186"/>
      <c r="U351" s="186"/>
      <c r="V351" s="186"/>
      <c r="W351" s="186"/>
      <c r="X351" s="186"/>
      <c r="Y351" s="186"/>
      <c r="Z351" s="186"/>
    </row>
    <row r="352" spans="8:26" ht="12.75">
      <c r="H352" s="186"/>
      <c r="I352" s="186"/>
      <c r="J352" s="186"/>
      <c r="K352" s="186"/>
      <c r="P352" s="186"/>
      <c r="Q352" s="186"/>
      <c r="R352" s="186"/>
      <c r="S352" s="186"/>
      <c r="T352" s="186"/>
      <c r="U352" s="186"/>
      <c r="V352" s="186"/>
      <c r="W352" s="186"/>
      <c r="X352" s="186"/>
      <c r="Y352" s="186"/>
      <c r="Z352" s="186"/>
    </row>
    <row r="353" spans="8:26" ht="12.75">
      <c r="H353" s="186"/>
      <c r="I353" s="186"/>
      <c r="J353" s="186"/>
      <c r="K353" s="186"/>
      <c r="P353" s="186"/>
      <c r="Q353" s="186"/>
      <c r="R353" s="186"/>
      <c r="S353" s="186"/>
      <c r="T353" s="186"/>
      <c r="U353" s="186"/>
      <c r="V353" s="186"/>
      <c r="W353" s="186"/>
      <c r="X353" s="186"/>
      <c r="Y353" s="186"/>
      <c r="Z353" s="186"/>
    </row>
    <row r="354" spans="8:26" ht="12.75">
      <c r="H354" s="186"/>
      <c r="I354" s="186"/>
      <c r="J354" s="186"/>
      <c r="K354" s="186"/>
      <c r="P354" s="186"/>
      <c r="Q354" s="186"/>
      <c r="R354" s="186"/>
      <c r="S354" s="186"/>
      <c r="T354" s="186"/>
      <c r="U354" s="186"/>
      <c r="V354" s="186"/>
      <c r="W354" s="186"/>
      <c r="X354" s="186"/>
      <c r="Y354" s="186"/>
      <c r="Z354" s="186"/>
    </row>
    <row r="355" spans="8:26" ht="12.75">
      <c r="H355" s="186"/>
      <c r="I355" s="186"/>
      <c r="J355" s="186"/>
      <c r="K355" s="186"/>
      <c r="P355" s="186"/>
      <c r="Q355" s="186"/>
      <c r="R355" s="186"/>
      <c r="S355" s="186"/>
      <c r="T355" s="186"/>
      <c r="U355" s="186"/>
      <c r="V355" s="186"/>
      <c r="W355" s="186"/>
      <c r="X355" s="186"/>
      <c r="Y355" s="186"/>
      <c r="Z355" s="186"/>
    </row>
    <row r="356" spans="8:26" ht="12.75">
      <c r="H356" s="186"/>
      <c r="I356" s="186"/>
      <c r="J356" s="186"/>
      <c r="K356" s="186"/>
      <c r="P356" s="186"/>
      <c r="Q356" s="186"/>
      <c r="R356" s="186"/>
      <c r="S356" s="186"/>
      <c r="T356" s="186"/>
      <c r="U356" s="186"/>
      <c r="V356" s="186"/>
      <c r="W356" s="186"/>
      <c r="X356" s="186"/>
      <c r="Y356" s="186"/>
      <c r="Z356" s="186"/>
    </row>
    <row r="357" spans="8:26" ht="12.75">
      <c r="H357" s="186"/>
      <c r="I357" s="186"/>
      <c r="J357" s="186"/>
      <c r="K357" s="186"/>
      <c r="P357" s="186"/>
      <c r="Q357" s="186"/>
      <c r="R357" s="186"/>
      <c r="S357" s="186"/>
      <c r="T357" s="186"/>
      <c r="U357" s="186"/>
      <c r="V357" s="186"/>
      <c r="W357" s="186"/>
      <c r="X357" s="186"/>
      <c r="Y357" s="186"/>
      <c r="Z357" s="186"/>
    </row>
    <row r="358" spans="8:26" ht="12.75">
      <c r="H358" s="186"/>
      <c r="I358" s="186"/>
      <c r="J358" s="186"/>
      <c r="K358" s="186"/>
      <c r="P358" s="186"/>
      <c r="Q358" s="186"/>
      <c r="R358" s="186"/>
      <c r="S358" s="186"/>
      <c r="T358" s="186"/>
      <c r="U358" s="186"/>
      <c r="V358" s="186"/>
      <c r="W358" s="186"/>
      <c r="X358" s="186"/>
      <c r="Y358" s="186"/>
      <c r="Z358" s="186"/>
    </row>
    <row r="359" spans="8:26" ht="12.75">
      <c r="H359" s="186"/>
      <c r="I359" s="186"/>
      <c r="J359" s="186"/>
      <c r="K359" s="186"/>
      <c r="P359" s="186"/>
      <c r="Q359" s="186"/>
      <c r="R359" s="186"/>
      <c r="S359" s="186"/>
      <c r="T359" s="186"/>
      <c r="U359" s="186"/>
      <c r="V359" s="186"/>
      <c r="W359" s="186"/>
      <c r="X359" s="186"/>
      <c r="Y359" s="186"/>
      <c r="Z359" s="186"/>
    </row>
    <row r="360" spans="8:26" ht="12.75">
      <c r="H360" s="186"/>
      <c r="I360" s="186"/>
      <c r="J360" s="186"/>
      <c r="K360" s="186"/>
      <c r="P360" s="186"/>
      <c r="Q360" s="186"/>
      <c r="R360" s="186"/>
      <c r="S360" s="186"/>
      <c r="T360" s="186"/>
      <c r="U360" s="186"/>
      <c r="V360" s="186"/>
      <c r="W360" s="186"/>
      <c r="X360" s="186"/>
      <c r="Y360" s="186"/>
      <c r="Z360" s="186"/>
    </row>
    <row r="361" spans="8:26" ht="12.75">
      <c r="H361" s="186"/>
      <c r="I361" s="186"/>
      <c r="J361" s="186"/>
      <c r="K361" s="186"/>
      <c r="P361" s="186"/>
      <c r="Q361" s="186"/>
      <c r="R361" s="186"/>
      <c r="S361" s="186"/>
      <c r="T361" s="186"/>
      <c r="U361" s="186"/>
      <c r="V361" s="186"/>
      <c r="W361" s="186"/>
      <c r="X361" s="186"/>
      <c r="Y361" s="186"/>
      <c r="Z361" s="186"/>
    </row>
    <row r="362" spans="8:26" ht="12.75">
      <c r="H362" s="186"/>
      <c r="I362" s="186"/>
      <c r="J362" s="186"/>
      <c r="K362" s="186"/>
      <c r="P362" s="186"/>
      <c r="Q362" s="186"/>
      <c r="R362" s="186"/>
      <c r="S362" s="186"/>
      <c r="T362" s="186"/>
      <c r="U362" s="186"/>
      <c r="V362" s="186"/>
      <c r="W362" s="186"/>
      <c r="X362" s="186"/>
      <c r="Y362" s="186"/>
      <c r="Z362" s="186"/>
    </row>
    <row r="363" spans="8:26" ht="12.75">
      <c r="H363" s="186"/>
      <c r="I363" s="186"/>
      <c r="J363" s="186"/>
      <c r="K363" s="186"/>
      <c r="P363" s="186"/>
      <c r="Q363" s="186"/>
      <c r="R363" s="186"/>
      <c r="S363" s="186"/>
      <c r="T363" s="186"/>
      <c r="U363" s="186"/>
      <c r="V363" s="186"/>
      <c r="W363" s="186"/>
      <c r="X363" s="186"/>
      <c r="Y363" s="186"/>
      <c r="Z363" s="186"/>
    </row>
    <row r="364" spans="8:26" ht="12.75">
      <c r="H364" s="186"/>
      <c r="I364" s="186"/>
      <c r="J364" s="186"/>
      <c r="K364" s="186"/>
      <c r="P364" s="186"/>
      <c r="Q364" s="186"/>
      <c r="R364" s="186"/>
      <c r="S364" s="186"/>
      <c r="T364" s="186"/>
      <c r="U364" s="186"/>
      <c r="V364" s="186"/>
      <c r="W364" s="186"/>
      <c r="X364" s="186"/>
      <c r="Y364" s="186"/>
      <c r="Z364" s="186"/>
    </row>
    <row r="365" spans="8:26" ht="12.75">
      <c r="H365" s="186"/>
      <c r="I365" s="186"/>
      <c r="J365" s="186"/>
      <c r="K365" s="186"/>
      <c r="P365" s="186"/>
      <c r="Q365" s="186"/>
      <c r="R365" s="186"/>
      <c r="S365" s="186"/>
      <c r="T365" s="186"/>
      <c r="U365" s="186"/>
      <c r="V365" s="186"/>
      <c r="W365" s="186"/>
      <c r="X365" s="186"/>
      <c r="Y365" s="186"/>
      <c r="Z365" s="186"/>
    </row>
    <row r="366" spans="8:26" ht="12.75">
      <c r="H366" s="186"/>
      <c r="I366" s="186"/>
      <c r="J366" s="186"/>
      <c r="K366" s="186"/>
      <c r="P366" s="186"/>
      <c r="Q366" s="186"/>
      <c r="R366" s="186"/>
      <c r="S366" s="186"/>
      <c r="T366" s="186"/>
      <c r="U366" s="186"/>
      <c r="V366" s="186"/>
      <c r="W366" s="186"/>
      <c r="X366" s="186"/>
      <c r="Y366" s="186"/>
      <c r="Z366" s="186"/>
    </row>
    <row r="367" spans="8:26" ht="12.75">
      <c r="H367" s="186"/>
      <c r="I367" s="186"/>
      <c r="J367" s="186"/>
      <c r="K367" s="186"/>
      <c r="P367" s="186"/>
      <c r="Q367" s="186"/>
      <c r="R367" s="186"/>
      <c r="S367" s="186"/>
      <c r="T367" s="186"/>
      <c r="U367" s="186"/>
      <c r="V367" s="186"/>
      <c r="W367" s="186"/>
      <c r="X367" s="186"/>
      <c r="Y367" s="186"/>
      <c r="Z367" s="186"/>
    </row>
    <row r="368" spans="8:26" ht="12.75">
      <c r="H368" s="186"/>
      <c r="I368" s="186"/>
      <c r="J368" s="186"/>
      <c r="K368" s="186"/>
      <c r="P368" s="186"/>
      <c r="Q368" s="186"/>
      <c r="R368" s="186"/>
      <c r="S368" s="186"/>
      <c r="T368" s="186"/>
      <c r="U368" s="186"/>
      <c r="V368" s="186"/>
      <c r="W368" s="186"/>
      <c r="X368" s="186"/>
      <c r="Y368" s="186"/>
      <c r="Z368" s="186"/>
    </row>
    <row r="369" spans="8:26" ht="12.75">
      <c r="H369" s="186"/>
      <c r="I369" s="186"/>
      <c r="J369" s="186"/>
      <c r="K369" s="186"/>
      <c r="P369" s="186"/>
      <c r="Q369" s="186"/>
      <c r="R369" s="186"/>
      <c r="S369" s="186"/>
      <c r="T369" s="186"/>
      <c r="U369" s="186"/>
      <c r="V369" s="186"/>
      <c r="W369" s="186"/>
      <c r="X369" s="186"/>
      <c r="Y369" s="186"/>
      <c r="Z369" s="186"/>
    </row>
    <row r="370" spans="8:26" ht="12.75">
      <c r="H370" s="186"/>
      <c r="I370" s="186"/>
      <c r="J370" s="186"/>
      <c r="K370" s="186"/>
      <c r="P370" s="186"/>
      <c r="Q370" s="186"/>
      <c r="R370" s="186"/>
      <c r="S370" s="186"/>
      <c r="T370" s="186"/>
      <c r="U370" s="186"/>
      <c r="V370" s="186"/>
      <c r="W370" s="186"/>
      <c r="X370" s="186"/>
      <c r="Y370" s="186"/>
      <c r="Z370" s="186"/>
    </row>
    <row r="371" spans="8:26" ht="12.75">
      <c r="H371" s="186"/>
      <c r="I371" s="186"/>
      <c r="J371" s="186"/>
      <c r="K371" s="186"/>
      <c r="P371" s="186"/>
      <c r="Q371" s="186"/>
      <c r="R371" s="186"/>
      <c r="S371" s="186"/>
      <c r="T371" s="186"/>
      <c r="U371" s="186"/>
      <c r="V371" s="186"/>
      <c r="W371" s="186"/>
      <c r="X371" s="186"/>
      <c r="Y371" s="186"/>
      <c r="Z371" s="186"/>
    </row>
    <row r="372" spans="8:26" ht="12.75">
      <c r="H372" s="186"/>
      <c r="I372" s="186"/>
      <c r="J372" s="186"/>
      <c r="K372" s="186"/>
      <c r="P372" s="186"/>
      <c r="Q372" s="186"/>
      <c r="R372" s="186"/>
      <c r="S372" s="186"/>
      <c r="T372" s="186"/>
      <c r="U372" s="186"/>
      <c r="V372" s="186"/>
      <c r="W372" s="186"/>
      <c r="X372" s="186"/>
      <c r="Y372" s="186"/>
      <c r="Z372" s="186"/>
    </row>
    <row r="373" spans="8:26" ht="12.75">
      <c r="H373" s="186"/>
      <c r="I373" s="186"/>
      <c r="J373" s="186"/>
      <c r="K373" s="186"/>
      <c r="P373" s="186"/>
      <c r="Q373" s="186"/>
      <c r="R373" s="186"/>
      <c r="S373" s="186"/>
      <c r="T373" s="186"/>
      <c r="U373" s="186"/>
      <c r="V373" s="186"/>
      <c r="W373" s="186"/>
      <c r="X373" s="186"/>
      <c r="Y373" s="186"/>
      <c r="Z373" s="186"/>
    </row>
    <row r="374" spans="8:26" ht="12.75">
      <c r="H374" s="186"/>
      <c r="I374" s="186"/>
      <c r="J374" s="186"/>
      <c r="K374" s="186"/>
      <c r="P374" s="186"/>
      <c r="Q374" s="186"/>
      <c r="R374" s="186"/>
      <c r="S374" s="186"/>
      <c r="T374" s="186"/>
      <c r="U374" s="186"/>
      <c r="V374" s="186"/>
      <c r="W374" s="186"/>
      <c r="X374" s="186"/>
      <c r="Y374" s="186"/>
      <c r="Z374" s="186"/>
    </row>
    <row r="375" spans="8:26" ht="12.75">
      <c r="H375" s="186"/>
      <c r="I375" s="186"/>
      <c r="J375" s="186"/>
      <c r="K375" s="186"/>
      <c r="P375" s="186"/>
      <c r="Q375" s="186"/>
      <c r="R375" s="186"/>
      <c r="S375" s="186"/>
      <c r="T375" s="186"/>
      <c r="U375" s="186"/>
      <c r="V375" s="186"/>
      <c r="W375" s="186"/>
      <c r="X375" s="186"/>
      <c r="Y375" s="186"/>
      <c r="Z375" s="186"/>
    </row>
    <row r="376" spans="8:26" ht="12.75">
      <c r="H376" s="186"/>
      <c r="I376" s="186"/>
      <c r="J376" s="186"/>
      <c r="K376" s="186"/>
      <c r="P376" s="186"/>
      <c r="Q376" s="186"/>
      <c r="R376" s="186"/>
      <c r="S376" s="186"/>
      <c r="T376" s="186"/>
      <c r="U376" s="186"/>
      <c r="V376" s="186"/>
      <c r="W376" s="186"/>
      <c r="X376" s="186"/>
      <c r="Y376" s="186"/>
      <c r="Z376" s="186"/>
    </row>
    <row r="377" spans="8:26" ht="12.75">
      <c r="H377" s="186"/>
      <c r="I377" s="186"/>
      <c r="J377" s="186"/>
      <c r="K377" s="186"/>
      <c r="P377" s="186"/>
      <c r="Q377" s="186"/>
      <c r="R377" s="186"/>
      <c r="S377" s="186"/>
      <c r="T377" s="186"/>
      <c r="U377" s="186"/>
      <c r="V377" s="186"/>
      <c r="W377" s="186"/>
      <c r="X377" s="186"/>
      <c r="Y377" s="186"/>
      <c r="Z377" s="186"/>
    </row>
    <row r="378" spans="8:26" ht="12.75">
      <c r="H378" s="186"/>
      <c r="I378" s="186"/>
      <c r="J378" s="186"/>
      <c r="K378" s="186"/>
      <c r="P378" s="186"/>
      <c r="Q378" s="186"/>
      <c r="R378" s="186"/>
      <c r="S378" s="186"/>
      <c r="T378" s="186"/>
      <c r="U378" s="186"/>
      <c r="V378" s="186"/>
      <c r="W378" s="186"/>
      <c r="X378" s="186"/>
      <c r="Y378" s="186"/>
      <c r="Z378" s="186"/>
    </row>
    <row r="379" spans="8:26" ht="12.75">
      <c r="H379" s="186"/>
      <c r="I379" s="186"/>
      <c r="J379" s="186"/>
      <c r="K379" s="186"/>
      <c r="P379" s="186"/>
      <c r="Q379" s="186"/>
      <c r="R379" s="186"/>
      <c r="S379" s="186"/>
      <c r="T379" s="186"/>
      <c r="U379" s="186"/>
      <c r="V379" s="186"/>
      <c r="W379" s="186"/>
      <c r="X379" s="186"/>
      <c r="Y379" s="186"/>
      <c r="Z379" s="186"/>
    </row>
    <row r="380" spans="8:26" ht="12.75">
      <c r="H380" s="186"/>
      <c r="I380" s="186"/>
      <c r="J380" s="186"/>
      <c r="K380" s="186"/>
      <c r="P380" s="186"/>
      <c r="Q380" s="186"/>
      <c r="R380" s="186"/>
      <c r="S380" s="186"/>
      <c r="T380" s="186"/>
      <c r="U380" s="186"/>
      <c r="V380" s="186"/>
      <c r="W380" s="186"/>
      <c r="X380" s="186"/>
      <c r="Y380" s="186"/>
      <c r="Z380" s="186"/>
    </row>
    <row r="381" spans="8:26" ht="12.75">
      <c r="H381" s="186"/>
      <c r="I381" s="186"/>
      <c r="J381" s="186"/>
      <c r="K381" s="186"/>
      <c r="P381" s="186"/>
      <c r="Q381" s="186"/>
      <c r="R381" s="186"/>
      <c r="S381" s="186"/>
      <c r="T381" s="186"/>
      <c r="U381" s="186"/>
      <c r="V381" s="186"/>
      <c r="W381" s="186"/>
      <c r="X381" s="186"/>
      <c r="Y381" s="186"/>
      <c r="Z381" s="186"/>
    </row>
    <row r="382" spans="8:26" ht="12.75">
      <c r="H382" s="186"/>
      <c r="I382" s="186"/>
      <c r="J382" s="186"/>
      <c r="K382" s="186"/>
      <c r="P382" s="186"/>
      <c r="Q382" s="186"/>
      <c r="R382" s="186"/>
      <c r="S382" s="186"/>
      <c r="T382" s="186"/>
      <c r="U382" s="186"/>
      <c r="V382" s="186"/>
      <c r="W382" s="186"/>
      <c r="X382" s="186"/>
      <c r="Y382" s="186"/>
      <c r="Z382" s="186"/>
    </row>
    <row r="383" spans="8:26" ht="12.75">
      <c r="H383" s="186"/>
      <c r="I383" s="186"/>
      <c r="J383" s="186"/>
      <c r="K383" s="186"/>
      <c r="P383" s="186"/>
      <c r="Q383" s="186"/>
      <c r="R383" s="186"/>
      <c r="S383" s="186"/>
      <c r="T383" s="186"/>
      <c r="U383" s="186"/>
      <c r="V383" s="186"/>
      <c r="W383" s="186"/>
      <c r="X383" s="186"/>
      <c r="Y383" s="186"/>
      <c r="Z383" s="186"/>
    </row>
    <row r="384" spans="8:26" ht="12.75">
      <c r="H384" s="186"/>
      <c r="I384" s="186"/>
      <c r="J384" s="186"/>
      <c r="K384" s="186"/>
      <c r="P384" s="186"/>
      <c r="Q384" s="186"/>
      <c r="R384" s="186"/>
      <c r="S384" s="186"/>
      <c r="T384" s="186"/>
      <c r="U384" s="186"/>
      <c r="V384" s="186"/>
      <c r="W384" s="186"/>
      <c r="X384" s="186"/>
      <c r="Y384" s="186"/>
      <c r="Z384" s="186"/>
    </row>
    <row r="385" spans="8:26" ht="12.75">
      <c r="H385" s="186"/>
      <c r="I385" s="186"/>
      <c r="J385" s="186"/>
      <c r="K385" s="186"/>
      <c r="P385" s="186"/>
      <c r="Q385" s="186"/>
      <c r="R385" s="186"/>
      <c r="S385" s="186"/>
      <c r="T385" s="186"/>
      <c r="U385" s="186"/>
      <c r="V385" s="186"/>
      <c r="W385" s="186"/>
      <c r="X385" s="186"/>
      <c r="Y385" s="186"/>
      <c r="Z385" s="186"/>
    </row>
    <row r="386" spans="8:26" ht="12.75">
      <c r="H386" s="186"/>
      <c r="I386" s="186"/>
      <c r="J386" s="186"/>
      <c r="K386" s="186"/>
      <c r="P386" s="186"/>
      <c r="Q386" s="186"/>
      <c r="R386" s="186"/>
      <c r="S386" s="186"/>
      <c r="T386" s="186"/>
      <c r="U386" s="186"/>
      <c r="V386" s="186"/>
      <c r="W386" s="186"/>
      <c r="X386" s="186"/>
      <c r="Y386" s="186"/>
      <c r="Z386" s="186"/>
    </row>
    <row r="387" spans="8:26" ht="12.75">
      <c r="H387" s="186"/>
      <c r="I387" s="186"/>
      <c r="J387" s="186"/>
      <c r="K387" s="186"/>
      <c r="P387" s="186"/>
      <c r="Q387" s="186"/>
      <c r="R387" s="186"/>
      <c r="S387" s="186"/>
      <c r="T387" s="186"/>
      <c r="U387" s="186"/>
      <c r="V387" s="186"/>
      <c r="W387" s="186"/>
      <c r="X387" s="186"/>
      <c r="Y387" s="186"/>
      <c r="Z387" s="186"/>
    </row>
    <row r="388" spans="8:26" ht="12.75">
      <c r="H388" s="186"/>
      <c r="I388" s="186"/>
      <c r="J388" s="186"/>
      <c r="K388" s="186"/>
      <c r="P388" s="186"/>
      <c r="Q388" s="186"/>
      <c r="R388" s="186"/>
      <c r="S388" s="186"/>
      <c r="T388" s="186"/>
      <c r="U388" s="186"/>
      <c r="V388" s="186"/>
      <c r="W388" s="186"/>
      <c r="X388" s="186"/>
      <c r="Y388" s="186"/>
      <c r="Z388" s="186"/>
    </row>
    <row r="389" spans="8:26" ht="12.75">
      <c r="H389" s="186"/>
      <c r="I389" s="186"/>
      <c r="J389" s="186"/>
      <c r="K389" s="186"/>
      <c r="P389" s="186"/>
      <c r="Q389" s="186"/>
      <c r="R389" s="186"/>
      <c r="S389" s="186"/>
      <c r="T389" s="186"/>
      <c r="U389" s="186"/>
      <c r="V389" s="186"/>
      <c r="W389" s="186"/>
      <c r="X389" s="186"/>
      <c r="Y389" s="186"/>
      <c r="Z389" s="186"/>
    </row>
    <row r="390" spans="8:26" ht="12.75">
      <c r="H390" s="186"/>
      <c r="I390" s="186"/>
      <c r="J390" s="186"/>
      <c r="K390" s="186"/>
      <c r="P390" s="186"/>
      <c r="Q390" s="186"/>
      <c r="R390" s="186"/>
      <c r="S390" s="186"/>
      <c r="T390" s="186"/>
      <c r="U390" s="186"/>
      <c r="V390" s="186"/>
      <c r="W390" s="186"/>
      <c r="X390" s="186"/>
      <c r="Y390" s="186"/>
      <c r="Z390" s="186"/>
    </row>
    <row r="391" spans="8:26" ht="12.75">
      <c r="H391" s="186"/>
      <c r="I391" s="186"/>
      <c r="J391" s="186"/>
      <c r="K391" s="186"/>
      <c r="P391" s="186"/>
      <c r="Q391" s="186"/>
      <c r="R391" s="186"/>
      <c r="S391" s="186"/>
      <c r="T391" s="186"/>
      <c r="U391" s="186"/>
      <c r="V391" s="186"/>
      <c r="W391" s="186"/>
      <c r="X391" s="186"/>
      <c r="Y391" s="186"/>
      <c r="Z391" s="186"/>
    </row>
    <row r="392" spans="8:26" ht="12.75">
      <c r="H392" s="186"/>
      <c r="I392" s="186"/>
      <c r="J392" s="186"/>
      <c r="K392" s="186"/>
      <c r="P392" s="186"/>
      <c r="Q392" s="186"/>
      <c r="R392" s="186"/>
      <c r="S392" s="186"/>
      <c r="T392" s="186"/>
      <c r="U392" s="186"/>
      <c r="V392" s="186"/>
      <c r="W392" s="186"/>
      <c r="X392" s="186"/>
      <c r="Y392" s="186"/>
      <c r="Z392" s="186"/>
    </row>
    <row r="393" spans="8:26" ht="12.75">
      <c r="H393" s="186"/>
      <c r="I393" s="186"/>
      <c r="J393" s="186"/>
      <c r="K393" s="186"/>
      <c r="P393" s="186"/>
      <c r="Q393" s="186"/>
      <c r="R393" s="186"/>
      <c r="S393" s="186"/>
      <c r="T393" s="186"/>
      <c r="U393" s="186"/>
      <c r="V393" s="186"/>
      <c r="W393" s="186"/>
      <c r="X393" s="186"/>
      <c r="Y393" s="186"/>
      <c r="Z393" s="186"/>
    </row>
    <row r="394" spans="8:26" ht="12.75">
      <c r="H394" s="186"/>
      <c r="I394" s="186"/>
      <c r="J394" s="186"/>
      <c r="K394" s="186"/>
      <c r="P394" s="186"/>
      <c r="Q394" s="186"/>
      <c r="R394" s="186"/>
      <c r="S394" s="186"/>
      <c r="T394" s="186"/>
      <c r="U394" s="186"/>
      <c r="V394" s="186"/>
      <c r="W394" s="186"/>
      <c r="X394" s="186"/>
      <c r="Y394" s="186"/>
      <c r="Z394" s="186"/>
    </row>
    <row r="395" spans="8:26" ht="12.75">
      <c r="H395" s="186"/>
      <c r="I395" s="186"/>
      <c r="J395" s="186"/>
      <c r="K395" s="186"/>
      <c r="P395" s="186"/>
      <c r="Q395" s="186"/>
      <c r="R395" s="186"/>
      <c r="S395" s="186"/>
      <c r="T395" s="186"/>
      <c r="U395" s="186"/>
      <c r="V395" s="186"/>
      <c r="W395" s="186"/>
      <c r="X395" s="186"/>
      <c r="Y395" s="186"/>
      <c r="Z395" s="186"/>
    </row>
    <row r="396" spans="8:26" ht="12.75">
      <c r="H396" s="186"/>
      <c r="I396" s="186"/>
      <c r="J396" s="186"/>
      <c r="K396" s="186"/>
      <c r="P396" s="186"/>
      <c r="Q396" s="186"/>
      <c r="R396" s="186"/>
      <c r="S396" s="186"/>
      <c r="T396" s="186"/>
      <c r="U396" s="186"/>
      <c r="V396" s="186"/>
      <c r="W396" s="186"/>
      <c r="X396" s="186"/>
      <c r="Y396" s="186"/>
      <c r="Z396" s="186"/>
    </row>
    <row r="397" spans="8:26" ht="12.75">
      <c r="H397" s="186"/>
      <c r="I397" s="186"/>
      <c r="J397" s="186"/>
      <c r="K397" s="186"/>
      <c r="P397" s="186"/>
      <c r="Q397" s="186"/>
      <c r="R397" s="186"/>
      <c r="S397" s="186"/>
      <c r="T397" s="186"/>
      <c r="U397" s="186"/>
      <c r="V397" s="186"/>
      <c r="W397" s="186"/>
      <c r="X397" s="186"/>
      <c r="Y397" s="186"/>
      <c r="Z397" s="186"/>
    </row>
    <row r="398" spans="8:26" ht="12.75">
      <c r="H398" s="186"/>
      <c r="I398" s="186"/>
      <c r="J398" s="186"/>
      <c r="K398" s="186"/>
      <c r="P398" s="186"/>
      <c r="Q398" s="186"/>
      <c r="R398" s="186"/>
      <c r="S398" s="186"/>
      <c r="T398" s="186"/>
      <c r="U398" s="186"/>
      <c r="V398" s="186"/>
      <c r="W398" s="186"/>
      <c r="X398" s="186"/>
      <c r="Y398" s="186"/>
      <c r="Z398" s="186"/>
    </row>
    <row r="399" spans="8:26" ht="12.75">
      <c r="H399" s="186"/>
      <c r="I399" s="186"/>
      <c r="J399" s="186"/>
      <c r="K399" s="186"/>
      <c r="P399" s="186"/>
      <c r="Q399" s="186"/>
      <c r="R399" s="186"/>
      <c r="S399" s="186"/>
      <c r="T399" s="186"/>
      <c r="U399" s="186"/>
      <c r="V399" s="186"/>
      <c r="W399" s="186"/>
      <c r="X399" s="186"/>
      <c r="Y399" s="186"/>
      <c r="Z399" s="186"/>
    </row>
    <row r="400" spans="8:26" ht="12.75">
      <c r="H400" s="186"/>
      <c r="I400" s="186"/>
      <c r="J400" s="186"/>
      <c r="K400" s="186"/>
      <c r="P400" s="186"/>
      <c r="Q400" s="186"/>
      <c r="R400" s="186"/>
      <c r="S400" s="186"/>
      <c r="T400" s="186"/>
      <c r="U400" s="186"/>
      <c r="V400" s="186"/>
      <c r="W400" s="186"/>
      <c r="X400" s="186"/>
      <c r="Y400" s="186"/>
      <c r="Z400" s="186"/>
    </row>
    <row r="401" spans="8:26" ht="12.75">
      <c r="H401" s="186"/>
      <c r="I401" s="186"/>
      <c r="J401" s="186"/>
      <c r="K401" s="186"/>
      <c r="P401" s="186"/>
      <c r="Q401" s="186"/>
      <c r="R401" s="186"/>
      <c r="S401" s="186"/>
      <c r="T401" s="186"/>
      <c r="U401" s="186"/>
      <c r="V401" s="186"/>
      <c r="W401" s="186"/>
      <c r="X401" s="186"/>
      <c r="Y401" s="186"/>
      <c r="Z401" s="186"/>
    </row>
    <row r="402" spans="8:26" ht="12.75">
      <c r="H402" s="186"/>
      <c r="I402" s="186"/>
      <c r="J402" s="186"/>
      <c r="K402" s="186"/>
      <c r="P402" s="186"/>
      <c r="Q402" s="186"/>
      <c r="R402" s="186"/>
      <c r="S402" s="186"/>
      <c r="T402" s="186"/>
      <c r="U402" s="186"/>
      <c r="V402" s="186"/>
      <c r="W402" s="186"/>
      <c r="X402" s="186"/>
      <c r="Y402" s="186"/>
      <c r="Z402" s="186"/>
    </row>
    <row r="403" spans="8:26" ht="12.75">
      <c r="H403" s="186"/>
      <c r="I403" s="186"/>
      <c r="J403" s="186"/>
      <c r="K403" s="186"/>
      <c r="P403" s="186"/>
      <c r="Q403" s="186"/>
      <c r="R403" s="186"/>
      <c r="S403" s="186"/>
      <c r="T403" s="186"/>
      <c r="U403" s="186"/>
      <c r="V403" s="186"/>
      <c r="W403" s="186"/>
      <c r="X403" s="186"/>
      <c r="Y403" s="186"/>
      <c r="Z403" s="186"/>
    </row>
    <row r="404" spans="8:26" ht="12.75">
      <c r="H404" s="186"/>
      <c r="I404" s="186"/>
      <c r="J404" s="186"/>
      <c r="K404" s="186"/>
      <c r="P404" s="186"/>
      <c r="Q404" s="186"/>
      <c r="R404" s="186"/>
      <c r="S404" s="186"/>
      <c r="T404" s="186"/>
      <c r="U404" s="186"/>
      <c r="V404" s="186"/>
      <c r="W404" s="186"/>
      <c r="X404" s="186"/>
      <c r="Y404" s="186"/>
      <c r="Z404" s="186"/>
    </row>
    <row r="405" spans="8:26" ht="12.75">
      <c r="H405" s="186"/>
      <c r="I405" s="186"/>
      <c r="J405" s="186"/>
      <c r="K405" s="186"/>
      <c r="P405" s="186"/>
      <c r="Q405" s="186"/>
      <c r="R405" s="186"/>
      <c r="S405" s="186"/>
      <c r="T405" s="186"/>
      <c r="U405" s="186"/>
      <c r="V405" s="186"/>
      <c r="W405" s="186"/>
      <c r="X405" s="186"/>
      <c r="Y405" s="186"/>
      <c r="Z405" s="186"/>
    </row>
    <row r="406" spans="8:26" ht="12.75">
      <c r="H406" s="186"/>
      <c r="I406" s="186"/>
      <c r="J406" s="186"/>
      <c r="K406" s="186"/>
      <c r="P406" s="186"/>
      <c r="Q406" s="186"/>
      <c r="R406" s="186"/>
      <c r="S406" s="186"/>
      <c r="T406" s="186"/>
      <c r="U406" s="186"/>
      <c r="V406" s="186"/>
      <c r="W406" s="186"/>
      <c r="X406" s="186"/>
      <c r="Y406" s="186"/>
      <c r="Z406" s="186"/>
    </row>
    <row r="407" spans="8:26" ht="12.75">
      <c r="H407" s="186"/>
      <c r="I407" s="186"/>
      <c r="J407" s="186"/>
      <c r="K407" s="186"/>
      <c r="P407" s="186"/>
      <c r="Q407" s="186"/>
      <c r="R407" s="186"/>
      <c r="S407" s="186"/>
      <c r="T407" s="186"/>
      <c r="U407" s="186"/>
      <c r="V407" s="186"/>
      <c r="W407" s="186"/>
      <c r="X407" s="186"/>
      <c r="Y407" s="186"/>
      <c r="Z407" s="186"/>
    </row>
    <row r="408" spans="8:26" ht="12.75">
      <c r="H408" s="186"/>
      <c r="I408" s="186"/>
      <c r="J408" s="186"/>
      <c r="K408" s="186"/>
      <c r="P408" s="186"/>
      <c r="Q408" s="186"/>
      <c r="R408" s="186"/>
      <c r="S408" s="186"/>
      <c r="T408" s="186"/>
      <c r="U408" s="186"/>
      <c r="V408" s="186"/>
      <c r="W408" s="186"/>
      <c r="X408" s="186"/>
      <c r="Y408" s="186"/>
      <c r="Z408" s="186"/>
    </row>
    <row r="409" spans="8:26" ht="12.75">
      <c r="H409" s="186"/>
      <c r="I409" s="186"/>
      <c r="J409" s="186"/>
      <c r="K409" s="186"/>
      <c r="P409" s="186"/>
      <c r="Q409" s="186"/>
      <c r="R409" s="186"/>
      <c r="S409" s="186"/>
      <c r="T409" s="186"/>
      <c r="U409" s="186"/>
      <c r="V409" s="186"/>
      <c r="W409" s="186"/>
      <c r="X409" s="186"/>
      <c r="Y409" s="186"/>
      <c r="Z409" s="186"/>
    </row>
    <row r="410" spans="8:26" ht="12.75">
      <c r="H410" s="186"/>
      <c r="I410" s="186"/>
      <c r="J410" s="186"/>
      <c r="K410" s="186"/>
      <c r="P410" s="186"/>
      <c r="Q410" s="186"/>
      <c r="R410" s="186"/>
      <c r="S410" s="186"/>
      <c r="T410" s="186"/>
      <c r="U410" s="186"/>
      <c r="V410" s="186"/>
      <c r="W410" s="186"/>
      <c r="X410" s="186"/>
      <c r="Y410" s="186"/>
      <c r="Z410" s="186"/>
    </row>
    <row r="411" spans="8:26" ht="12.75">
      <c r="H411" s="186"/>
      <c r="I411" s="186"/>
      <c r="J411" s="186"/>
      <c r="K411" s="186"/>
      <c r="P411" s="186"/>
      <c r="Q411" s="186"/>
      <c r="R411" s="186"/>
      <c r="S411" s="186"/>
      <c r="T411" s="186"/>
      <c r="U411" s="186"/>
      <c r="V411" s="186"/>
      <c r="W411" s="186"/>
      <c r="X411" s="186"/>
      <c r="Y411" s="186"/>
      <c r="Z411" s="186"/>
    </row>
    <row r="412" spans="8:26" ht="12.75">
      <c r="H412" s="186"/>
      <c r="I412" s="186"/>
      <c r="J412" s="186"/>
      <c r="K412" s="186"/>
      <c r="P412" s="186"/>
      <c r="Q412" s="186"/>
      <c r="R412" s="186"/>
      <c r="S412" s="186"/>
      <c r="T412" s="186"/>
      <c r="U412" s="186"/>
      <c r="V412" s="186"/>
      <c r="W412" s="186"/>
      <c r="X412" s="186"/>
      <c r="Y412" s="186"/>
      <c r="Z412" s="186"/>
    </row>
    <row r="413" spans="8:26" ht="12.75">
      <c r="H413" s="186"/>
      <c r="I413" s="186"/>
      <c r="J413" s="186"/>
      <c r="K413" s="186"/>
      <c r="P413" s="186"/>
      <c r="Q413" s="186"/>
      <c r="R413" s="186"/>
      <c r="S413" s="186"/>
      <c r="T413" s="186"/>
      <c r="U413" s="186"/>
      <c r="V413" s="186"/>
      <c r="W413" s="186"/>
      <c r="X413" s="186"/>
      <c r="Y413" s="186"/>
      <c r="Z413" s="186"/>
    </row>
    <row r="414" spans="8:26" ht="12.75">
      <c r="H414" s="186"/>
      <c r="I414" s="186"/>
      <c r="J414" s="186"/>
      <c r="K414" s="186"/>
      <c r="P414" s="186"/>
      <c r="Q414" s="186"/>
      <c r="R414" s="186"/>
      <c r="S414" s="186"/>
      <c r="T414" s="186"/>
      <c r="U414" s="186"/>
      <c r="V414" s="186"/>
      <c r="W414" s="186"/>
      <c r="X414" s="186"/>
      <c r="Y414" s="186"/>
      <c r="Z414" s="186"/>
    </row>
    <row r="415" spans="8:26" ht="12.75">
      <c r="H415" s="186"/>
      <c r="I415" s="186"/>
      <c r="J415" s="186"/>
      <c r="K415" s="186"/>
      <c r="P415" s="186"/>
      <c r="Q415" s="186"/>
      <c r="R415" s="186"/>
      <c r="S415" s="186"/>
      <c r="T415" s="186"/>
      <c r="U415" s="186"/>
      <c r="V415" s="186"/>
      <c r="W415" s="186"/>
      <c r="X415" s="186"/>
      <c r="Y415" s="186"/>
      <c r="Z415" s="186"/>
    </row>
    <row r="416" spans="8:26" ht="12.75">
      <c r="H416" s="186"/>
      <c r="I416" s="186"/>
      <c r="J416" s="186"/>
      <c r="K416" s="186"/>
      <c r="P416" s="186"/>
      <c r="Q416" s="186"/>
      <c r="R416" s="186"/>
      <c r="S416" s="186"/>
      <c r="T416" s="186"/>
      <c r="U416" s="186"/>
      <c r="V416" s="186"/>
      <c r="W416" s="186"/>
      <c r="X416" s="186"/>
      <c r="Y416" s="186"/>
      <c r="Z416" s="186"/>
    </row>
    <row r="417" spans="8:26" ht="12.75">
      <c r="H417" s="186"/>
      <c r="I417" s="186"/>
      <c r="J417" s="186"/>
      <c r="K417" s="186"/>
      <c r="P417" s="186"/>
      <c r="Q417" s="186"/>
      <c r="R417" s="186"/>
      <c r="S417" s="186"/>
      <c r="T417" s="186"/>
      <c r="U417" s="186"/>
      <c r="V417" s="186"/>
      <c r="W417" s="186"/>
      <c r="X417" s="186"/>
      <c r="Y417" s="186"/>
      <c r="Z417" s="186"/>
    </row>
    <row r="418" spans="8:26" ht="12.75">
      <c r="H418" s="186"/>
      <c r="I418" s="186"/>
      <c r="J418" s="186"/>
      <c r="K418" s="186"/>
      <c r="P418" s="186"/>
      <c r="Q418" s="186"/>
      <c r="R418" s="186"/>
      <c r="S418" s="186"/>
      <c r="T418" s="186"/>
      <c r="U418" s="186"/>
      <c r="V418" s="186"/>
      <c r="W418" s="186"/>
      <c r="X418" s="186"/>
      <c r="Y418" s="186"/>
      <c r="Z418" s="186"/>
    </row>
    <row r="419" spans="8:26" ht="12.75">
      <c r="H419" s="186"/>
      <c r="I419" s="186"/>
      <c r="J419" s="186"/>
      <c r="K419" s="186"/>
      <c r="P419" s="186"/>
      <c r="Q419" s="186"/>
      <c r="R419" s="186"/>
      <c r="S419" s="186"/>
      <c r="T419" s="186"/>
      <c r="U419" s="186"/>
      <c r="V419" s="186"/>
      <c r="W419" s="186"/>
      <c r="X419" s="186"/>
      <c r="Y419" s="186"/>
      <c r="Z419" s="186"/>
    </row>
    <row r="420" spans="8:26" ht="12.75">
      <c r="H420" s="186"/>
      <c r="I420" s="186"/>
      <c r="J420" s="186"/>
      <c r="K420" s="186"/>
      <c r="P420" s="186"/>
      <c r="Q420" s="186"/>
      <c r="R420" s="186"/>
      <c r="S420" s="186"/>
      <c r="T420" s="186"/>
      <c r="U420" s="186"/>
      <c r="V420" s="186"/>
      <c r="W420" s="186"/>
      <c r="X420" s="186"/>
      <c r="Y420" s="186"/>
      <c r="Z420" s="186"/>
    </row>
    <row r="421" spans="8:26" ht="12.75">
      <c r="H421" s="186"/>
      <c r="I421" s="186"/>
      <c r="J421" s="186"/>
      <c r="K421" s="186"/>
      <c r="P421" s="186"/>
      <c r="Q421" s="186"/>
      <c r="R421" s="186"/>
      <c r="S421" s="186"/>
      <c r="T421" s="186"/>
      <c r="U421" s="186"/>
      <c r="V421" s="186"/>
      <c r="W421" s="186"/>
      <c r="X421" s="186"/>
      <c r="Y421" s="186"/>
      <c r="Z421" s="186"/>
    </row>
    <row r="422" spans="8:26" ht="12.75">
      <c r="H422" s="186"/>
      <c r="I422" s="186"/>
      <c r="J422" s="186"/>
      <c r="K422" s="186"/>
      <c r="P422" s="186"/>
      <c r="Q422" s="186"/>
      <c r="R422" s="186"/>
      <c r="S422" s="186"/>
      <c r="T422" s="186"/>
      <c r="U422" s="186"/>
      <c r="V422" s="186"/>
      <c r="W422" s="186"/>
      <c r="X422" s="186"/>
      <c r="Y422" s="186"/>
      <c r="Z422" s="186"/>
    </row>
    <row r="423" spans="8:26" ht="12.75">
      <c r="H423" s="186"/>
      <c r="I423" s="186"/>
      <c r="J423" s="186"/>
      <c r="K423" s="186"/>
      <c r="P423" s="186"/>
      <c r="Q423" s="186"/>
      <c r="R423" s="186"/>
      <c r="S423" s="186"/>
      <c r="T423" s="186"/>
      <c r="U423" s="186"/>
      <c r="V423" s="186"/>
      <c r="W423" s="186"/>
      <c r="X423" s="186"/>
      <c r="Y423" s="186"/>
      <c r="Z423" s="186"/>
    </row>
    <row r="424" spans="8:26" ht="12.75">
      <c r="H424" s="186"/>
      <c r="I424" s="186"/>
      <c r="J424" s="186"/>
      <c r="K424" s="186"/>
      <c r="P424" s="186"/>
      <c r="Q424" s="186"/>
      <c r="R424" s="186"/>
      <c r="S424" s="186"/>
      <c r="T424" s="186"/>
      <c r="U424" s="186"/>
      <c r="V424" s="186"/>
      <c r="W424" s="186"/>
      <c r="X424" s="186"/>
      <c r="Y424" s="186"/>
      <c r="Z424" s="186"/>
    </row>
    <row r="425" spans="8:26" ht="12.75">
      <c r="H425" s="186"/>
      <c r="I425" s="186"/>
      <c r="J425" s="186"/>
      <c r="K425" s="186"/>
      <c r="P425" s="186"/>
      <c r="Q425" s="186"/>
      <c r="R425" s="186"/>
      <c r="S425" s="186"/>
      <c r="T425" s="186"/>
      <c r="U425" s="186"/>
      <c r="V425" s="186"/>
      <c r="W425" s="186"/>
      <c r="X425" s="186"/>
      <c r="Y425" s="186"/>
      <c r="Z425" s="186"/>
    </row>
    <row r="426" spans="8:26" ht="12.75">
      <c r="H426" s="186"/>
      <c r="I426" s="186"/>
      <c r="J426" s="186"/>
      <c r="K426" s="186"/>
      <c r="P426" s="186"/>
      <c r="Q426" s="186"/>
      <c r="R426" s="186"/>
      <c r="S426" s="186"/>
      <c r="T426" s="186"/>
      <c r="U426" s="186"/>
      <c r="V426" s="186"/>
      <c r="W426" s="186"/>
      <c r="X426" s="186"/>
      <c r="Y426" s="186"/>
      <c r="Z426" s="186"/>
    </row>
    <row r="427" spans="8:26" ht="12.75">
      <c r="H427" s="186"/>
      <c r="I427" s="186"/>
      <c r="J427" s="186"/>
      <c r="K427" s="186"/>
      <c r="P427" s="186"/>
      <c r="Q427" s="186"/>
      <c r="R427" s="186"/>
      <c r="S427" s="186"/>
      <c r="T427" s="186"/>
      <c r="U427" s="186"/>
      <c r="V427" s="186"/>
      <c r="W427" s="186"/>
      <c r="X427" s="186"/>
      <c r="Y427" s="186"/>
      <c r="Z427" s="186"/>
    </row>
    <row r="428" spans="8:26" ht="12.75">
      <c r="H428" s="186"/>
      <c r="I428" s="186"/>
      <c r="J428" s="186"/>
      <c r="K428" s="186"/>
      <c r="P428" s="186"/>
      <c r="Q428" s="186"/>
      <c r="R428" s="186"/>
      <c r="S428" s="186"/>
      <c r="T428" s="186"/>
      <c r="U428" s="186"/>
      <c r="V428" s="186"/>
      <c r="W428" s="186"/>
      <c r="X428" s="186"/>
      <c r="Y428" s="186"/>
      <c r="Z428" s="186"/>
    </row>
    <row r="429" spans="8:26" ht="12.75">
      <c r="H429" s="186"/>
      <c r="I429" s="186"/>
      <c r="J429" s="186"/>
      <c r="K429" s="186"/>
      <c r="P429" s="186"/>
      <c r="Q429" s="186"/>
      <c r="R429" s="186"/>
      <c r="S429" s="186"/>
      <c r="T429" s="186"/>
      <c r="U429" s="186"/>
      <c r="V429" s="186"/>
      <c r="W429" s="186"/>
      <c r="X429" s="186"/>
      <c r="Y429" s="186"/>
      <c r="Z429" s="186"/>
    </row>
    <row r="430" spans="8:26" ht="12.75">
      <c r="H430" s="186"/>
      <c r="I430" s="186"/>
      <c r="J430" s="186"/>
      <c r="K430" s="186"/>
      <c r="P430" s="186"/>
      <c r="Q430" s="186"/>
      <c r="R430" s="186"/>
      <c r="S430" s="186"/>
      <c r="T430" s="186"/>
      <c r="U430" s="186"/>
      <c r="V430" s="186"/>
      <c r="W430" s="186"/>
      <c r="X430" s="186"/>
      <c r="Y430" s="186"/>
      <c r="Z430" s="186"/>
    </row>
    <row r="431" spans="8:26" ht="12.75">
      <c r="H431" s="186"/>
      <c r="I431" s="186"/>
      <c r="J431" s="186"/>
      <c r="K431" s="186"/>
      <c r="P431" s="186"/>
      <c r="Q431" s="186"/>
      <c r="R431" s="186"/>
      <c r="S431" s="186"/>
      <c r="T431" s="186"/>
      <c r="U431" s="186"/>
      <c r="V431" s="186"/>
      <c r="W431" s="186"/>
      <c r="X431" s="186"/>
      <c r="Y431" s="186"/>
      <c r="Z431" s="186"/>
    </row>
    <row r="432" spans="8:26" ht="12.75">
      <c r="H432" s="186"/>
      <c r="I432" s="186"/>
      <c r="J432" s="186"/>
      <c r="K432" s="186"/>
      <c r="P432" s="186"/>
      <c r="Q432" s="186"/>
      <c r="R432" s="186"/>
      <c r="S432" s="186"/>
      <c r="T432" s="186"/>
      <c r="U432" s="186"/>
      <c r="V432" s="186"/>
      <c r="W432" s="186"/>
      <c r="X432" s="186"/>
      <c r="Y432" s="186"/>
      <c r="Z432" s="186"/>
    </row>
    <row r="433" spans="8:26" ht="12.75">
      <c r="H433" s="186"/>
      <c r="I433" s="186"/>
      <c r="J433" s="186"/>
      <c r="K433" s="186"/>
      <c r="P433" s="186"/>
      <c r="Q433" s="186"/>
      <c r="R433" s="186"/>
      <c r="S433" s="186"/>
      <c r="T433" s="186"/>
      <c r="U433" s="186"/>
      <c r="V433" s="186"/>
      <c r="W433" s="186"/>
      <c r="X433" s="186"/>
      <c r="Y433" s="186"/>
      <c r="Z433" s="186"/>
    </row>
    <row r="434" spans="8:26" ht="12.75">
      <c r="H434" s="186"/>
      <c r="I434" s="186"/>
      <c r="J434" s="186"/>
      <c r="K434" s="186"/>
      <c r="P434" s="186"/>
      <c r="Q434" s="186"/>
      <c r="R434" s="186"/>
      <c r="S434" s="186"/>
      <c r="T434" s="186"/>
      <c r="U434" s="186"/>
      <c r="V434" s="186"/>
      <c r="W434" s="186"/>
      <c r="X434" s="186"/>
      <c r="Y434" s="186"/>
      <c r="Z434" s="186"/>
    </row>
    <row r="435" spans="8:26" ht="12.75">
      <c r="H435" s="186"/>
      <c r="I435" s="186"/>
      <c r="J435" s="186"/>
      <c r="K435" s="186"/>
      <c r="P435" s="186"/>
      <c r="Q435" s="186"/>
      <c r="R435" s="186"/>
      <c r="S435" s="186"/>
      <c r="T435" s="186"/>
      <c r="U435" s="186"/>
      <c r="V435" s="186"/>
      <c r="W435" s="186"/>
      <c r="X435" s="186"/>
      <c r="Y435" s="186"/>
      <c r="Z435" s="186"/>
    </row>
    <row r="436" spans="8:26" ht="12.75">
      <c r="H436" s="186"/>
      <c r="I436" s="186"/>
      <c r="J436" s="186"/>
      <c r="K436" s="186"/>
      <c r="P436" s="186"/>
      <c r="Q436" s="186"/>
      <c r="R436" s="186"/>
      <c r="S436" s="186"/>
      <c r="T436" s="186"/>
      <c r="U436" s="186"/>
      <c r="V436" s="186"/>
      <c r="W436" s="186"/>
      <c r="X436" s="186"/>
      <c r="Y436" s="186"/>
      <c r="Z436" s="186"/>
    </row>
    <row r="437" spans="8:26" ht="12.75">
      <c r="H437" s="186"/>
      <c r="I437" s="186"/>
      <c r="J437" s="186"/>
      <c r="K437" s="186"/>
      <c r="P437" s="186"/>
      <c r="Q437" s="186"/>
      <c r="R437" s="186"/>
      <c r="S437" s="186"/>
      <c r="T437" s="186"/>
      <c r="U437" s="186"/>
      <c r="V437" s="186"/>
      <c r="W437" s="186"/>
      <c r="X437" s="186"/>
      <c r="Y437" s="186"/>
      <c r="Z437" s="186"/>
    </row>
    <row r="438" spans="8:26" ht="12.75">
      <c r="H438" s="186"/>
      <c r="I438" s="186"/>
      <c r="J438" s="186"/>
      <c r="K438" s="186"/>
      <c r="P438" s="186"/>
      <c r="Q438" s="186"/>
      <c r="R438" s="186"/>
      <c r="S438" s="186"/>
      <c r="T438" s="186"/>
      <c r="U438" s="186"/>
      <c r="V438" s="186"/>
      <c r="W438" s="186"/>
      <c r="X438" s="186"/>
      <c r="Y438" s="186"/>
      <c r="Z438" s="186"/>
    </row>
    <row r="439" spans="8:26" ht="12.75">
      <c r="H439" s="186"/>
      <c r="I439" s="186"/>
      <c r="J439" s="186"/>
      <c r="K439" s="186"/>
      <c r="P439" s="186"/>
      <c r="Q439" s="186"/>
      <c r="R439" s="186"/>
      <c r="S439" s="186"/>
      <c r="T439" s="186"/>
      <c r="U439" s="186"/>
      <c r="V439" s="186"/>
      <c r="W439" s="186"/>
      <c r="X439" s="186"/>
      <c r="Y439" s="186"/>
      <c r="Z439" s="186"/>
    </row>
    <row r="440" spans="8:26" ht="12.75">
      <c r="H440" s="186"/>
      <c r="I440" s="186"/>
      <c r="J440" s="186"/>
      <c r="K440" s="186"/>
      <c r="P440" s="186"/>
      <c r="Q440" s="186"/>
      <c r="R440" s="186"/>
      <c r="S440" s="186"/>
      <c r="T440" s="186"/>
      <c r="U440" s="186"/>
      <c r="V440" s="186"/>
      <c r="W440" s="186"/>
      <c r="X440" s="186"/>
      <c r="Y440" s="186"/>
      <c r="Z440" s="186"/>
    </row>
    <row r="441" spans="8:26" ht="12.75">
      <c r="H441" s="186"/>
      <c r="I441" s="186"/>
      <c r="J441" s="186"/>
      <c r="K441" s="186"/>
      <c r="P441" s="186"/>
      <c r="Q441" s="186"/>
      <c r="R441" s="186"/>
      <c r="S441" s="186"/>
      <c r="T441" s="186"/>
      <c r="U441" s="186"/>
      <c r="V441" s="186"/>
      <c r="W441" s="186"/>
      <c r="X441" s="186"/>
      <c r="Y441" s="186"/>
      <c r="Z441" s="186"/>
    </row>
    <row r="442" spans="8:26" ht="12.75">
      <c r="H442" s="186"/>
      <c r="I442" s="186"/>
      <c r="J442" s="186"/>
      <c r="K442" s="186"/>
      <c r="P442" s="186"/>
      <c r="Q442" s="186"/>
      <c r="R442" s="186"/>
      <c r="S442" s="186"/>
      <c r="T442" s="186"/>
      <c r="U442" s="186"/>
      <c r="V442" s="186"/>
      <c r="W442" s="186"/>
      <c r="X442" s="186"/>
      <c r="Y442" s="186"/>
      <c r="Z442" s="186"/>
    </row>
    <row r="443" spans="8:26" ht="12.75">
      <c r="H443" s="186"/>
      <c r="I443" s="186"/>
      <c r="J443" s="186"/>
      <c r="K443" s="186"/>
      <c r="P443" s="186"/>
      <c r="Q443" s="186"/>
      <c r="R443" s="186"/>
      <c r="S443" s="186"/>
      <c r="T443" s="186"/>
      <c r="U443" s="186"/>
      <c r="V443" s="186"/>
      <c r="W443" s="186"/>
      <c r="X443" s="186"/>
      <c r="Y443" s="186"/>
      <c r="Z443" s="186"/>
    </row>
    <row r="444" spans="8:26" ht="12.75">
      <c r="H444" s="186"/>
      <c r="I444" s="186"/>
      <c r="J444" s="186"/>
      <c r="K444" s="186"/>
      <c r="P444" s="186"/>
      <c r="Q444" s="186"/>
      <c r="R444" s="186"/>
      <c r="S444" s="186"/>
      <c r="T444" s="186"/>
      <c r="U444" s="186"/>
      <c r="V444" s="186"/>
      <c r="W444" s="186"/>
      <c r="X444" s="186"/>
      <c r="Y444" s="186"/>
      <c r="Z444" s="186"/>
    </row>
    <row r="445" spans="8:26" ht="12.75">
      <c r="H445" s="186"/>
      <c r="I445" s="186"/>
      <c r="J445" s="186"/>
      <c r="K445" s="186"/>
      <c r="P445" s="186"/>
      <c r="Q445" s="186"/>
      <c r="R445" s="186"/>
      <c r="S445" s="186"/>
      <c r="T445" s="186"/>
      <c r="U445" s="186"/>
      <c r="V445" s="186"/>
      <c r="W445" s="186"/>
      <c r="X445" s="186"/>
      <c r="Y445" s="186"/>
      <c r="Z445" s="186"/>
    </row>
    <row r="446" spans="8:26" ht="12.75">
      <c r="H446" s="186"/>
      <c r="I446" s="186"/>
      <c r="J446" s="186"/>
      <c r="K446" s="186"/>
      <c r="P446" s="186"/>
      <c r="Q446" s="186"/>
      <c r="R446" s="186"/>
      <c r="S446" s="186"/>
      <c r="T446" s="186"/>
      <c r="U446" s="186"/>
      <c r="V446" s="186"/>
      <c r="W446" s="186"/>
      <c r="X446" s="186"/>
      <c r="Y446" s="186"/>
      <c r="Z446" s="186"/>
    </row>
    <row r="447" spans="8:26" ht="12.75">
      <c r="H447" s="186"/>
      <c r="I447" s="186"/>
      <c r="J447" s="186"/>
      <c r="K447" s="186"/>
      <c r="P447" s="186"/>
      <c r="Q447" s="186"/>
      <c r="R447" s="186"/>
      <c r="S447" s="186"/>
      <c r="T447" s="186"/>
      <c r="U447" s="186"/>
      <c r="V447" s="186"/>
      <c r="W447" s="186"/>
      <c r="X447" s="186"/>
      <c r="Y447" s="186"/>
      <c r="Z447" s="186"/>
    </row>
    <row r="448" spans="8:26" ht="12.75">
      <c r="H448" s="186"/>
      <c r="I448" s="186"/>
      <c r="J448" s="186"/>
      <c r="K448" s="186"/>
      <c r="P448" s="186"/>
      <c r="Q448" s="186"/>
      <c r="R448" s="186"/>
      <c r="S448" s="186"/>
      <c r="T448" s="186"/>
      <c r="U448" s="186"/>
      <c r="V448" s="186"/>
      <c r="W448" s="186"/>
      <c r="X448" s="186"/>
      <c r="Y448" s="186"/>
      <c r="Z448" s="186"/>
    </row>
    <row r="449" spans="8:26" ht="12.75">
      <c r="H449" s="186"/>
      <c r="I449" s="186"/>
      <c r="J449" s="186"/>
      <c r="K449" s="186"/>
      <c r="P449" s="186"/>
      <c r="Q449" s="186"/>
      <c r="R449" s="186"/>
      <c r="S449" s="186"/>
      <c r="T449" s="186"/>
      <c r="U449" s="186"/>
      <c r="V449" s="186"/>
      <c r="W449" s="186"/>
      <c r="X449" s="186"/>
      <c r="Y449" s="186"/>
      <c r="Z449" s="186"/>
    </row>
    <row r="450" spans="8:26" ht="12.75">
      <c r="H450" s="186"/>
      <c r="I450" s="186"/>
      <c r="J450" s="186"/>
      <c r="K450" s="186"/>
      <c r="P450" s="186"/>
      <c r="Q450" s="186"/>
      <c r="R450" s="186"/>
      <c r="S450" s="186"/>
      <c r="T450" s="186"/>
      <c r="U450" s="186"/>
      <c r="V450" s="186"/>
      <c r="W450" s="186"/>
      <c r="X450" s="186"/>
      <c r="Y450" s="186"/>
      <c r="Z450" s="186"/>
    </row>
    <row r="451" spans="8:26" ht="12.75">
      <c r="H451" s="186"/>
      <c r="I451" s="186"/>
      <c r="J451" s="186"/>
      <c r="K451" s="186"/>
      <c r="P451" s="186"/>
      <c r="Q451" s="186"/>
      <c r="R451" s="186"/>
      <c r="S451" s="186"/>
      <c r="T451" s="186"/>
      <c r="U451" s="186"/>
      <c r="V451" s="186"/>
      <c r="W451" s="186"/>
      <c r="X451" s="186"/>
      <c r="Y451" s="186"/>
      <c r="Z451" s="186"/>
    </row>
    <row r="452" spans="8:26" ht="12.75">
      <c r="H452" s="186"/>
      <c r="I452" s="186"/>
      <c r="J452" s="186"/>
      <c r="K452" s="186"/>
      <c r="P452" s="186"/>
      <c r="Q452" s="186"/>
      <c r="R452" s="186"/>
      <c r="S452" s="186"/>
      <c r="T452" s="186"/>
      <c r="U452" s="186"/>
      <c r="V452" s="186"/>
      <c r="W452" s="186"/>
      <c r="X452" s="186"/>
      <c r="Y452" s="186"/>
      <c r="Z452" s="186"/>
    </row>
    <row r="453" spans="8:26" ht="12.75">
      <c r="H453" s="186"/>
      <c r="I453" s="186"/>
      <c r="J453" s="186"/>
      <c r="K453" s="186"/>
      <c r="P453" s="186"/>
      <c r="Q453" s="186"/>
      <c r="R453" s="186"/>
      <c r="S453" s="186"/>
      <c r="T453" s="186"/>
      <c r="U453" s="186"/>
      <c r="V453" s="186"/>
      <c r="W453" s="186"/>
      <c r="X453" s="186"/>
      <c r="Y453" s="186"/>
      <c r="Z453" s="186"/>
    </row>
    <row r="454" spans="8:26" ht="12.75">
      <c r="H454" s="186"/>
      <c r="I454" s="186"/>
      <c r="J454" s="186"/>
      <c r="K454" s="186"/>
      <c r="P454" s="186"/>
      <c r="Q454" s="186"/>
      <c r="R454" s="186"/>
      <c r="S454" s="186"/>
      <c r="T454" s="186"/>
      <c r="U454" s="186"/>
      <c r="V454" s="186"/>
      <c r="W454" s="186"/>
      <c r="X454" s="186"/>
      <c r="Y454" s="186"/>
      <c r="Z454" s="186"/>
    </row>
    <row r="455" spans="8:26" ht="12.75">
      <c r="H455" s="186"/>
      <c r="I455" s="186"/>
      <c r="J455" s="186"/>
      <c r="K455" s="186"/>
      <c r="P455" s="186"/>
      <c r="Q455" s="186"/>
      <c r="R455" s="186"/>
      <c r="S455" s="186"/>
      <c r="T455" s="186"/>
      <c r="U455" s="186"/>
      <c r="V455" s="186"/>
      <c r="W455" s="186"/>
      <c r="X455" s="186"/>
      <c r="Y455" s="186"/>
      <c r="Z455" s="186"/>
    </row>
    <row r="456" spans="8:26" ht="12.75">
      <c r="H456" s="186"/>
      <c r="I456" s="186"/>
      <c r="J456" s="186"/>
      <c r="K456" s="186"/>
      <c r="P456" s="186"/>
      <c r="Q456" s="186"/>
      <c r="R456" s="186"/>
      <c r="S456" s="186"/>
      <c r="T456" s="186"/>
      <c r="U456" s="186"/>
      <c r="V456" s="186"/>
      <c r="W456" s="186"/>
      <c r="X456" s="186"/>
      <c r="Y456" s="186"/>
      <c r="Z456" s="186"/>
    </row>
    <row r="457" spans="8:26" ht="12.75">
      <c r="H457" s="186"/>
      <c r="I457" s="186"/>
      <c r="J457" s="186"/>
      <c r="K457" s="186"/>
      <c r="P457" s="186"/>
      <c r="Q457" s="186"/>
      <c r="R457" s="186"/>
      <c r="S457" s="186"/>
      <c r="T457" s="186"/>
      <c r="U457" s="186"/>
      <c r="V457" s="186"/>
      <c r="W457" s="186"/>
      <c r="X457" s="186"/>
      <c r="Y457" s="186"/>
      <c r="Z457" s="186"/>
    </row>
    <row r="458" spans="8:26" ht="12.75">
      <c r="H458" s="186"/>
      <c r="I458" s="186"/>
      <c r="J458" s="186"/>
      <c r="K458" s="186"/>
      <c r="P458" s="186"/>
      <c r="Q458" s="186"/>
      <c r="R458" s="186"/>
      <c r="S458" s="186"/>
      <c r="T458" s="186"/>
      <c r="U458" s="186"/>
      <c r="V458" s="186"/>
      <c r="W458" s="186"/>
      <c r="X458" s="186"/>
      <c r="Y458" s="186"/>
      <c r="Z458" s="186"/>
    </row>
    <row r="459" spans="8:26" ht="12.75">
      <c r="H459" s="186"/>
      <c r="I459" s="186"/>
      <c r="J459" s="186"/>
      <c r="K459" s="186"/>
      <c r="P459" s="186"/>
      <c r="Q459" s="186"/>
      <c r="R459" s="186"/>
      <c r="S459" s="186"/>
      <c r="T459" s="186"/>
      <c r="U459" s="186"/>
      <c r="V459" s="186"/>
      <c r="W459" s="186"/>
      <c r="X459" s="186"/>
      <c r="Y459" s="186"/>
      <c r="Z459" s="186"/>
    </row>
    <row r="460" spans="8:26" ht="12.75">
      <c r="H460" s="186"/>
      <c r="I460" s="186"/>
      <c r="J460" s="186"/>
      <c r="K460" s="186"/>
      <c r="P460" s="186"/>
      <c r="Q460" s="186"/>
      <c r="R460" s="186"/>
      <c r="S460" s="186"/>
      <c r="T460" s="186"/>
      <c r="U460" s="186"/>
      <c r="V460" s="186"/>
      <c r="W460" s="186"/>
      <c r="X460" s="186"/>
      <c r="Y460" s="186"/>
      <c r="Z460" s="186"/>
    </row>
    <row r="461" spans="8:26" ht="12.75">
      <c r="H461" s="186"/>
      <c r="I461" s="186"/>
      <c r="J461" s="186"/>
      <c r="K461" s="186"/>
      <c r="P461" s="186"/>
      <c r="Q461" s="186"/>
      <c r="R461" s="186"/>
      <c r="S461" s="186"/>
      <c r="T461" s="186"/>
      <c r="U461" s="186"/>
      <c r="V461" s="186"/>
      <c r="W461" s="186"/>
      <c r="X461" s="186"/>
      <c r="Y461" s="186"/>
      <c r="Z461" s="186"/>
    </row>
    <row r="462" spans="8:26" ht="12.75">
      <c r="H462" s="186"/>
      <c r="I462" s="186"/>
      <c r="J462" s="186"/>
      <c r="K462" s="186"/>
      <c r="P462" s="186"/>
      <c r="Q462" s="186"/>
      <c r="R462" s="186"/>
      <c r="S462" s="186"/>
      <c r="T462" s="186"/>
      <c r="U462" s="186"/>
      <c r="V462" s="186"/>
      <c r="W462" s="186"/>
      <c r="X462" s="186"/>
      <c r="Y462" s="186"/>
      <c r="Z462" s="186"/>
    </row>
    <row r="463" spans="8:26" ht="12.75">
      <c r="H463" s="186"/>
      <c r="I463" s="186"/>
      <c r="J463" s="186"/>
      <c r="K463" s="186"/>
      <c r="P463" s="186"/>
      <c r="Q463" s="186"/>
      <c r="R463" s="186"/>
      <c r="S463" s="186"/>
      <c r="T463" s="186"/>
      <c r="U463" s="186"/>
      <c r="V463" s="186"/>
      <c r="W463" s="186"/>
      <c r="X463" s="186"/>
      <c r="Y463" s="186"/>
      <c r="Z463" s="186"/>
    </row>
    <row r="464" spans="8:26" ht="12.75">
      <c r="H464" s="186"/>
      <c r="I464" s="186"/>
      <c r="J464" s="186"/>
      <c r="K464" s="186"/>
      <c r="P464" s="186"/>
      <c r="Q464" s="186"/>
      <c r="R464" s="186"/>
      <c r="S464" s="186"/>
      <c r="T464" s="186"/>
      <c r="U464" s="186"/>
      <c r="V464" s="186"/>
      <c r="W464" s="186"/>
      <c r="X464" s="186"/>
      <c r="Y464" s="186"/>
      <c r="Z464" s="186"/>
    </row>
    <row r="465" spans="8:26" ht="12.75">
      <c r="H465" s="186"/>
      <c r="I465" s="186"/>
      <c r="J465" s="186"/>
      <c r="K465" s="186"/>
      <c r="P465" s="186"/>
      <c r="Q465" s="186"/>
      <c r="R465" s="186"/>
      <c r="S465" s="186"/>
      <c r="T465" s="186"/>
      <c r="U465" s="186"/>
      <c r="V465" s="186"/>
      <c r="W465" s="186"/>
      <c r="X465" s="186"/>
      <c r="Y465" s="186"/>
      <c r="Z465" s="186"/>
    </row>
    <row r="466" spans="8:26" ht="12.75">
      <c r="H466" s="186"/>
      <c r="I466" s="186"/>
      <c r="J466" s="186"/>
      <c r="K466" s="186"/>
      <c r="P466" s="186"/>
      <c r="Q466" s="186"/>
      <c r="R466" s="186"/>
      <c r="S466" s="186"/>
      <c r="T466" s="186"/>
      <c r="U466" s="186"/>
      <c r="V466" s="186"/>
      <c r="W466" s="186"/>
      <c r="X466" s="186"/>
      <c r="Y466" s="186"/>
      <c r="Z466" s="186"/>
    </row>
    <row r="467" spans="8:26" ht="12.75">
      <c r="H467" s="186"/>
      <c r="I467" s="186"/>
      <c r="J467" s="186"/>
      <c r="K467" s="186"/>
      <c r="P467" s="186"/>
      <c r="Q467" s="186"/>
      <c r="R467" s="186"/>
      <c r="S467" s="186"/>
      <c r="T467" s="186"/>
      <c r="U467" s="186"/>
      <c r="V467" s="186"/>
      <c r="W467" s="186"/>
      <c r="X467" s="186"/>
      <c r="Y467" s="186"/>
      <c r="Z467" s="186"/>
    </row>
    <row r="468" spans="8:26" ht="12.75">
      <c r="H468" s="186"/>
      <c r="I468" s="186"/>
      <c r="J468" s="186"/>
      <c r="K468" s="186"/>
      <c r="P468" s="186"/>
      <c r="Q468" s="186"/>
      <c r="R468" s="186"/>
      <c r="S468" s="186"/>
      <c r="T468" s="186"/>
      <c r="U468" s="186"/>
      <c r="V468" s="186"/>
      <c r="W468" s="186"/>
      <c r="X468" s="186"/>
      <c r="Y468" s="186"/>
      <c r="Z468" s="186"/>
    </row>
    <row r="469" spans="8:26" ht="12.75">
      <c r="H469" s="186"/>
      <c r="I469" s="186"/>
      <c r="J469" s="186"/>
      <c r="K469" s="186"/>
      <c r="P469" s="186"/>
      <c r="Q469" s="186"/>
      <c r="R469" s="186"/>
      <c r="S469" s="186"/>
      <c r="T469" s="186"/>
      <c r="U469" s="186"/>
      <c r="V469" s="186"/>
      <c r="W469" s="186"/>
      <c r="X469" s="186"/>
      <c r="Y469" s="186"/>
      <c r="Z469" s="186"/>
    </row>
    <row r="470" spans="8:26" ht="12.75">
      <c r="H470" s="186"/>
      <c r="I470" s="186"/>
      <c r="J470" s="186"/>
      <c r="K470" s="186"/>
      <c r="P470" s="186"/>
      <c r="Q470" s="186"/>
      <c r="R470" s="186"/>
      <c r="S470" s="186"/>
      <c r="T470" s="186"/>
      <c r="U470" s="186"/>
      <c r="V470" s="186"/>
      <c r="W470" s="186"/>
      <c r="X470" s="186"/>
      <c r="Y470" s="186"/>
      <c r="Z470" s="186"/>
    </row>
    <row r="471" spans="8:26" ht="12.75">
      <c r="H471" s="186"/>
      <c r="I471" s="186"/>
      <c r="J471" s="186"/>
      <c r="K471" s="186"/>
      <c r="P471" s="186"/>
      <c r="Q471" s="186"/>
      <c r="R471" s="186"/>
      <c r="S471" s="186"/>
      <c r="T471" s="186"/>
      <c r="U471" s="186"/>
      <c r="V471" s="186"/>
      <c r="W471" s="186"/>
      <c r="X471" s="186"/>
      <c r="Y471" s="186"/>
      <c r="Z471" s="186"/>
    </row>
    <row r="472" spans="8:26" ht="12.75">
      <c r="H472" s="186"/>
      <c r="I472" s="186"/>
      <c r="J472" s="186"/>
      <c r="K472" s="186"/>
      <c r="P472" s="186"/>
      <c r="Q472" s="186"/>
      <c r="R472" s="186"/>
      <c r="S472" s="186"/>
      <c r="T472" s="186"/>
      <c r="U472" s="186"/>
      <c r="V472" s="186"/>
      <c r="W472" s="186"/>
      <c r="X472" s="186"/>
      <c r="Y472" s="186"/>
      <c r="Z472" s="186"/>
    </row>
    <row r="473" spans="8:26" ht="12.75">
      <c r="H473" s="186"/>
      <c r="I473" s="186"/>
      <c r="J473" s="186"/>
      <c r="K473" s="186"/>
      <c r="P473" s="186"/>
      <c r="Q473" s="186"/>
      <c r="R473" s="186"/>
      <c r="S473" s="186"/>
      <c r="T473" s="186"/>
      <c r="U473" s="186"/>
      <c r="V473" s="186"/>
      <c r="W473" s="186"/>
      <c r="X473" s="186"/>
      <c r="Y473" s="186"/>
      <c r="Z473" s="186"/>
    </row>
    <row r="474" spans="8:26" ht="12.75">
      <c r="H474" s="186"/>
      <c r="I474" s="186"/>
      <c r="J474" s="186"/>
      <c r="K474" s="186"/>
      <c r="P474" s="186"/>
      <c r="Q474" s="186"/>
      <c r="R474" s="186"/>
      <c r="S474" s="186"/>
      <c r="T474" s="186"/>
      <c r="U474" s="186"/>
      <c r="V474" s="186"/>
      <c r="W474" s="186"/>
      <c r="X474" s="186"/>
      <c r="Y474" s="186"/>
      <c r="Z474" s="186"/>
    </row>
    <row r="475" spans="8:26" ht="12.75">
      <c r="H475" s="186"/>
      <c r="I475" s="186"/>
      <c r="J475" s="186"/>
      <c r="K475" s="186"/>
      <c r="P475" s="186"/>
      <c r="Q475" s="186"/>
      <c r="R475" s="186"/>
      <c r="S475" s="186"/>
      <c r="T475" s="186"/>
      <c r="U475" s="186"/>
      <c r="V475" s="186"/>
      <c r="W475" s="186"/>
      <c r="X475" s="186"/>
      <c r="Y475" s="186"/>
      <c r="Z475" s="186"/>
    </row>
    <row r="476" spans="8:26" ht="12.75">
      <c r="H476" s="186"/>
      <c r="I476" s="186"/>
      <c r="J476" s="186"/>
      <c r="K476" s="186"/>
      <c r="P476" s="186"/>
      <c r="Q476" s="186"/>
      <c r="R476" s="186"/>
      <c r="S476" s="186"/>
      <c r="T476" s="186"/>
      <c r="U476" s="186"/>
      <c r="V476" s="186"/>
      <c r="W476" s="186"/>
      <c r="X476" s="186"/>
      <c r="Y476" s="186"/>
      <c r="Z476" s="186"/>
    </row>
    <row r="477" spans="8:26" ht="12.75">
      <c r="H477" s="186"/>
      <c r="I477" s="186"/>
      <c r="J477" s="186"/>
      <c r="K477" s="186"/>
      <c r="P477" s="186"/>
      <c r="Q477" s="186"/>
      <c r="R477" s="186"/>
      <c r="S477" s="186"/>
      <c r="T477" s="186"/>
      <c r="U477" s="186"/>
      <c r="V477" s="186"/>
      <c r="W477" s="186"/>
      <c r="X477" s="186"/>
      <c r="Y477" s="186"/>
      <c r="Z477" s="186"/>
    </row>
    <row r="478" spans="8:26" ht="12.75">
      <c r="H478" s="186"/>
      <c r="I478" s="186"/>
      <c r="J478" s="186"/>
      <c r="K478" s="186"/>
      <c r="P478" s="186"/>
      <c r="Q478" s="186"/>
      <c r="R478" s="186"/>
      <c r="S478" s="186"/>
      <c r="T478" s="186"/>
      <c r="U478" s="186"/>
      <c r="V478" s="186"/>
      <c r="W478" s="186"/>
      <c r="X478" s="186"/>
      <c r="Y478" s="186"/>
      <c r="Z478" s="186"/>
    </row>
    <row r="479" spans="8:26" ht="12.75">
      <c r="H479" s="186"/>
      <c r="I479" s="186"/>
      <c r="J479" s="186"/>
      <c r="K479" s="186"/>
      <c r="P479" s="186"/>
      <c r="Q479" s="186"/>
      <c r="R479" s="186"/>
      <c r="S479" s="186"/>
      <c r="T479" s="186"/>
      <c r="U479" s="186"/>
      <c r="V479" s="186"/>
      <c r="W479" s="186"/>
      <c r="X479" s="186"/>
      <c r="Y479" s="186"/>
      <c r="Z479" s="186"/>
    </row>
    <row r="480" spans="8:26" ht="12.75">
      <c r="H480" s="186"/>
      <c r="I480" s="186"/>
      <c r="J480" s="186"/>
      <c r="K480" s="186"/>
      <c r="P480" s="186"/>
      <c r="Q480" s="186"/>
      <c r="R480" s="186"/>
      <c r="S480" s="186"/>
      <c r="T480" s="186"/>
      <c r="U480" s="186"/>
      <c r="V480" s="186"/>
      <c r="W480" s="186"/>
      <c r="X480" s="186"/>
      <c r="Y480" s="186"/>
      <c r="Z480" s="186"/>
    </row>
    <row r="481" spans="8:26" ht="12.75">
      <c r="H481" s="186"/>
      <c r="I481" s="186"/>
      <c r="J481" s="186"/>
      <c r="K481" s="186"/>
      <c r="P481" s="186"/>
      <c r="Q481" s="186"/>
      <c r="R481" s="186"/>
      <c r="S481" s="186"/>
      <c r="T481" s="186"/>
      <c r="U481" s="186"/>
      <c r="V481" s="186"/>
      <c r="W481" s="186"/>
      <c r="X481" s="186"/>
      <c r="Y481" s="186"/>
      <c r="Z481" s="186"/>
    </row>
    <row r="482" spans="8:26" ht="12.75">
      <c r="H482" s="186"/>
      <c r="I482" s="186"/>
      <c r="J482" s="186"/>
      <c r="K482" s="186"/>
      <c r="P482" s="186"/>
      <c r="Q482" s="186"/>
      <c r="R482" s="186"/>
      <c r="S482" s="186"/>
      <c r="T482" s="186"/>
      <c r="U482" s="186"/>
      <c r="V482" s="186"/>
      <c r="W482" s="186"/>
      <c r="X482" s="186"/>
      <c r="Y482" s="186"/>
      <c r="Z482" s="186"/>
    </row>
    <row r="483" spans="8:26" ht="12.75">
      <c r="H483" s="186"/>
      <c r="I483" s="186"/>
      <c r="J483" s="186"/>
      <c r="K483" s="186"/>
      <c r="P483" s="186"/>
      <c r="Q483" s="186"/>
      <c r="R483" s="186"/>
      <c r="S483" s="186"/>
      <c r="T483" s="186"/>
      <c r="U483" s="186"/>
      <c r="V483" s="186"/>
      <c r="W483" s="186"/>
      <c r="X483" s="186"/>
      <c r="Y483" s="186"/>
      <c r="Z483" s="186"/>
    </row>
    <row r="484" spans="8:26" ht="12.75">
      <c r="H484" s="186"/>
      <c r="I484" s="186"/>
      <c r="J484" s="186"/>
      <c r="K484" s="186"/>
      <c r="P484" s="186"/>
      <c r="Q484" s="186"/>
      <c r="R484" s="186"/>
      <c r="S484" s="186"/>
      <c r="T484" s="186"/>
      <c r="U484" s="186"/>
      <c r="V484" s="186"/>
      <c r="W484" s="186"/>
      <c r="X484" s="186"/>
      <c r="Y484" s="186"/>
      <c r="Z484" s="186"/>
    </row>
    <row r="485" spans="8:26" ht="12.75">
      <c r="H485" s="186"/>
      <c r="I485" s="186"/>
      <c r="J485" s="186"/>
      <c r="K485" s="186"/>
      <c r="P485" s="186"/>
      <c r="Q485" s="186"/>
      <c r="R485" s="186"/>
      <c r="S485" s="186"/>
      <c r="T485" s="186"/>
      <c r="U485" s="186"/>
      <c r="V485" s="186"/>
      <c r="W485" s="186"/>
      <c r="X485" s="186"/>
      <c r="Y485" s="186"/>
      <c r="Z485" s="186"/>
    </row>
    <row r="486" spans="8:26" ht="12.75">
      <c r="H486" s="186"/>
      <c r="I486" s="186"/>
      <c r="J486" s="186"/>
      <c r="K486" s="186"/>
      <c r="P486" s="186"/>
      <c r="Q486" s="186"/>
      <c r="R486" s="186"/>
      <c r="S486" s="186"/>
      <c r="T486" s="186"/>
      <c r="U486" s="186"/>
      <c r="V486" s="186"/>
      <c r="W486" s="186"/>
      <c r="X486" s="186"/>
      <c r="Y486" s="186"/>
      <c r="Z486" s="186"/>
    </row>
    <row r="487" spans="8:26" ht="12.75">
      <c r="H487" s="186"/>
      <c r="I487" s="186"/>
      <c r="J487" s="186"/>
      <c r="K487" s="186"/>
      <c r="P487" s="186"/>
      <c r="Q487" s="186"/>
      <c r="R487" s="186"/>
      <c r="S487" s="186"/>
      <c r="T487" s="186"/>
      <c r="U487" s="186"/>
      <c r="V487" s="186"/>
      <c r="W487" s="186"/>
      <c r="X487" s="186"/>
      <c r="Y487" s="186"/>
      <c r="Z487" s="186"/>
    </row>
    <row r="488" spans="8:26" ht="12.75">
      <c r="H488" s="186"/>
      <c r="I488" s="186"/>
      <c r="J488" s="186"/>
      <c r="K488" s="186"/>
      <c r="P488" s="186"/>
      <c r="Q488" s="186"/>
      <c r="R488" s="186"/>
      <c r="S488" s="186"/>
      <c r="T488" s="186"/>
      <c r="U488" s="186"/>
      <c r="V488" s="186"/>
      <c r="W488" s="186"/>
      <c r="X488" s="186"/>
      <c r="Y488" s="186"/>
      <c r="Z488" s="186"/>
    </row>
    <row r="489" spans="8:26" ht="12.75">
      <c r="H489" s="186"/>
      <c r="I489" s="186"/>
      <c r="J489" s="186"/>
      <c r="K489" s="186"/>
      <c r="P489" s="186"/>
      <c r="Q489" s="186"/>
      <c r="R489" s="186"/>
      <c r="S489" s="186"/>
      <c r="T489" s="186"/>
      <c r="U489" s="186"/>
      <c r="V489" s="186"/>
      <c r="W489" s="186"/>
      <c r="X489" s="186"/>
      <c r="Y489" s="186"/>
      <c r="Z489" s="186"/>
    </row>
    <row r="490" spans="8:26" ht="12.75">
      <c r="H490" s="186"/>
      <c r="I490" s="186"/>
      <c r="J490" s="186"/>
      <c r="K490" s="186"/>
      <c r="P490" s="186"/>
      <c r="Q490" s="186"/>
      <c r="R490" s="186"/>
      <c r="S490" s="186"/>
      <c r="T490" s="186"/>
      <c r="U490" s="186"/>
      <c r="V490" s="186"/>
      <c r="W490" s="186"/>
      <c r="X490" s="186"/>
      <c r="Y490" s="186"/>
      <c r="Z490" s="186"/>
    </row>
    <row r="491" spans="8:26" ht="12.75">
      <c r="H491" s="186"/>
      <c r="I491" s="186"/>
      <c r="J491" s="186"/>
      <c r="K491" s="186"/>
      <c r="P491" s="186"/>
      <c r="Q491" s="186"/>
      <c r="R491" s="186"/>
      <c r="S491" s="186"/>
      <c r="T491" s="186"/>
      <c r="U491" s="186"/>
      <c r="V491" s="186"/>
      <c r="W491" s="186"/>
      <c r="X491" s="186"/>
      <c r="Y491" s="186"/>
      <c r="Z491" s="186"/>
    </row>
    <row r="492" spans="8:26" ht="12.75">
      <c r="H492" s="186"/>
      <c r="I492" s="186"/>
      <c r="J492" s="186"/>
      <c r="K492" s="186"/>
      <c r="P492" s="186"/>
      <c r="Q492" s="186"/>
      <c r="R492" s="186"/>
      <c r="S492" s="186"/>
      <c r="T492" s="186"/>
      <c r="U492" s="186"/>
      <c r="V492" s="186"/>
      <c r="W492" s="186"/>
      <c r="X492" s="186"/>
      <c r="Y492" s="186"/>
      <c r="Z492" s="186"/>
    </row>
    <row r="493" spans="8:26" ht="12.75">
      <c r="H493" s="186"/>
      <c r="I493" s="186"/>
      <c r="J493" s="186"/>
      <c r="K493" s="186"/>
      <c r="P493" s="186"/>
      <c r="Q493" s="186"/>
      <c r="R493" s="186"/>
      <c r="S493" s="186"/>
      <c r="T493" s="186"/>
      <c r="U493" s="186"/>
      <c r="V493" s="186"/>
      <c r="W493" s="186"/>
      <c r="X493" s="186"/>
      <c r="Y493" s="186"/>
      <c r="Z493" s="186"/>
    </row>
    <row r="494" spans="8:26" ht="12.75">
      <c r="H494" s="186"/>
      <c r="I494" s="186"/>
      <c r="J494" s="186"/>
      <c r="K494" s="186"/>
      <c r="P494" s="186"/>
      <c r="Q494" s="186"/>
      <c r="R494" s="186"/>
      <c r="S494" s="186"/>
      <c r="T494" s="186"/>
      <c r="U494" s="186"/>
      <c r="V494" s="186"/>
      <c r="W494" s="186"/>
      <c r="X494" s="186"/>
      <c r="Y494" s="186"/>
      <c r="Z494" s="186"/>
    </row>
    <row r="495" spans="8:26" ht="12.75">
      <c r="H495" s="186"/>
      <c r="I495" s="186"/>
      <c r="J495" s="186"/>
      <c r="K495" s="186"/>
      <c r="P495" s="186"/>
      <c r="Q495" s="186"/>
      <c r="R495" s="186"/>
      <c r="S495" s="186"/>
      <c r="T495" s="186"/>
      <c r="U495" s="186"/>
      <c r="V495" s="186"/>
      <c r="W495" s="186"/>
      <c r="X495" s="186"/>
      <c r="Y495" s="186"/>
      <c r="Z495" s="186"/>
    </row>
    <row r="496" spans="8:26" ht="12.75">
      <c r="H496" s="186"/>
      <c r="I496" s="186"/>
      <c r="J496" s="186"/>
      <c r="K496" s="186"/>
      <c r="P496" s="186"/>
      <c r="Q496" s="186"/>
      <c r="R496" s="186"/>
      <c r="S496" s="186"/>
      <c r="T496" s="186"/>
      <c r="U496" s="186"/>
      <c r="V496" s="186"/>
      <c r="W496" s="186"/>
      <c r="X496" s="186"/>
      <c r="Y496" s="186"/>
      <c r="Z496" s="186"/>
    </row>
    <row r="497" spans="8:26" ht="12.75">
      <c r="H497" s="186"/>
      <c r="I497" s="186"/>
      <c r="J497" s="186"/>
      <c r="K497" s="186"/>
      <c r="P497" s="186"/>
      <c r="Q497" s="186"/>
      <c r="R497" s="186"/>
      <c r="S497" s="186"/>
      <c r="T497" s="186"/>
      <c r="U497" s="186"/>
      <c r="V497" s="186"/>
      <c r="W497" s="186"/>
      <c r="X497" s="186"/>
      <c r="Y497" s="186"/>
      <c r="Z497" s="186"/>
    </row>
    <row r="498" spans="8:26" ht="12.75">
      <c r="H498" s="186"/>
      <c r="I498" s="186"/>
      <c r="J498" s="186"/>
      <c r="K498" s="186"/>
      <c r="P498" s="186"/>
      <c r="Q498" s="186"/>
      <c r="R498" s="186"/>
      <c r="S498" s="186"/>
      <c r="T498" s="186"/>
      <c r="U498" s="186"/>
      <c r="V498" s="186"/>
      <c r="W498" s="186"/>
      <c r="X498" s="186"/>
      <c r="Y498" s="186"/>
      <c r="Z498" s="186"/>
    </row>
    <row r="499" spans="8:26" ht="12.75">
      <c r="H499" s="186"/>
      <c r="I499" s="186"/>
      <c r="J499" s="186"/>
      <c r="K499" s="186"/>
      <c r="P499" s="186"/>
      <c r="Q499" s="186"/>
      <c r="R499" s="186"/>
      <c r="S499" s="186"/>
      <c r="T499" s="186"/>
      <c r="U499" s="186"/>
      <c r="V499" s="186"/>
      <c r="W499" s="186"/>
      <c r="X499" s="186"/>
      <c r="Y499" s="186"/>
      <c r="Z499" s="186"/>
    </row>
    <row r="500" spans="8:26" ht="12.75">
      <c r="H500" s="186"/>
      <c r="I500" s="186"/>
      <c r="J500" s="186"/>
      <c r="K500" s="186"/>
      <c r="P500" s="186"/>
      <c r="Q500" s="186"/>
      <c r="R500" s="186"/>
      <c r="S500" s="186"/>
      <c r="T500" s="186"/>
      <c r="U500" s="186"/>
      <c r="V500" s="186"/>
      <c r="W500" s="186"/>
      <c r="X500" s="186"/>
      <c r="Y500" s="186"/>
      <c r="Z500" s="186"/>
    </row>
    <row r="501" spans="8:26" ht="12.75">
      <c r="H501" s="186"/>
      <c r="I501" s="186"/>
      <c r="J501" s="186"/>
      <c r="K501" s="186"/>
      <c r="P501" s="186"/>
      <c r="Q501" s="186"/>
      <c r="R501" s="186"/>
      <c r="S501" s="186"/>
      <c r="T501" s="186"/>
      <c r="U501" s="186"/>
      <c r="V501" s="186"/>
      <c r="W501" s="186"/>
      <c r="X501" s="186"/>
      <c r="Y501" s="186"/>
      <c r="Z501" s="186"/>
    </row>
    <row r="502" spans="8:26" ht="12.75">
      <c r="H502" s="186"/>
      <c r="I502" s="186"/>
      <c r="J502" s="186"/>
      <c r="K502" s="186"/>
      <c r="P502" s="186"/>
      <c r="Q502" s="186"/>
      <c r="R502" s="186"/>
      <c r="S502" s="186"/>
      <c r="T502" s="186"/>
      <c r="U502" s="186"/>
      <c r="V502" s="186"/>
      <c r="W502" s="186"/>
      <c r="X502" s="186"/>
      <c r="Y502" s="186"/>
      <c r="Z502" s="186"/>
    </row>
    <row r="503" spans="8:26" ht="12.75">
      <c r="H503" s="186"/>
      <c r="I503" s="186"/>
      <c r="J503" s="186"/>
      <c r="K503" s="186"/>
      <c r="P503" s="186"/>
      <c r="Q503" s="186"/>
      <c r="R503" s="186"/>
      <c r="S503" s="186"/>
      <c r="T503" s="186"/>
      <c r="U503" s="186"/>
      <c r="V503" s="186"/>
      <c r="W503" s="186"/>
      <c r="X503" s="186"/>
      <c r="Y503" s="186"/>
      <c r="Z503" s="186"/>
    </row>
    <row r="504" spans="8:26" ht="12.75">
      <c r="H504" s="186"/>
      <c r="I504" s="186"/>
      <c r="J504" s="186"/>
      <c r="K504" s="186"/>
      <c r="P504" s="186"/>
      <c r="Q504" s="186"/>
      <c r="R504" s="186"/>
      <c r="S504" s="186"/>
      <c r="T504" s="186"/>
      <c r="U504" s="186"/>
      <c r="V504" s="186"/>
      <c r="W504" s="186"/>
      <c r="X504" s="186"/>
      <c r="Y504" s="186"/>
      <c r="Z504" s="186"/>
    </row>
    <row r="505" spans="8:26" ht="12.75">
      <c r="H505" s="186"/>
      <c r="I505" s="186"/>
      <c r="J505" s="186"/>
      <c r="K505" s="186"/>
      <c r="P505" s="186"/>
      <c r="Q505" s="186"/>
      <c r="R505" s="186"/>
      <c r="S505" s="186"/>
      <c r="T505" s="186"/>
      <c r="U505" s="186"/>
      <c r="V505" s="186"/>
      <c r="W505" s="186"/>
      <c r="X505" s="186"/>
      <c r="Y505" s="186"/>
      <c r="Z505" s="186"/>
    </row>
    <row r="506" spans="8:26" ht="12.75">
      <c r="H506" s="186"/>
      <c r="I506" s="186"/>
      <c r="J506" s="186"/>
      <c r="K506" s="186"/>
      <c r="P506" s="186"/>
      <c r="Q506" s="186"/>
      <c r="R506" s="186"/>
      <c r="S506" s="186"/>
      <c r="T506" s="186"/>
      <c r="U506" s="186"/>
      <c r="V506" s="186"/>
      <c r="W506" s="186"/>
      <c r="X506" s="186"/>
      <c r="Y506" s="186"/>
      <c r="Z506" s="186"/>
    </row>
    <row r="507" spans="8:26" ht="12.75">
      <c r="H507" s="186"/>
      <c r="I507" s="186"/>
      <c r="J507" s="186"/>
      <c r="K507" s="186"/>
      <c r="P507" s="186"/>
      <c r="Q507" s="186"/>
      <c r="R507" s="186"/>
      <c r="S507" s="186"/>
      <c r="T507" s="186"/>
      <c r="U507" s="186"/>
      <c r="V507" s="186"/>
      <c r="W507" s="186"/>
      <c r="X507" s="186"/>
      <c r="Y507" s="186"/>
      <c r="Z507" s="186"/>
    </row>
    <row r="508" spans="8:26" ht="12.75">
      <c r="H508" s="186"/>
      <c r="I508" s="186"/>
      <c r="J508" s="186"/>
      <c r="K508" s="186"/>
      <c r="P508" s="186"/>
      <c r="Q508" s="186"/>
      <c r="R508" s="186"/>
      <c r="S508" s="186"/>
      <c r="T508" s="186"/>
      <c r="U508" s="186"/>
      <c r="V508" s="186"/>
      <c r="W508" s="186"/>
      <c r="X508" s="186"/>
      <c r="Y508" s="186"/>
      <c r="Z508" s="186"/>
    </row>
    <row r="509" spans="8:26" ht="12.75">
      <c r="H509" s="186"/>
      <c r="I509" s="186"/>
      <c r="J509" s="186"/>
      <c r="K509" s="186"/>
      <c r="P509" s="186"/>
      <c r="Q509" s="186"/>
      <c r="R509" s="186"/>
      <c r="S509" s="186"/>
      <c r="T509" s="186"/>
      <c r="U509" s="186"/>
      <c r="V509" s="186"/>
      <c r="W509" s="186"/>
      <c r="X509" s="186"/>
      <c r="Y509" s="186"/>
      <c r="Z509" s="186"/>
    </row>
    <row r="510" spans="8:26" ht="12.75">
      <c r="H510" s="186"/>
      <c r="I510" s="186"/>
      <c r="J510" s="186"/>
      <c r="K510" s="186"/>
      <c r="P510" s="186"/>
      <c r="Q510" s="186"/>
      <c r="R510" s="186"/>
      <c r="S510" s="186"/>
      <c r="T510" s="186"/>
      <c r="U510" s="186"/>
      <c r="V510" s="186"/>
      <c r="W510" s="186"/>
      <c r="X510" s="186"/>
      <c r="Y510" s="186"/>
      <c r="Z510" s="186"/>
    </row>
    <row r="511" spans="8:26" ht="12.75">
      <c r="H511" s="186"/>
      <c r="I511" s="186"/>
      <c r="J511" s="186"/>
      <c r="K511" s="186"/>
      <c r="P511" s="186"/>
      <c r="Q511" s="186"/>
      <c r="R511" s="186"/>
      <c r="S511" s="186"/>
      <c r="T511" s="186"/>
      <c r="U511" s="186"/>
      <c r="V511" s="186"/>
      <c r="W511" s="186"/>
      <c r="X511" s="186"/>
      <c r="Y511" s="186"/>
      <c r="Z511" s="186"/>
    </row>
    <row r="512" spans="8:26" ht="12.75">
      <c r="H512" s="186"/>
      <c r="I512" s="186"/>
      <c r="J512" s="186"/>
      <c r="K512" s="186"/>
      <c r="P512" s="186"/>
      <c r="Q512" s="186"/>
      <c r="R512" s="186"/>
      <c r="S512" s="186"/>
      <c r="T512" s="186"/>
      <c r="U512" s="186"/>
      <c r="V512" s="186"/>
      <c r="W512" s="186"/>
      <c r="X512" s="186"/>
      <c r="Y512" s="186"/>
      <c r="Z512" s="186"/>
    </row>
    <row r="513" spans="8:26" ht="12.75">
      <c r="H513" s="186"/>
      <c r="I513" s="186"/>
      <c r="J513" s="186"/>
      <c r="K513" s="186"/>
      <c r="P513" s="186"/>
      <c r="Q513" s="186"/>
      <c r="R513" s="186"/>
      <c r="S513" s="186"/>
      <c r="T513" s="186"/>
      <c r="U513" s="186"/>
      <c r="V513" s="186"/>
      <c r="W513" s="186"/>
      <c r="X513" s="186"/>
      <c r="Y513" s="186"/>
      <c r="Z513" s="186"/>
    </row>
    <row r="514" spans="8:26" ht="12.75">
      <c r="H514" s="186"/>
      <c r="I514" s="186"/>
      <c r="J514" s="186"/>
      <c r="K514" s="186"/>
      <c r="P514" s="186"/>
      <c r="Q514" s="186"/>
      <c r="R514" s="186"/>
      <c r="S514" s="186"/>
      <c r="T514" s="186"/>
      <c r="U514" s="186"/>
      <c r="V514" s="186"/>
      <c r="W514" s="186"/>
      <c r="X514" s="186"/>
      <c r="Y514" s="186"/>
      <c r="Z514" s="186"/>
    </row>
    <row r="515" spans="8:26" ht="12.75">
      <c r="H515" s="186"/>
      <c r="I515" s="186"/>
      <c r="J515" s="186"/>
      <c r="K515" s="186"/>
      <c r="P515" s="186"/>
      <c r="Q515" s="186"/>
      <c r="R515" s="186"/>
      <c r="S515" s="186"/>
      <c r="T515" s="186"/>
      <c r="U515" s="186"/>
      <c r="V515" s="186"/>
      <c r="W515" s="186"/>
      <c r="X515" s="186"/>
      <c r="Y515" s="186"/>
      <c r="Z515" s="186"/>
    </row>
    <row r="516" spans="8:26" ht="12.75">
      <c r="H516" s="186"/>
      <c r="I516" s="186"/>
      <c r="J516" s="186"/>
      <c r="K516" s="186"/>
      <c r="P516" s="186"/>
      <c r="Q516" s="186"/>
      <c r="R516" s="186"/>
      <c r="S516" s="186"/>
      <c r="T516" s="186"/>
      <c r="U516" s="186"/>
      <c r="V516" s="186"/>
      <c r="W516" s="186"/>
      <c r="X516" s="186"/>
      <c r="Y516" s="186"/>
      <c r="Z516" s="186"/>
    </row>
    <row r="517" spans="8:26" ht="12.75">
      <c r="H517" s="186"/>
      <c r="I517" s="186"/>
      <c r="J517" s="186"/>
      <c r="K517" s="186"/>
      <c r="P517" s="186"/>
      <c r="Q517" s="186"/>
      <c r="R517" s="186"/>
      <c r="S517" s="186"/>
      <c r="T517" s="186"/>
      <c r="U517" s="186"/>
      <c r="V517" s="186"/>
      <c r="W517" s="186"/>
      <c r="X517" s="186"/>
      <c r="Y517" s="186"/>
      <c r="Z517" s="186"/>
    </row>
    <row r="518" spans="8:26" ht="12.75">
      <c r="H518" s="186"/>
      <c r="I518" s="186"/>
      <c r="J518" s="186"/>
      <c r="K518" s="186"/>
      <c r="P518" s="186"/>
      <c r="Q518" s="186"/>
      <c r="R518" s="186"/>
      <c r="S518" s="186"/>
      <c r="T518" s="186"/>
      <c r="U518" s="186"/>
      <c r="V518" s="186"/>
      <c r="W518" s="186"/>
      <c r="X518" s="186"/>
      <c r="Y518" s="186"/>
      <c r="Z518" s="186"/>
    </row>
    <row r="519" spans="8:26" ht="12.75">
      <c r="H519" s="186"/>
      <c r="I519" s="186"/>
      <c r="J519" s="186"/>
      <c r="K519" s="186"/>
      <c r="P519" s="186"/>
      <c r="Q519" s="186"/>
      <c r="R519" s="186"/>
      <c r="S519" s="186"/>
      <c r="T519" s="186"/>
      <c r="U519" s="186"/>
      <c r="V519" s="186"/>
      <c r="W519" s="186"/>
      <c r="X519" s="186"/>
      <c r="Y519" s="186"/>
      <c r="Z519" s="186"/>
    </row>
    <row r="520" spans="8:26" ht="12.75">
      <c r="H520" s="186"/>
      <c r="I520" s="186"/>
      <c r="J520" s="186"/>
      <c r="K520" s="186"/>
      <c r="P520" s="186"/>
      <c r="Q520" s="186"/>
      <c r="R520" s="186"/>
      <c r="S520" s="186"/>
      <c r="T520" s="186"/>
      <c r="U520" s="186"/>
      <c r="V520" s="186"/>
      <c r="W520" s="186"/>
      <c r="X520" s="186"/>
      <c r="Y520" s="186"/>
      <c r="Z520" s="186"/>
    </row>
    <row r="521" spans="8:26" ht="12.75">
      <c r="H521" s="186"/>
      <c r="I521" s="186"/>
      <c r="J521" s="186"/>
      <c r="K521" s="186"/>
      <c r="P521" s="186"/>
      <c r="Q521" s="186"/>
      <c r="R521" s="186"/>
      <c r="S521" s="186"/>
      <c r="T521" s="186"/>
      <c r="U521" s="186"/>
      <c r="V521" s="186"/>
      <c r="W521" s="186"/>
      <c r="X521" s="186"/>
      <c r="Y521" s="186"/>
      <c r="Z521" s="186"/>
    </row>
    <row r="522" spans="8:26" ht="12.75">
      <c r="H522" s="186"/>
      <c r="I522" s="186"/>
      <c r="J522" s="186"/>
      <c r="K522" s="186"/>
      <c r="P522" s="186"/>
      <c r="Q522" s="186"/>
      <c r="R522" s="186"/>
      <c r="S522" s="186"/>
      <c r="T522" s="186"/>
      <c r="U522" s="186"/>
      <c r="V522" s="186"/>
      <c r="W522" s="186"/>
      <c r="X522" s="186"/>
      <c r="Y522" s="186"/>
      <c r="Z522" s="186"/>
    </row>
    <row r="523" spans="8:26" ht="12.75">
      <c r="H523" s="186"/>
      <c r="I523" s="186"/>
      <c r="J523" s="186"/>
      <c r="K523" s="186"/>
      <c r="P523" s="186"/>
      <c r="Q523" s="186"/>
      <c r="R523" s="186"/>
      <c r="S523" s="186"/>
      <c r="T523" s="186"/>
      <c r="U523" s="186"/>
      <c r="V523" s="186"/>
      <c r="W523" s="186"/>
      <c r="X523" s="186"/>
      <c r="Y523" s="186"/>
      <c r="Z523" s="186"/>
    </row>
    <row r="524" spans="8:26" ht="12.75">
      <c r="H524" s="186"/>
      <c r="I524" s="186"/>
      <c r="J524" s="186"/>
      <c r="K524" s="186"/>
      <c r="P524" s="186"/>
      <c r="Q524" s="186"/>
      <c r="R524" s="186"/>
      <c r="S524" s="186"/>
      <c r="T524" s="186"/>
      <c r="U524" s="186"/>
      <c r="V524" s="186"/>
      <c r="W524" s="186"/>
      <c r="X524" s="186"/>
      <c r="Y524" s="186"/>
      <c r="Z524" s="186"/>
    </row>
    <row r="525" spans="8:26" ht="12.75">
      <c r="H525" s="186"/>
      <c r="I525" s="186"/>
      <c r="J525" s="186"/>
      <c r="K525" s="186"/>
      <c r="P525" s="186"/>
      <c r="Q525" s="186"/>
      <c r="R525" s="186"/>
      <c r="S525" s="186"/>
      <c r="T525" s="186"/>
      <c r="U525" s="186"/>
      <c r="V525" s="186"/>
      <c r="W525" s="186"/>
      <c r="X525" s="186"/>
      <c r="Y525" s="186"/>
      <c r="Z525" s="186"/>
    </row>
    <row r="526" spans="8:26" ht="12.75">
      <c r="H526" s="186"/>
      <c r="I526" s="186"/>
      <c r="J526" s="186"/>
      <c r="K526" s="186"/>
      <c r="P526" s="186"/>
      <c r="Q526" s="186"/>
      <c r="R526" s="186"/>
      <c r="S526" s="186"/>
      <c r="T526" s="186"/>
      <c r="U526" s="186"/>
      <c r="V526" s="186"/>
      <c r="W526" s="186"/>
      <c r="X526" s="186"/>
      <c r="Y526" s="186"/>
      <c r="Z526" s="186"/>
    </row>
    <row r="527" spans="8:26" ht="12.75">
      <c r="H527" s="186"/>
      <c r="I527" s="186"/>
      <c r="J527" s="186"/>
      <c r="K527" s="186"/>
      <c r="P527" s="186"/>
      <c r="Q527" s="186"/>
      <c r="R527" s="186"/>
      <c r="S527" s="186"/>
      <c r="T527" s="186"/>
      <c r="U527" s="186"/>
      <c r="V527" s="186"/>
      <c r="W527" s="186"/>
      <c r="X527" s="186"/>
      <c r="Y527" s="186"/>
      <c r="Z527" s="186"/>
    </row>
    <row r="528" spans="8:26" ht="12.75">
      <c r="H528" s="186"/>
      <c r="I528" s="186"/>
      <c r="J528" s="186"/>
      <c r="K528" s="186"/>
      <c r="P528" s="186"/>
      <c r="Q528" s="186"/>
      <c r="R528" s="186"/>
      <c r="S528" s="186"/>
      <c r="T528" s="186"/>
      <c r="U528" s="186"/>
      <c r="V528" s="186"/>
      <c r="W528" s="186"/>
      <c r="X528" s="186"/>
      <c r="Y528" s="186"/>
      <c r="Z528" s="186"/>
    </row>
    <row r="529" spans="8:26" ht="12.75">
      <c r="H529" s="186"/>
      <c r="I529" s="186"/>
      <c r="J529" s="186"/>
      <c r="K529" s="186"/>
      <c r="P529" s="186"/>
      <c r="Q529" s="186"/>
      <c r="R529" s="186"/>
      <c r="S529" s="186"/>
      <c r="T529" s="186"/>
      <c r="U529" s="186"/>
      <c r="V529" s="186"/>
      <c r="W529" s="186"/>
      <c r="X529" s="186"/>
      <c r="Y529" s="186"/>
      <c r="Z529" s="186"/>
    </row>
    <row r="530" spans="8:26" ht="12.75">
      <c r="H530" s="186"/>
      <c r="I530" s="186"/>
      <c r="J530" s="186"/>
      <c r="K530" s="186"/>
      <c r="P530" s="186"/>
      <c r="Q530" s="186"/>
      <c r="R530" s="186"/>
      <c r="S530" s="186"/>
      <c r="T530" s="186"/>
      <c r="U530" s="186"/>
      <c r="V530" s="186"/>
      <c r="W530" s="186"/>
      <c r="X530" s="186"/>
      <c r="Y530" s="186"/>
      <c r="Z530" s="186"/>
    </row>
    <row r="531" spans="8:26" ht="12.75">
      <c r="H531" s="186"/>
      <c r="I531" s="186"/>
      <c r="J531" s="186"/>
      <c r="K531" s="186"/>
      <c r="P531" s="186"/>
      <c r="Q531" s="186"/>
      <c r="R531" s="186"/>
      <c r="S531" s="186"/>
      <c r="T531" s="186"/>
      <c r="U531" s="186"/>
      <c r="V531" s="186"/>
      <c r="W531" s="186"/>
      <c r="X531" s="186"/>
      <c r="Y531" s="186"/>
      <c r="Z531" s="186"/>
    </row>
    <row r="532" spans="8:26" ht="12.75">
      <c r="H532" s="186"/>
      <c r="I532" s="186"/>
      <c r="J532" s="186"/>
      <c r="K532" s="186"/>
      <c r="P532" s="186"/>
      <c r="Q532" s="186"/>
      <c r="R532" s="186"/>
      <c r="S532" s="186"/>
      <c r="T532" s="186"/>
      <c r="U532" s="186"/>
      <c r="V532" s="186"/>
      <c r="W532" s="186"/>
      <c r="X532" s="186"/>
      <c r="Y532" s="186"/>
      <c r="Z532" s="186"/>
    </row>
    <row r="533" spans="8:26" ht="12.75">
      <c r="H533" s="186"/>
      <c r="I533" s="186"/>
      <c r="J533" s="186"/>
      <c r="K533" s="186"/>
      <c r="P533" s="186"/>
      <c r="Q533" s="186"/>
      <c r="R533" s="186"/>
      <c r="S533" s="186"/>
      <c r="T533" s="186"/>
      <c r="U533" s="186"/>
      <c r="V533" s="186"/>
      <c r="W533" s="186"/>
      <c r="X533" s="186"/>
      <c r="Y533" s="186"/>
      <c r="Z533" s="186"/>
    </row>
    <row r="534" spans="8:26" ht="12.75">
      <c r="H534" s="186"/>
      <c r="I534" s="186"/>
      <c r="J534" s="186"/>
      <c r="K534" s="186"/>
      <c r="P534" s="186"/>
      <c r="Q534" s="186"/>
      <c r="R534" s="186"/>
      <c r="S534" s="186"/>
      <c r="T534" s="186"/>
      <c r="U534" s="186"/>
      <c r="V534" s="186"/>
      <c r="W534" s="186"/>
      <c r="X534" s="186"/>
      <c r="Y534" s="186"/>
      <c r="Z534" s="186"/>
    </row>
    <row r="535" spans="8:26" ht="12.75">
      <c r="H535" s="186"/>
      <c r="I535" s="186"/>
      <c r="J535" s="186"/>
      <c r="K535" s="186"/>
      <c r="P535" s="186"/>
      <c r="Q535" s="186"/>
      <c r="R535" s="186"/>
      <c r="S535" s="186"/>
      <c r="T535" s="186"/>
      <c r="U535" s="186"/>
      <c r="V535" s="186"/>
      <c r="W535" s="186"/>
      <c r="X535" s="186"/>
      <c r="Y535" s="186"/>
      <c r="Z535" s="186"/>
    </row>
    <row r="536" spans="8:26" ht="12.75">
      <c r="H536" s="186"/>
      <c r="I536" s="186"/>
      <c r="J536" s="186"/>
      <c r="K536" s="186"/>
      <c r="P536" s="186"/>
      <c r="Q536" s="186"/>
      <c r="R536" s="186"/>
      <c r="S536" s="186"/>
      <c r="T536" s="186"/>
      <c r="U536" s="186"/>
      <c r="V536" s="186"/>
      <c r="W536" s="186"/>
      <c r="X536" s="186"/>
      <c r="Y536" s="186"/>
      <c r="Z536" s="186"/>
    </row>
    <row r="537" spans="8:26" ht="12.75">
      <c r="H537" s="186"/>
      <c r="I537" s="186"/>
      <c r="J537" s="186"/>
      <c r="K537" s="186"/>
      <c r="P537" s="186"/>
      <c r="Q537" s="186"/>
      <c r="R537" s="186"/>
      <c r="S537" s="186"/>
      <c r="T537" s="186"/>
      <c r="U537" s="186"/>
      <c r="V537" s="186"/>
      <c r="W537" s="186"/>
      <c r="X537" s="186"/>
      <c r="Y537" s="186"/>
      <c r="Z537" s="186"/>
    </row>
    <row r="538" spans="8:26" ht="12.75">
      <c r="H538" s="186"/>
      <c r="I538" s="186"/>
      <c r="J538" s="186"/>
      <c r="K538" s="186"/>
      <c r="P538" s="186"/>
      <c r="Q538" s="186"/>
      <c r="R538" s="186"/>
      <c r="S538" s="186"/>
      <c r="T538" s="186"/>
      <c r="U538" s="186"/>
      <c r="V538" s="186"/>
      <c r="W538" s="186"/>
      <c r="X538" s="186"/>
      <c r="Y538" s="186"/>
      <c r="Z538" s="186"/>
    </row>
    <row r="539" spans="8:26" ht="12.75">
      <c r="H539" s="186"/>
      <c r="I539" s="186"/>
      <c r="J539" s="186"/>
      <c r="K539" s="186"/>
      <c r="P539" s="186"/>
      <c r="Q539" s="186"/>
      <c r="R539" s="186"/>
      <c r="S539" s="186"/>
      <c r="T539" s="186"/>
      <c r="U539" s="186"/>
      <c r="V539" s="186"/>
      <c r="W539" s="186"/>
      <c r="X539" s="186"/>
      <c r="Y539" s="186"/>
      <c r="Z539" s="186"/>
    </row>
    <row r="540" spans="8:26" ht="12.75">
      <c r="H540" s="186"/>
      <c r="I540" s="186"/>
      <c r="J540" s="186"/>
      <c r="K540" s="186"/>
      <c r="P540" s="186"/>
      <c r="Q540" s="186"/>
      <c r="R540" s="186"/>
      <c r="S540" s="186"/>
      <c r="T540" s="186"/>
      <c r="U540" s="186"/>
      <c r="V540" s="186"/>
      <c r="W540" s="186"/>
      <c r="X540" s="186"/>
      <c r="Y540" s="186"/>
      <c r="Z540" s="186"/>
    </row>
    <row r="541" spans="8:26" ht="12.75">
      <c r="H541" s="186"/>
      <c r="I541" s="186"/>
      <c r="J541" s="186"/>
      <c r="K541" s="186"/>
      <c r="P541" s="186"/>
      <c r="Q541" s="186"/>
      <c r="R541" s="186"/>
      <c r="S541" s="186"/>
      <c r="T541" s="186"/>
      <c r="U541" s="186"/>
      <c r="V541" s="186"/>
      <c r="W541" s="186"/>
      <c r="X541" s="186"/>
      <c r="Y541" s="186"/>
      <c r="Z541" s="186"/>
    </row>
    <row r="542" spans="8:26" ht="12.75">
      <c r="H542" s="186"/>
      <c r="I542" s="186"/>
      <c r="J542" s="186"/>
      <c r="K542" s="186"/>
      <c r="P542" s="186"/>
      <c r="Q542" s="186"/>
      <c r="R542" s="186"/>
      <c r="S542" s="186"/>
      <c r="T542" s="186"/>
      <c r="U542" s="186"/>
      <c r="V542" s="186"/>
      <c r="W542" s="186"/>
      <c r="X542" s="186"/>
      <c r="Y542" s="186"/>
      <c r="Z542" s="186"/>
    </row>
    <row r="543" spans="8:26" ht="12.75">
      <c r="H543" s="186"/>
      <c r="I543" s="186"/>
      <c r="J543" s="186"/>
      <c r="K543" s="186"/>
      <c r="P543" s="186"/>
      <c r="Q543" s="186"/>
      <c r="R543" s="186"/>
      <c r="S543" s="186"/>
      <c r="T543" s="186"/>
      <c r="U543" s="186"/>
      <c r="V543" s="186"/>
      <c r="W543" s="186"/>
      <c r="X543" s="186"/>
      <c r="Y543" s="186"/>
      <c r="Z543" s="186"/>
    </row>
    <row r="544" spans="8:26" ht="12.75">
      <c r="H544" s="186"/>
      <c r="I544" s="186"/>
      <c r="J544" s="186"/>
      <c r="K544" s="186"/>
      <c r="P544" s="186"/>
      <c r="Q544" s="186"/>
      <c r="R544" s="186"/>
      <c r="S544" s="186"/>
      <c r="T544" s="186"/>
      <c r="U544" s="186"/>
      <c r="V544" s="186"/>
      <c r="W544" s="186"/>
      <c r="X544" s="186"/>
      <c r="Y544" s="186"/>
      <c r="Z544" s="186"/>
    </row>
    <row r="545" spans="8:26" ht="12.75">
      <c r="H545" s="186"/>
      <c r="I545" s="186"/>
      <c r="J545" s="186"/>
      <c r="K545" s="186"/>
      <c r="P545" s="186"/>
      <c r="Q545" s="186"/>
      <c r="R545" s="186"/>
      <c r="S545" s="186"/>
      <c r="T545" s="186"/>
      <c r="U545" s="186"/>
      <c r="V545" s="186"/>
      <c r="W545" s="186"/>
      <c r="X545" s="186"/>
      <c r="Y545" s="186"/>
      <c r="Z545" s="186"/>
    </row>
    <row r="546" spans="8:26" ht="12.75">
      <c r="H546" s="186"/>
      <c r="I546" s="186"/>
      <c r="J546" s="186"/>
      <c r="K546" s="186"/>
      <c r="P546" s="186"/>
      <c r="Q546" s="186"/>
      <c r="R546" s="186"/>
      <c r="S546" s="186"/>
      <c r="T546" s="186"/>
      <c r="U546" s="186"/>
      <c r="V546" s="186"/>
      <c r="W546" s="186"/>
      <c r="X546" s="186"/>
      <c r="Y546" s="186"/>
      <c r="Z546" s="186"/>
    </row>
    <row r="547" spans="8:26" ht="12.75">
      <c r="H547" s="186"/>
      <c r="I547" s="186"/>
      <c r="J547" s="186"/>
      <c r="K547" s="186"/>
      <c r="P547" s="186"/>
      <c r="Q547" s="186"/>
      <c r="R547" s="186"/>
      <c r="S547" s="186"/>
      <c r="T547" s="186"/>
      <c r="U547" s="186"/>
      <c r="V547" s="186"/>
      <c r="W547" s="186"/>
      <c r="X547" s="186"/>
      <c r="Y547" s="186"/>
      <c r="Z547" s="186"/>
    </row>
    <row r="548" spans="8:26" ht="12.75">
      <c r="H548" s="186"/>
      <c r="I548" s="186"/>
      <c r="J548" s="186"/>
      <c r="K548" s="186"/>
      <c r="P548" s="186"/>
      <c r="Q548" s="186"/>
      <c r="R548" s="186"/>
      <c r="S548" s="186"/>
      <c r="T548" s="186"/>
      <c r="U548" s="186"/>
      <c r="V548" s="186"/>
      <c r="W548" s="186"/>
      <c r="X548" s="186"/>
      <c r="Y548" s="186"/>
      <c r="Z548" s="186"/>
    </row>
    <row r="549" spans="8:26" ht="12.75">
      <c r="H549" s="186"/>
      <c r="I549" s="186"/>
      <c r="J549" s="186"/>
      <c r="K549" s="186"/>
      <c r="P549" s="186"/>
      <c r="Q549" s="186"/>
      <c r="R549" s="186"/>
      <c r="S549" s="186"/>
      <c r="T549" s="186"/>
      <c r="U549" s="186"/>
      <c r="V549" s="186"/>
      <c r="W549" s="186"/>
      <c r="X549" s="186"/>
      <c r="Y549" s="186"/>
      <c r="Z549" s="186"/>
    </row>
    <row r="550" spans="8:26" ht="12.75">
      <c r="H550" s="186"/>
      <c r="I550" s="186"/>
      <c r="J550" s="186"/>
      <c r="K550" s="186"/>
      <c r="P550" s="186"/>
      <c r="Q550" s="186"/>
      <c r="R550" s="186"/>
      <c r="S550" s="186"/>
      <c r="T550" s="186"/>
      <c r="U550" s="186"/>
      <c r="V550" s="186"/>
      <c r="W550" s="186"/>
      <c r="X550" s="186"/>
      <c r="Y550" s="186"/>
      <c r="Z550" s="186"/>
    </row>
    <row r="551" spans="8:26" ht="12.75">
      <c r="H551" s="186"/>
      <c r="I551" s="186"/>
      <c r="J551" s="186"/>
      <c r="K551" s="186"/>
      <c r="P551" s="186"/>
      <c r="Q551" s="186"/>
      <c r="R551" s="186"/>
      <c r="S551" s="186"/>
      <c r="T551" s="186"/>
      <c r="U551" s="186"/>
      <c r="V551" s="186"/>
      <c r="W551" s="186"/>
      <c r="X551" s="186"/>
      <c r="Y551" s="186"/>
      <c r="Z551" s="186"/>
    </row>
    <row r="552" spans="8:26" ht="12.75">
      <c r="H552" s="186"/>
      <c r="I552" s="186"/>
      <c r="J552" s="186"/>
      <c r="K552" s="186"/>
      <c r="P552" s="186"/>
      <c r="Q552" s="186"/>
      <c r="R552" s="186"/>
      <c r="S552" s="186"/>
      <c r="T552" s="186"/>
      <c r="U552" s="186"/>
      <c r="V552" s="186"/>
      <c r="W552" s="186"/>
      <c r="X552" s="186"/>
      <c r="Y552" s="186"/>
      <c r="Z552" s="186"/>
    </row>
    <row r="553" spans="8:26" ht="12.75">
      <c r="H553" s="186"/>
      <c r="I553" s="186"/>
      <c r="J553" s="186"/>
      <c r="K553" s="186"/>
      <c r="P553" s="186"/>
      <c r="Q553" s="186"/>
      <c r="R553" s="186"/>
      <c r="S553" s="186"/>
      <c r="T553" s="186"/>
      <c r="U553" s="186"/>
      <c r="V553" s="186"/>
      <c r="W553" s="186"/>
      <c r="X553" s="186"/>
      <c r="Y553" s="186"/>
      <c r="Z553" s="186"/>
    </row>
    <row r="554" spans="8:26" ht="12.75">
      <c r="H554" s="186"/>
      <c r="I554" s="186"/>
      <c r="J554" s="186"/>
      <c r="K554" s="186"/>
      <c r="P554" s="186"/>
      <c r="Q554" s="186"/>
      <c r="R554" s="186"/>
      <c r="S554" s="186"/>
      <c r="T554" s="186"/>
      <c r="U554" s="186"/>
      <c r="V554" s="186"/>
      <c r="W554" s="186"/>
      <c r="X554" s="186"/>
      <c r="Y554" s="186"/>
      <c r="Z554" s="186"/>
    </row>
    <row r="555" spans="8:26" ht="12.75">
      <c r="H555" s="186"/>
      <c r="I555" s="186"/>
      <c r="J555" s="186"/>
      <c r="K555" s="186"/>
      <c r="P555" s="186"/>
      <c r="Q555" s="186"/>
      <c r="R555" s="186"/>
      <c r="S555" s="186"/>
      <c r="T555" s="186"/>
      <c r="U555" s="186"/>
      <c r="V555" s="186"/>
      <c r="W555" s="186"/>
      <c r="X555" s="186"/>
      <c r="Y555" s="186"/>
      <c r="Z555" s="186"/>
    </row>
    <row r="556" spans="8:26" ht="12.75">
      <c r="H556" s="186"/>
      <c r="I556" s="186"/>
      <c r="J556" s="186"/>
      <c r="K556" s="186"/>
      <c r="P556" s="186"/>
      <c r="Q556" s="186"/>
      <c r="R556" s="186"/>
      <c r="S556" s="186"/>
      <c r="T556" s="186"/>
      <c r="U556" s="186"/>
      <c r="V556" s="186"/>
      <c r="W556" s="186"/>
      <c r="X556" s="186"/>
      <c r="Y556" s="186"/>
      <c r="Z556" s="186"/>
    </row>
    <row r="557" spans="8:26" ht="12.75">
      <c r="H557" s="186"/>
      <c r="I557" s="186"/>
      <c r="J557" s="186"/>
      <c r="K557" s="186"/>
      <c r="P557" s="186"/>
      <c r="Q557" s="186"/>
      <c r="R557" s="186"/>
      <c r="S557" s="186"/>
      <c r="T557" s="186"/>
      <c r="U557" s="186"/>
      <c r="V557" s="186"/>
      <c r="W557" s="186"/>
      <c r="X557" s="186"/>
      <c r="Y557" s="186"/>
      <c r="Z557" s="186"/>
    </row>
    <row r="558" spans="8:26" ht="12.75">
      <c r="H558" s="186"/>
      <c r="I558" s="186"/>
      <c r="J558" s="186"/>
      <c r="K558" s="186"/>
      <c r="P558" s="186"/>
      <c r="Q558" s="186"/>
      <c r="R558" s="186"/>
      <c r="S558" s="186"/>
      <c r="T558" s="186"/>
      <c r="U558" s="186"/>
      <c r="V558" s="186"/>
      <c r="W558" s="186"/>
      <c r="X558" s="186"/>
      <c r="Y558" s="186"/>
      <c r="Z558" s="186"/>
    </row>
    <row r="559" spans="8:26" ht="12.75">
      <c r="H559" s="186"/>
      <c r="I559" s="186"/>
      <c r="J559" s="186"/>
      <c r="K559" s="186"/>
      <c r="P559" s="186"/>
      <c r="Q559" s="186"/>
      <c r="R559" s="186"/>
      <c r="S559" s="186"/>
      <c r="T559" s="186"/>
      <c r="U559" s="186"/>
      <c r="V559" s="186"/>
      <c r="W559" s="186"/>
      <c r="X559" s="186"/>
      <c r="Y559" s="186"/>
      <c r="Z559" s="186"/>
    </row>
    <row r="560" spans="8:26" ht="12.75">
      <c r="H560" s="186"/>
      <c r="I560" s="186"/>
      <c r="J560" s="186"/>
      <c r="K560" s="186"/>
      <c r="P560" s="186"/>
      <c r="Q560" s="186"/>
      <c r="R560" s="186"/>
      <c r="S560" s="186"/>
      <c r="T560" s="186"/>
      <c r="U560" s="186"/>
      <c r="V560" s="186"/>
      <c r="W560" s="186"/>
      <c r="X560" s="186"/>
      <c r="Y560" s="186"/>
      <c r="Z560" s="186"/>
    </row>
    <row r="561" spans="8:26" ht="12.75">
      <c r="H561" s="186"/>
      <c r="I561" s="186"/>
      <c r="J561" s="186"/>
      <c r="K561" s="186"/>
      <c r="P561" s="186"/>
      <c r="Q561" s="186"/>
      <c r="R561" s="186"/>
      <c r="S561" s="186"/>
      <c r="T561" s="186"/>
      <c r="U561" s="186"/>
      <c r="V561" s="186"/>
      <c r="W561" s="186"/>
      <c r="X561" s="186"/>
      <c r="Y561" s="186"/>
      <c r="Z561" s="186"/>
    </row>
    <row r="562" spans="8:26" ht="12.75">
      <c r="H562" s="186"/>
      <c r="I562" s="186"/>
      <c r="J562" s="186"/>
      <c r="K562" s="186"/>
      <c r="P562" s="186"/>
      <c r="Q562" s="186"/>
      <c r="R562" s="186"/>
      <c r="S562" s="186"/>
      <c r="T562" s="186"/>
      <c r="U562" s="186"/>
      <c r="V562" s="186"/>
      <c r="W562" s="186"/>
      <c r="X562" s="186"/>
      <c r="Y562" s="186"/>
      <c r="Z562" s="186"/>
    </row>
    <row r="563" spans="8:26" ht="12.75">
      <c r="H563" s="186"/>
      <c r="I563" s="186"/>
      <c r="J563" s="186"/>
      <c r="K563" s="186"/>
      <c r="P563" s="186"/>
      <c r="Q563" s="186"/>
      <c r="R563" s="186"/>
      <c r="S563" s="186"/>
      <c r="T563" s="186"/>
      <c r="U563" s="186"/>
      <c r="V563" s="186"/>
      <c r="W563" s="186"/>
      <c r="X563" s="186"/>
      <c r="Y563" s="186"/>
      <c r="Z563" s="186"/>
    </row>
    <row r="564" spans="8:26" ht="12.75">
      <c r="H564" s="186"/>
      <c r="I564" s="186"/>
      <c r="J564" s="186"/>
      <c r="K564" s="186"/>
      <c r="P564" s="186"/>
      <c r="Q564" s="186"/>
      <c r="R564" s="186"/>
      <c r="S564" s="186"/>
      <c r="T564" s="186"/>
      <c r="U564" s="186"/>
      <c r="V564" s="186"/>
      <c r="W564" s="186"/>
      <c r="X564" s="186"/>
      <c r="Y564" s="186"/>
      <c r="Z564" s="186"/>
    </row>
    <row r="565" spans="8:26" ht="12.75">
      <c r="H565" s="186"/>
      <c r="I565" s="186"/>
      <c r="J565" s="186"/>
      <c r="K565" s="186"/>
      <c r="P565" s="186"/>
      <c r="Q565" s="186"/>
      <c r="R565" s="186"/>
      <c r="S565" s="186"/>
      <c r="T565" s="186"/>
      <c r="U565" s="186"/>
      <c r="V565" s="186"/>
      <c r="W565" s="186"/>
      <c r="X565" s="186"/>
      <c r="Y565" s="186"/>
      <c r="Z565" s="186"/>
    </row>
    <row r="566" spans="8:26" ht="12.75">
      <c r="H566" s="186"/>
      <c r="I566" s="186"/>
      <c r="J566" s="186"/>
      <c r="K566" s="186"/>
      <c r="P566" s="186"/>
      <c r="Q566" s="186"/>
      <c r="R566" s="186"/>
      <c r="S566" s="186"/>
      <c r="T566" s="186"/>
      <c r="U566" s="186"/>
      <c r="V566" s="186"/>
      <c r="W566" s="186"/>
      <c r="X566" s="186"/>
      <c r="Y566" s="186"/>
      <c r="Z566" s="186"/>
    </row>
    <row r="567" spans="8:26" ht="12.75">
      <c r="H567" s="186"/>
      <c r="I567" s="186"/>
      <c r="J567" s="186"/>
      <c r="K567" s="186"/>
      <c r="P567" s="186"/>
      <c r="Q567" s="186"/>
      <c r="R567" s="186"/>
      <c r="S567" s="186"/>
      <c r="T567" s="186"/>
      <c r="U567" s="186"/>
      <c r="V567" s="186"/>
      <c r="W567" s="186"/>
      <c r="X567" s="186"/>
      <c r="Y567" s="186"/>
      <c r="Z567" s="186"/>
    </row>
    <row r="568" spans="8:26" ht="12.75">
      <c r="H568" s="186"/>
      <c r="I568" s="186"/>
      <c r="J568" s="186"/>
      <c r="K568" s="186"/>
      <c r="P568" s="186"/>
      <c r="Q568" s="186"/>
      <c r="R568" s="186"/>
      <c r="S568" s="186"/>
      <c r="T568" s="186"/>
      <c r="U568" s="186"/>
      <c r="V568" s="186"/>
      <c r="W568" s="186"/>
      <c r="X568" s="186"/>
      <c r="Y568" s="186"/>
      <c r="Z568" s="186"/>
    </row>
    <row r="569" spans="8:26" ht="12.75">
      <c r="H569" s="186"/>
      <c r="I569" s="186"/>
      <c r="J569" s="186"/>
      <c r="K569" s="186"/>
      <c r="P569" s="186"/>
      <c r="Q569" s="186"/>
      <c r="R569" s="186"/>
      <c r="S569" s="186"/>
      <c r="T569" s="186"/>
      <c r="U569" s="186"/>
      <c r="V569" s="186"/>
      <c r="W569" s="186"/>
      <c r="X569" s="186"/>
      <c r="Y569" s="186"/>
      <c r="Z569" s="186"/>
    </row>
    <row r="570" spans="8:26" ht="12.75">
      <c r="H570" s="186"/>
      <c r="I570" s="186"/>
      <c r="J570" s="186"/>
      <c r="K570" s="186"/>
      <c r="P570" s="186"/>
      <c r="Q570" s="186"/>
      <c r="R570" s="186"/>
      <c r="S570" s="186"/>
      <c r="T570" s="186"/>
      <c r="U570" s="186"/>
      <c r="V570" s="186"/>
      <c r="W570" s="186"/>
      <c r="X570" s="186"/>
      <c r="Y570" s="186"/>
      <c r="Z570" s="186"/>
    </row>
    <row r="571" spans="8:26" ht="12.75">
      <c r="H571" s="186"/>
      <c r="I571" s="186"/>
      <c r="J571" s="186"/>
      <c r="K571" s="186"/>
      <c r="P571" s="186"/>
      <c r="Q571" s="186"/>
      <c r="R571" s="186"/>
      <c r="S571" s="186"/>
      <c r="T571" s="186"/>
      <c r="U571" s="186"/>
      <c r="V571" s="186"/>
      <c r="W571" s="186"/>
      <c r="X571" s="186"/>
      <c r="Y571" s="186"/>
      <c r="Z571" s="186"/>
    </row>
    <row r="572" spans="8:26" ht="12.75">
      <c r="H572" s="186"/>
      <c r="I572" s="186"/>
      <c r="J572" s="186"/>
      <c r="K572" s="186"/>
      <c r="P572" s="186"/>
      <c r="Q572" s="186"/>
      <c r="R572" s="186"/>
      <c r="S572" s="186"/>
      <c r="T572" s="186"/>
      <c r="U572" s="186"/>
      <c r="V572" s="186"/>
      <c r="W572" s="186"/>
      <c r="X572" s="186"/>
      <c r="Y572" s="186"/>
      <c r="Z572" s="186"/>
    </row>
    <row r="573" spans="8:26" ht="12.75">
      <c r="H573" s="186"/>
      <c r="I573" s="186"/>
      <c r="J573" s="186"/>
      <c r="K573" s="186"/>
      <c r="P573" s="186"/>
      <c r="Q573" s="186"/>
      <c r="R573" s="186"/>
      <c r="S573" s="186"/>
      <c r="T573" s="186"/>
      <c r="U573" s="186"/>
      <c r="V573" s="186"/>
      <c r="W573" s="186"/>
      <c r="X573" s="186"/>
      <c r="Y573" s="186"/>
      <c r="Z573" s="186"/>
    </row>
    <row r="574" spans="8:26" ht="12.75">
      <c r="H574" s="186"/>
      <c r="I574" s="186"/>
      <c r="J574" s="186"/>
      <c r="K574" s="186"/>
      <c r="P574" s="186"/>
      <c r="Q574" s="186"/>
      <c r="R574" s="186"/>
      <c r="S574" s="186"/>
      <c r="T574" s="186"/>
      <c r="U574" s="186"/>
      <c r="V574" s="186"/>
      <c r="W574" s="186"/>
      <c r="X574" s="186"/>
      <c r="Y574" s="186"/>
      <c r="Z574" s="186"/>
    </row>
    <row r="575" spans="8:26" ht="12.75">
      <c r="H575" s="186"/>
      <c r="I575" s="186"/>
      <c r="J575" s="186"/>
      <c r="K575" s="186"/>
      <c r="P575" s="186"/>
      <c r="Q575" s="186"/>
      <c r="R575" s="186"/>
      <c r="S575" s="186"/>
      <c r="T575" s="186"/>
      <c r="U575" s="186"/>
      <c r="V575" s="186"/>
      <c r="W575" s="186"/>
      <c r="X575" s="186"/>
      <c r="Y575" s="186"/>
      <c r="Z575" s="186"/>
    </row>
    <row r="576" spans="8:26" ht="12.75">
      <c r="H576" s="186"/>
      <c r="I576" s="186"/>
      <c r="J576" s="186"/>
      <c r="K576" s="186"/>
      <c r="P576" s="186"/>
      <c r="Q576" s="186"/>
      <c r="R576" s="186"/>
      <c r="S576" s="186"/>
      <c r="T576" s="186"/>
      <c r="U576" s="186"/>
      <c r="V576" s="186"/>
      <c r="W576" s="186"/>
      <c r="X576" s="186"/>
      <c r="Y576" s="186"/>
      <c r="Z576" s="186"/>
    </row>
    <row r="577" spans="8:26" ht="12.75">
      <c r="H577" s="186"/>
      <c r="I577" s="186"/>
      <c r="J577" s="186"/>
      <c r="K577" s="186"/>
      <c r="P577" s="186"/>
      <c r="Q577" s="186"/>
      <c r="R577" s="186"/>
      <c r="S577" s="186"/>
      <c r="T577" s="186"/>
      <c r="U577" s="186"/>
      <c r="V577" s="186"/>
      <c r="W577" s="186"/>
      <c r="X577" s="186"/>
      <c r="Y577" s="186"/>
      <c r="Z577" s="186"/>
    </row>
    <row r="578" spans="8:26" ht="12.75">
      <c r="H578" s="186"/>
      <c r="I578" s="186"/>
      <c r="J578" s="186"/>
      <c r="K578" s="186"/>
      <c r="P578" s="186"/>
      <c r="Q578" s="186"/>
      <c r="R578" s="186"/>
      <c r="S578" s="186"/>
      <c r="T578" s="186"/>
      <c r="U578" s="186"/>
      <c r="V578" s="186"/>
      <c r="W578" s="186"/>
      <c r="X578" s="186"/>
      <c r="Y578" s="186"/>
      <c r="Z578" s="186"/>
    </row>
    <row r="579" spans="8:26" ht="12.75">
      <c r="H579" s="186"/>
      <c r="I579" s="186"/>
      <c r="J579" s="186"/>
      <c r="K579" s="186"/>
      <c r="P579" s="186"/>
      <c r="Q579" s="186"/>
      <c r="R579" s="186"/>
      <c r="S579" s="186"/>
      <c r="T579" s="186"/>
      <c r="U579" s="186"/>
      <c r="V579" s="186"/>
      <c r="W579" s="186"/>
      <c r="X579" s="186"/>
      <c r="Y579" s="186"/>
      <c r="Z579" s="186"/>
    </row>
    <row r="580" spans="8:26" ht="12.75">
      <c r="H580" s="186"/>
      <c r="I580" s="186"/>
      <c r="J580" s="186"/>
      <c r="K580" s="186"/>
      <c r="P580" s="186"/>
      <c r="Q580" s="186"/>
      <c r="R580" s="186"/>
      <c r="S580" s="186"/>
      <c r="T580" s="186"/>
      <c r="U580" s="186"/>
      <c r="V580" s="186"/>
      <c r="W580" s="186"/>
      <c r="X580" s="186"/>
      <c r="Y580" s="186"/>
      <c r="Z580" s="186"/>
    </row>
    <row r="581" spans="8:26" ht="12.75">
      <c r="H581" s="186"/>
      <c r="I581" s="186"/>
      <c r="J581" s="186"/>
      <c r="K581" s="186"/>
      <c r="P581" s="186"/>
      <c r="Q581" s="186"/>
      <c r="R581" s="186"/>
      <c r="S581" s="186"/>
      <c r="T581" s="186"/>
      <c r="U581" s="186"/>
      <c r="V581" s="186"/>
      <c r="W581" s="186"/>
      <c r="X581" s="186"/>
      <c r="Y581" s="186"/>
      <c r="Z581" s="186"/>
    </row>
    <row r="582" spans="8:26" ht="12.75">
      <c r="H582" s="186"/>
      <c r="I582" s="186"/>
      <c r="J582" s="186"/>
      <c r="K582" s="186"/>
      <c r="P582" s="186"/>
      <c r="Q582" s="186"/>
      <c r="R582" s="186"/>
      <c r="S582" s="186"/>
      <c r="T582" s="186"/>
      <c r="U582" s="186"/>
      <c r="V582" s="186"/>
      <c r="W582" s="186"/>
      <c r="X582" s="186"/>
      <c r="Y582" s="186"/>
      <c r="Z582" s="186"/>
    </row>
    <row r="583" spans="8:26" ht="12.75">
      <c r="H583" s="186"/>
      <c r="I583" s="186"/>
      <c r="J583" s="186"/>
      <c r="K583" s="186"/>
      <c r="P583" s="186"/>
      <c r="Q583" s="186"/>
      <c r="R583" s="186"/>
      <c r="S583" s="186"/>
      <c r="T583" s="186"/>
      <c r="U583" s="186"/>
      <c r="V583" s="186"/>
      <c r="W583" s="186"/>
      <c r="X583" s="186"/>
      <c r="Y583" s="186"/>
      <c r="Z583" s="186"/>
    </row>
    <row r="584" spans="8:26" ht="12.75">
      <c r="H584" s="186"/>
      <c r="I584" s="186"/>
      <c r="J584" s="186"/>
      <c r="K584" s="186"/>
      <c r="P584" s="186"/>
      <c r="Q584" s="186"/>
      <c r="R584" s="186"/>
      <c r="S584" s="186"/>
      <c r="T584" s="186"/>
      <c r="U584" s="186"/>
      <c r="V584" s="186"/>
      <c r="W584" s="186"/>
      <c r="X584" s="186"/>
      <c r="Y584" s="186"/>
      <c r="Z584" s="186"/>
    </row>
    <row r="585" spans="8:26" ht="12.75">
      <c r="H585" s="186"/>
      <c r="I585" s="186"/>
      <c r="J585" s="186"/>
      <c r="K585" s="186"/>
      <c r="P585" s="186"/>
      <c r="Q585" s="186"/>
      <c r="R585" s="186"/>
      <c r="S585" s="186"/>
      <c r="T585" s="186"/>
      <c r="U585" s="186"/>
      <c r="V585" s="186"/>
      <c r="W585" s="186"/>
      <c r="X585" s="186"/>
      <c r="Y585" s="186"/>
      <c r="Z585" s="186"/>
    </row>
    <row r="586" spans="8:26" ht="12.75">
      <c r="H586" s="186"/>
      <c r="I586" s="186"/>
      <c r="J586" s="186"/>
      <c r="K586" s="186"/>
      <c r="P586" s="186"/>
      <c r="Q586" s="186"/>
      <c r="R586" s="186"/>
      <c r="S586" s="186"/>
      <c r="T586" s="186"/>
      <c r="U586" s="186"/>
      <c r="V586" s="186"/>
      <c r="W586" s="186"/>
      <c r="X586" s="186"/>
      <c r="Y586" s="186"/>
      <c r="Z586" s="186"/>
    </row>
    <row r="587" spans="8:26" ht="12.75">
      <c r="H587" s="186"/>
      <c r="I587" s="186"/>
      <c r="J587" s="186"/>
      <c r="K587" s="186"/>
      <c r="P587" s="186"/>
      <c r="Q587" s="186"/>
      <c r="R587" s="186"/>
      <c r="S587" s="186"/>
      <c r="T587" s="186"/>
      <c r="U587" s="186"/>
      <c r="V587" s="186"/>
      <c r="W587" s="186"/>
      <c r="X587" s="186"/>
      <c r="Y587" s="186"/>
      <c r="Z587" s="186"/>
    </row>
    <row r="588" spans="8:26" ht="12.75">
      <c r="H588" s="186"/>
      <c r="I588" s="186"/>
      <c r="J588" s="186"/>
      <c r="K588" s="186"/>
      <c r="P588" s="186"/>
      <c r="Q588" s="186"/>
      <c r="R588" s="186"/>
      <c r="S588" s="186"/>
      <c r="T588" s="186"/>
      <c r="U588" s="186"/>
      <c r="V588" s="186"/>
      <c r="W588" s="186"/>
      <c r="X588" s="186"/>
      <c r="Y588" s="186"/>
      <c r="Z588" s="186"/>
    </row>
    <row r="589" spans="8:26" ht="12.75">
      <c r="H589" s="186"/>
      <c r="I589" s="186"/>
      <c r="J589" s="186"/>
      <c r="K589" s="186"/>
      <c r="P589" s="186"/>
      <c r="Q589" s="186"/>
      <c r="R589" s="186"/>
      <c r="S589" s="186"/>
      <c r="T589" s="186"/>
      <c r="U589" s="186"/>
      <c r="V589" s="186"/>
      <c r="W589" s="186"/>
      <c r="X589" s="186"/>
      <c r="Y589" s="186"/>
      <c r="Z589" s="186"/>
    </row>
    <row r="590" spans="8:26" ht="12.75">
      <c r="H590" s="186"/>
      <c r="I590" s="186"/>
      <c r="J590" s="186"/>
      <c r="K590" s="186"/>
      <c r="P590" s="186"/>
      <c r="Q590" s="186"/>
      <c r="R590" s="186"/>
      <c r="S590" s="186"/>
      <c r="T590" s="186"/>
      <c r="U590" s="186"/>
      <c r="V590" s="186"/>
      <c r="W590" s="186"/>
      <c r="X590" s="186"/>
      <c r="Y590" s="186"/>
      <c r="Z590" s="186"/>
    </row>
    <row r="591" spans="8:26" ht="12.75">
      <c r="H591" s="186"/>
      <c r="I591" s="186"/>
      <c r="J591" s="186"/>
      <c r="K591" s="186"/>
      <c r="P591" s="186"/>
      <c r="Q591" s="186"/>
      <c r="R591" s="186"/>
      <c r="S591" s="186"/>
      <c r="T591" s="186"/>
      <c r="U591" s="186"/>
      <c r="V591" s="186"/>
      <c r="W591" s="186"/>
      <c r="X591" s="186"/>
      <c r="Y591" s="186"/>
      <c r="Z591" s="186"/>
    </row>
    <row r="592" spans="8:26" ht="12.75">
      <c r="H592" s="186"/>
      <c r="I592" s="186"/>
      <c r="J592" s="186"/>
      <c r="K592" s="186"/>
      <c r="P592" s="186"/>
      <c r="Q592" s="186"/>
      <c r="R592" s="186"/>
      <c r="S592" s="186"/>
      <c r="T592" s="186"/>
      <c r="U592" s="186"/>
      <c r="V592" s="186"/>
      <c r="W592" s="186"/>
      <c r="X592" s="186"/>
      <c r="Y592" s="186"/>
      <c r="Z592" s="186"/>
    </row>
    <row r="593" spans="8:26" ht="12.75">
      <c r="H593" s="186"/>
      <c r="I593" s="186"/>
      <c r="J593" s="186"/>
      <c r="K593" s="186"/>
      <c r="P593" s="186"/>
      <c r="Q593" s="186"/>
      <c r="R593" s="186"/>
      <c r="S593" s="186"/>
      <c r="T593" s="186"/>
      <c r="U593" s="186"/>
      <c r="V593" s="186"/>
      <c r="W593" s="186"/>
      <c r="X593" s="186"/>
      <c r="Y593" s="186"/>
      <c r="Z593" s="186"/>
    </row>
    <row r="594" spans="8:26" ht="12.75">
      <c r="H594" s="186"/>
      <c r="I594" s="186"/>
      <c r="J594" s="186"/>
      <c r="K594" s="186"/>
      <c r="P594" s="186"/>
      <c r="Q594" s="186"/>
      <c r="R594" s="186"/>
      <c r="S594" s="186"/>
      <c r="T594" s="186"/>
      <c r="U594" s="186"/>
      <c r="V594" s="186"/>
      <c r="W594" s="186"/>
      <c r="X594" s="186"/>
      <c r="Y594" s="186"/>
      <c r="Z594" s="186"/>
    </row>
    <row r="595" spans="8:26" ht="12.75">
      <c r="H595" s="186"/>
      <c r="I595" s="186"/>
      <c r="J595" s="186"/>
      <c r="K595" s="186"/>
      <c r="P595" s="186"/>
      <c r="Q595" s="186"/>
      <c r="R595" s="186"/>
      <c r="S595" s="186"/>
      <c r="T595" s="186"/>
      <c r="U595" s="186"/>
      <c r="V595" s="186"/>
      <c r="W595" s="186"/>
      <c r="X595" s="186"/>
      <c r="Y595" s="186"/>
      <c r="Z595" s="186"/>
    </row>
    <row r="596" spans="8:26" ht="12.75">
      <c r="H596" s="186"/>
      <c r="I596" s="186"/>
      <c r="J596" s="186"/>
      <c r="K596" s="186"/>
      <c r="P596" s="186"/>
      <c r="Q596" s="186"/>
      <c r="R596" s="186"/>
      <c r="S596" s="186"/>
      <c r="T596" s="186"/>
      <c r="U596" s="186"/>
      <c r="V596" s="186"/>
      <c r="W596" s="186"/>
      <c r="X596" s="186"/>
      <c r="Y596" s="186"/>
      <c r="Z596" s="186"/>
    </row>
    <row r="597" spans="8:26" ht="12.75">
      <c r="H597" s="186"/>
      <c r="I597" s="186"/>
      <c r="J597" s="186"/>
      <c r="K597" s="186"/>
      <c r="P597" s="186"/>
      <c r="Q597" s="186"/>
      <c r="R597" s="186"/>
      <c r="S597" s="186"/>
      <c r="T597" s="186"/>
      <c r="U597" s="186"/>
      <c r="V597" s="186"/>
      <c r="W597" s="186"/>
      <c r="X597" s="186"/>
      <c r="Y597" s="186"/>
      <c r="Z597" s="186"/>
    </row>
    <row r="598" spans="8:26" ht="12.75">
      <c r="H598" s="186"/>
      <c r="I598" s="186"/>
      <c r="J598" s="186"/>
      <c r="K598" s="186"/>
      <c r="P598" s="186"/>
      <c r="Q598" s="186"/>
      <c r="R598" s="186"/>
      <c r="S598" s="186"/>
      <c r="T598" s="186"/>
      <c r="U598" s="186"/>
      <c r="V598" s="186"/>
      <c r="W598" s="186"/>
      <c r="X598" s="186"/>
      <c r="Y598" s="186"/>
      <c r="Z598" s="186"/>
    </row>
    <row r="599" spans="8:26" ht="12.75">
      <c r="H599" s="186"/>
      <c r="I599" s="186"/>
      <c r="J599" s="186"/>
      <c r="K599" s="186"/>
      <c r="P599" s="186"/>
      <c r="Q599" s="186"/>
      <c r="R599" s="186"/>
      <c r="S599" s="186"/>
      <c r="T599" s="186"/>
      <c r="U599" s="186"/>
      <c r="V599" s="186"/>
      <c r="W599" s="186"/>
      <c r="X599" s="186"/>
      <c r="Y599" s="186"/>
      <c r="Z599" s="186"/>
    </row>
    <row r="600" spans="8:26" ht="12.75">
      <c r="H600" s="186"/>
      <c r="I600" s="186"/>
      <c r="J600" s="186"/>
      <c r="K600" s="186"/>
      <c r="P600" s="186"/>
      <c r="Q600" s="186"/>
      <c r="R600" s="186"/>
      <c r="S600" s="186"/>
      <c r="T600" s="186"/>
      <c r="U600" s="186"/>
      <c r="V600" s="186"/>
      <c r="W600" s="186"/>
      <c r="X600" s="186"/>
      <c r="Y600" s="186"/>
      <c r="Z600" s="186"/>
    </row>
    <row r="601" spans="8:26" ht="12.75">
      <c r="H601" s="186"/>
      <c r="I601" s="186"/>
      <c r="J601" s="186"/>
      <c r="K601" s="186"/>
      <c r="P601" s="186"/>
      <c r="Q601" s="186"/>
      <c r="R601" s="186"/>
      <c r="S601" s="186"/>
      <c r="T601" s="186"/>
      <c r="U601" s="186"/>
      <c r="V601" s="186"/>
      <c r="W601" s="186"/>
      <c r="X601" s="186"/>
      <c r="Y601" s="186"/>
      <c r="Z601" s="186"/>
    </row>
    <row r="602" spans="8:26" ht="12.75">
      <c r="H602" s="186"/>
      <c r="I602" s="186"/>
      <c r="J602" s="186"/>
      <c r="K602" s="186"/>
      <c r="P602" s="186"/>
      <c r="Q602" s="186"/>
      <c r="R602" s="186"/>
      <c r="S602" s="186"/>
      <c r="T602" s="186"/>
      <c r="U602" s="186"/>
      <c r="V602" s="186"/>
      <c r="W602" s="186"/>
      <c r="X602" s="186"/>
      <c r="Y602" s="186"/>
      <c r="Z602" s="186"/>
    </row>
    <row r="603" spans="8:26" ht="12.75">
      <c r="H603" s="186"/>
      <c r="I603" s="186"/>
      <c r="J603" s="186"/>
      <c r="K603" s="186"/>
      <c r="P603" s="186"/>
      <c r="Q603" s="186"/>
      <c r="R603" s="186"/>
      <c r="S603" s="186"/>
      <c r="T603" s="186"/>
      <c r="U603" s="186"/>
      <c r="V603" s="186"/>
      <c r="W603" s="186"/>
      <c r="X603" s="186"/>
      <c r="Y603" s="186"/>
      <c r="Z603" s="186"/>
    </row>
    <row r="604" spans="8:26" ht="12.75">
      <c r="H604" s="186"/>
      <c r="I604" s="186"/>
      <c r="J604" s="186"/>
      <c r="K604" s="186"/>
      <c r="P604" s="186"/>
      <c r="Q604" s="186"/>
      <c r="R604" s="186"/>
      <c r="S604" s="186"/>
      <c r="T604" s="186"/>
      <c r="U604" s="186"/>
      <c r="V604" s="186"/>
      <c r="W604" s="186"/>
      <c r="X604" s="186"/>
      <c r="Y604" s="186"/>
      <c r="Z604" s="186"/>
    </row>
    <row r="605" spans="8:26" ht="12.75">
      <c r="H605" s="186"/>
      <c r="I605" s="186"/>
      <c r="J605" s="186"/>
      <c r="K605" s="186"/>
      <c r="P605" s="186"/>
      <c r="Q605" s="186"/>
      <c r="R605" s="186"/>
      <c r="S605" s="186"/>
      <c r="T605" s="186"/>
      <c r="U605" s="186"/>
      <c r="V605" s="186"/>
      <c r="W605" s="186"/>
      <c r="X605" s="186"/>
      <c r="Y605" s="186"/>
      <c r="Z605" s="186"/>
    </row>
    <row r="606" spans="8:26" ht="12.75">
      <c r="H606" s="186"/>
      <c r="I606" s="186"/>
      <c r="J606" s="186"/>
      <c r="K606" s="186"/>
      <c r="P606" s="186"/>
      <c r="Q606" s="186"/>
      <c r="R606" s="186"/>
      <c r="S606" s="186"/>
      <c r="T606" s="186"/>
      <c r="U606" s="186"/>
      <c r="V606" s="186"/>
      <c r="W606" s="186"/>
      <c r="X606" s="186"/>
      <c r="Y606" s="186"/>
      <c r="Z606" s="186"/>
    </row>
    <row r="607" spans="8:26" ht="12.75">
      <c r="H607" s="186"/>
      <c r="I607" s="186"/>
      <c r="J607" s="186"/>
      <c r="K607" s="186"/>
      <c r="P607" s="186"/>
      <c r="Q607" s="186"/>
      <c r="R607" s="186"/>
      <c r="S607" s="186"/>
      <c r="T607" s="186"/>
      <c r="U607" s="186"/>
      <c r="V607" s="186"/>
      <c r="W607" s="186"/>
      <c r="X607" s="186"/>
      <c r="Y607" s="186"/>
      <c r="Z607" s="186"/>
    </row>
    <row r="608" spans="8:26" ht="12.75">
      <c r="H608" s="186"/>
      <c r="I608" s="186"/>
      <c r="J608" s="186"/>
      <c r="K608" s="186"/>
      <c r="P608" s="186"/>
      <c r="Q608" s="186"/>
      <c r="R608" s="186"/>
      <c r="S608" s="186"/>
      <c r="T608" s="186"/>
      <c r="U608" s="186"/>
      <c r="V608" s="186"/>
      <c r="W608" s="186"/>
      <c r="X608" s="186"/>
      <c r="Y608" s="186"/>
      <c r="Z608" s="186"/>
    </row>
    <row r="609" spans="8:26" ht="12.75">
      <c r="H609" s="186"/>
      <c r="I609" s="186"/>
      <c r="J609" s="186"/>
      <c r="K609" s="186"/>
      <c r="P609" s="186"/>
      <c r="Q609" s="186"/>
      <c r="R609" s="186"/>
      <c r="S609" s="186"/>
      <c r="T609" s="186"/>
      <c r="U609" s="186"/>
      <c r="V609" s="186"/>
      <c r="W609" s="186"/>
      <c r="X609" s="186"/>
      <c r="Y609" s="186"/>
      <c r="Z609" s="186"/>
    </row>
    <row r="610" spans="8:26" ht="12.75">
      <c r="H610" s="186"/>
      <c r="I610" s="186"/>
      <c r="J610" s="186"/>
      <c r="K610" s="186"/>
      <c r="P610" s="186"/>
      <c r="Q610" s="186"/>
      <c r="R610" s="186"/>
      <c r="S610" s="186"/>
      <c r="T610" s="186"/>
      <c r="U610" s="186"/>
      <c r="V610" s="186"/>
      <c r="W610" s="186"/>
      <c r="X610" s="186"/>
      <c r="Y610" s="186"/>
      <c r="Z610" s="186"/>
    </row>
    <row r="611" spans="8:26" ht="12.75">
      <c r="H611" s="186"/>
      <c r="I611" s="186"/>
      <c r="J611" s="186"/>
      <c r="K611" s="186"/>
      <c r="P611" s="186"/>
      <c r="Q611" s="186"/>
      <c r="R611" s="186"/>
      <c r="S611" s="186"/>
      <c r="T611" s="186"/>
      <c r="U611" s="186"/>
      <c r="V611" s="186"/>
      <c r="W611" s="186"/>
      <c r="X611" s="186"/>
      <c r="Y611" s="186"/>
      <c r="Z611" s="186"/>
    </row>
    <row r="612" spans="8:26" ht="12.75">
      <c r="H612" s="186"/>
      <c r="I612" s="186"/>
      <c r="J612" s="186"/>
      <c r="K612" s="186"/>
      <c r="P612" s="186"/>
      <c r="Q612" s="186"/>
      <c r="R612" s="186"/>
      <c r="S612" s="186"/>
      <c r="T612" s="186"/>
      <c r="U612" s="186"/>
      <c r="V612" s="186"/>
      <c r="W612" s="186"/>
      <c r="X612" s="186"/>
      <c r="Y612" s="186"/>
      <c r="Z612" s="186"/>
    </row>
    <row r="613" spans="8:26" ht="12.75">
      <c r="H613" s="186"/>
      <c r="I613" s="186"/>
      <c r="J613" s="186"/>
      <c r="K613" s="186"/>
      <c r="P613" s="186"/>
      <c r="Q613" s="186"/>
      <c r="R613" s="186"/>
      <c r="S613" s="186"/>
      <c r="T613" s="186"/>
      <c r="U613" s="186"/>
      <c r="V613" s="186"/>
      <c r="W613" s="186"/>
      <c r="X613" s="186"/>
      <c r="Y613" s="186"/>
      <c r="Z613" s="186"/>
    </row>
    <row r="614" spans="8:26" ht="12.75">
      <c r="H614" s="186"/>
      <c r="I614" s="186"/>
      <c r="J614" s="186"/>
      <c r="K614" s="186"/>
      <c r="P614" s="186"/>
      <c r="Q614" s="186"/>
      <c r="R614" s="186"/>
      <c r="S614" s="186"/>
      <c r="T614" s="186"/>
      <c r="U614" s="186"/>
      <c r="V614" s="186"/>
      <c r="W614" s="186"/>
      <c r="X614" s="186"/>
      <c r="Y614" s="186"/>
      <c r="Z614" s="186"/>
    </row>
    <row r="615" spans="8:26" ht="12.75">
      <c r="H615" s="186"/>
      <c r="I615" s="186"/>
      <c r="J615" s="186"/>
      <c r="K615" s="186"/>
      <c r="P615" s="186"/>
      <c r="Q615" s="186"/>
      <c r="R615" s="186"/>
      <c r="S615" s="186"/>
      <c r="T615" s="186"/>
      <c r="U615" s="186"/>
      <c r="V615" s="186"/>
      <c r="W615" s="186"/>
      <c r="X615" s="186"/>
      <c r="Y615" s="186"/>
      <c r="Z615" s="186"/>
    </row>
    <row r="616" spans="8:26" ht="12.75">
      <c r="H616" s="186"/>
      <c r="I616" s="186"/>
      <c r="J616" s="186"/>
      <c r="K616" s="186"/>
      <c r="P616" s="186"/>
      <c r="Q616" s="186"/>
      <c r="R616" s="186"/>
      <c r="S616" s="186"/>
      <c r="T616" s="186"/>
      <c r="U616" s="186"/>
      <c r="V616" s="186"/>
      <c r="W616" s="186"/>
      <c r="X616" s="186"/>
      <c r="Y616" s="186"/>
      <c r="Z616" s="186"/>
    </row>
    <row r="617" spans="8:26" ht="12.75">
      <c r="H617" s="186"/>
      <c r="I617" s="186"/>
      <c r="J617" s="186"/>
      <c r="K617" s="186"/>
      <c r="P617" s="186"/>
      <c r="Q617" s="186"/>
      <c r="R617" s="186"/>
      <c r="S617" s="186"/>
      <c r="T617" s="186"/>
      <c r="U617" s="186"/>
      <c r="V617" s="186"/>
      <c r="W617" s="186"/>
      <c r="X617" s="186"/>
      <c r="Y617" s="186"/>
      <c r="Z617" s="186"/>
    </row>
    <row r="618" spans="8:26" ht="12.75">
      <c r="H618" s="186"/>
      <c r="I618" s="186"/>
      <c r="J618" s="186"/>
      <c r="K618" s="186"/>
      <c r="P618" s="186"/>
      <c r="Q618" s="186"/>
      <c r="R618" s="186"/>
      <c r="S618" s="186"/>
      <c r="T618" s="186"/>
      <c r="U618" s="186"/>
      <c r="V618" s="186"/>
      <c r="W618" s="186"/>
      <c r="X618" s="186"/>
      <c r="Y618" s="186"/>
      <c r="Z618" s="186"/>
    </row>
    <row r="619" spans="8:26" ht="12.75">
      <c r="H619" s="186"/>
      <c r="I619" s="186"/>
      <c r="J619" s="186"/>
      <c r="K619" s="186"/>
      <c r="P619" s="186"/>
      <c r="Q619" s="186"/>
      <c r="R619" s="186"/>
      <c r="S619" s="186"/>
      <c r="T619" s="186"/>
      <c r="U619" s="186"/>
      <c r="V619" s="186"/>
      <c r="W619" s="186"/>
      <c r="X619" s="186"/>
      <c r="Y619" s="186"/>
      <c r="Z619" s="186"/>
    </row>
    <row r="620" spans="8:26" ht="12.75">
      <c r="H620" s="186"/>
      <c r="I620" s="186"/>
      <c r="J620" s="186"/>
      <c r="K620" s="186"/>
      <c r="P620" s="186"/>
      <c r="Q620" s="186"/>
      <c r="R620" s="186"/>
      <c r="S620" s="186"/>
      <c r="T620" s="186"/>
      <c r="U620" s="186"/>
      <c r="V620" s="186"/>
      <c r="W620" s="186"/>
      <c r="X620" s="186"/>
      <c r="Y620" s="186"/>
      <c r="Z620" s="186"/>
    </row>
    <row r="621" spans="8:26" ht="12.75">
      <c r="H621" s="186"/>
      <c r="I621" s="186"/>
      <c r="J621" s="186"/>
      <c r="K621" s="186"/>
      <c r="P621" s="186"/>
      <c r="Q621" s="186"/>
      <c r="R621" s="186"/>
      <c r="S621" s="186"/>
      <c r="T621" s="186"/>
      <c r="U621" s="186"/>
      <c r="V621" s="186"/>
      <c r="W621" s="186"/>
      <c r="X621" s="186"/>
      <c r="Y621" s="186"/>
      <c r="Z621" s="186"/>
    </row>
    <row r="622" spans="8:26" ht="12.75">
      <c r="H622" s="186"/>
      <c r="I622" s="186"/>
      <c r="J622" s="186"/>
      <c r="K622" s="186"/>
      <c r="P622" s="186"/>
      <c r="Q622" s="186"/>
      <c r="R622" s="186"/>
      <c r="S622" s="186"/>
      <c r="T622" s="186"/>
      <c r="U622" s="186"/>
      <c r="V622" s="186"/>
      <c r="W622" s="186"/>
      <c r="X622" s="186"/>
      <c r="Y622" s="186"/>
      <c r="Z622" s="186"/>
    </row>
    <row r="623" spans="8:26" ht="12.75">
      <c r="H623" s="186"/>
      <c r="I623" s="186"/>
      <c r="J623" s="186"/>
      <c r="K623" s="186"/>
      <c r="P623" s="186"/>
      <c r="Q623" s="186"/>
      <c r="R623" s="186"/>
      <c r="S623" s="186"/>
      <c r="T623" s="186"/>
      <c r="U623" s="186"/>
      <c r="V623" s="186"/>
      <c r="W623" s="186"/>
      <c r="X623" s="186"/>
      <c r="Y623" s="186"/>
      <c r="Z623" s="186"/>
    </row>
    <row r="624" spans="8:26" ht="12.75">
      <c r="H624" s="186"/>
      <c r="I624" s="186"/>
      <c r="J624" s="186"/>
      <c r="K624" s="186"/>
      <c r="P624" s="186"/>
      <c r="Q624" s="186"/>
      <c r="R624" s="186"/>
      <c r="S624" s="186"/>
      <c r="T624" s="186"/>
      <c r="U624" s="186"/>
      <c r="V624" s="186"/>
      <c r="W624" s="186"/>
      <c r="X624" s="186"/>
      <c r="Y624" s="186"/>
      <c r="Z624" s="186"/>
    </row>
    <row r="625" spans="8:26" ht="12.75">
      <c r="H625" s="186"/>
      <c r="I625" s="186"/>
      <c r="J625" s="186"/>
      <c r="K625" s="186"/>
      <c r="P625" s="186"/>
      <c r="Q625" s="186"/>
      <c r="R625" s="186"/>
      <c r="S625" s="186"/>
      <c r="T625" s="186"/>
      <c r="U625" s="186"/>
      <c r="V625" s="186"/>
      <c r="W625" s="186"/>
      <c r="X625" s="186"/>
      <c r="Y625" s="186"/>
      <c r="Z625" s="186"/>
    </row>
    <row r="626" spans="8:26" ht="12.75">
      <c r="H626" s="186"/>
      <c r="I626" s="186"/>
      <c r="J626" s="186"/>
      <c r="K626" s="186"/>
      <c r="P626" s="186"/>
      <c r="Q626" s="186"/>
      <c r="R626" s="186"/>
      <c r="S626" s="186"/>
      <c r="T626" s="186"/>
      <c r="U626" s="186"/>
      <c r="V626" s="186"/>
      <c r="W626" s="186"/>
      <c r="X626" s="186"/>
      <c r="Y626" s="186"/>
      <c r="Z626" s="186"/>
    </row>
    <row r="627" spans="8:26" ht="12.75">
      <c r="H627" s="186"/>
      <c r="I627" s="186"/>
      <c r="J627" s="186"/>
      <c r="K627" s="186"/>
      <c r="P627" s="186"/>
      <c r="Q627" s="186"/>
      <c r="R627" s="186"/>
      <c r="S627" s="186"/>
      <c r="T627" s="186"/>
      <c r="U627" s="186"/>
      <c r="V627" s="186"/>
      <c r="W627" s="186"/>
      <c r="X627" s="186"/>
      <c r="Y627" s="186"/>
      <c r="Z627" s="186"/>
    </row>
    <row r="628" spans="8:26" ht="12.75">
      <c r="H628" s="186"/>
      <c r="I628" s="186"/>
      <c r="J628" s="186"/>
      <c r="K628" s="186"/>
      <c r="P628" s="186"/>
      <c r="Q628" s="186"/>
      <c r="R628" s="186"/>
      <c r="S628" s="186"/>
      <c r="T628" s="186"/>
      <c r="U628" s="186"/>
      <c r="V628" s="186"/>
      <c r="W628" s="186"/>
      <c r="X628" s="186"/>
      <c r="Y628" s="186"/>
      <c r="Z628" s="186"/>
    </row>
    <row r="629" spans="8:26" ht="12.75">
      <c r="H629" s="186"/>
      <c r="I629" s="186"/>
      <c r="J629" s="186"/>
      <c r="K629" s="186"/>
      <c r="P629" s="186"/>
      <c r="Q629" s="186"/>
      <c r="R629" s="186"/>
      <c r="S629" s="186"/>
      <c r="T629" s="186"/>
      <c r="U629" s="186"/>
      <c r="V629" s="186"/>
      <c r="W629" s="186"/>
      <c r="X629" s="186"/>
      <c r="Y629" s="186"/>
      <c r="Z629" s="186"/>
    </row>
    <row r="630" spans="8:26" ht="12.75">
      <c r="H630" s="186"/>
      <c r="I630" s="186"/>
      <c r="J630" s="186"/>
      <c r="K630" s="186"/>
      <c r="P630" s="186"/>
      <c r="Q630" s="186"/>
      <c r="R630" s="186"/>
      <c r="S630" s="186"/>
      <c r="T630" s="186"/>
      <c r="U630" s="186"/>
      <c r="V630" s="186"/>
      <c r="W630" s="186"/>
      <c r="X630" s="186"/>
      <c r="Y630" s="186"/>
      <c r="Z630" s="186"/>
    </row>
    <row r="631" spans="8:26" ht="12.75">
      <c r="H631" s="186"/>
      <c r="I631" s="186"/>
      <c r="J631" s="186"/>
      <c r="K631" s="186"/>
      <c r="P631" s="186"/>
      <c r="Q631" s="186"/>
      <c r="R631" s="186"/>
      <c r="S631" s="186"/>
      <c r="T631" s="186"/>
      <c r="U631" s="186"/>
      <c r="V631" s="186"/>
      <c r="W631" s="186"/>
      <c r="X631" s="186"/>
      <c r="Y631" s="186"/>
      <c r="Z631" s="186"/>
    </row>
    <row r="632" spans="8:26" ht="12.75">
      <c r="H632" s="186"/>
      <c r="I632" s="186"/>
      <c r="J632" s="186"/>
      <c r="K632" s="186"/>
      <c r="P632" s="186"/>
      <c r="Q632" s="186"/>
      <c r="R632" s="186"/>
      <c r="S632" s="186"/>
      <c r="T632" s="186"/>
      <c r="U632" s="186"/>
      <c r="V632" s="186"/>
      <c r="W632" s="186"/>
      <c r="X632" s="186"/>
      <c r="Y632" s="186"/>
      <c r="Z632" s="186"/>
    </row>
    <row r="633" spans="8:26" ht="12.75">
      <c r="H633" s="186"/>
      <c r="I633" s="186"/>
      <c r="J633" s="186"/>
      <c r="K633" s="186"/>
      <c r="P633" s="186"/>
      <c r="Q633" s="186"/>
      <c r="R633" s="186"/>
      <c r="S633" s="186"/>
      <c r="T633" s="186"/>
      <c r="U633" s="186"/>
      <c r="V633" s="186"/>
      <c r="W633" s="186"/>
      <c r="X633" s="186"/>
      <c r="Y633" s="186"/>
      <c r="Z633" s="186"/>
    </row>
    <row r="634" spans="8:26" ht="12.75">
      <c r="H634" s="186"/>
      <c r="I634" s="186"/>
      <c r="J634" s="186"/>
      <c r="K634" s="186"/>
      <c r="P634" s="186"/>
      <c r="Q634" s="186"/>
      <c r="R634" s="186"/>
      <c r="S634" s="186"/>
      <c r="T634" s="186"/>
      <c r="U634" s="186"/>
      <c r="V634" s="186"/>
      <c r="W634" s="186"/>
      <c r="X634" s="186"/>
      <c r="Y634" s="186"/>
      <c r="Z634" s="186"/>
    </row>
    <row r="635" spans="8:26" ht="12.75">
      <c r="H635" s="186"/>
      <c r="I635" s="186"/>
      <c r="J635" s="186"/>
      <c r="K635" s="186"/>
      <c r="P635" s="186"/>
      <c r="Q635" s="186"/>
      <c r="R635" s="186"/>
      <c r="S635" s="186"/>
      <c r="T635" s="186"/>
      <c r="U635" s="186"/>
      <c r="V635" s="186"/>
      <c r="W635" s="186"/>
      <c r="X635" s="186"/>
      <c r="Y635" s="186"/>
      <c r="Z635" s="186"/>
    </row>
    <row r="636" spans="8:26" ht="12.75">
      <c r="H636" s="186"/>
      <c r="I636" s="186"/>
      <c r="J636" s="186"/>
      <c r="K636" s="186"/>
      <c r="P636" s="186"/>
      <c r="Q636" s="186"/>
      <c r="R636" s="186"/>
      <c r="S636" s="186"/>
      <c r="T636" s="186"/>
      <c r="U636" s="186"/>
      <c r="V636" s="186"/>
      <c r="W636" s="186"/>
      <c r="X636" s="186"/>
      <c r="Y636" s="186"/>
      <c r="Z636" s="186"/>
    </row>
    <row r="637" spans="8:26" ht="12.75">
      <c r="H637" s="186"/>
      <c r="I637" s="186"/>
      <c r="J637" s="186"/>
      <c r="K637" s="186"/>
      <c r="P637" s="186"/>
      <c r="Q637" s="186"/>
      <c r="R637" s="186"/>
      <c r="S637" s="186"/>
      <c r="T637" s="186"/>
      <c r="U637" s="186"/>
      <c r="V637" s="186"/>
      <c r="W637" s="186"/>
      <c r="X637" s="186"/>
      <c r="Y637" s="186"/>
      <c r="Z637" s="186"/>
    </row>
    <row r="638" spans="8:26" ht="12.75">
      <c r="H638" s="186"/>
      <c r="I638" s="186"/>
      <c r="J638" s="186"/>
      <c r="K638" s="186"/>
      <c r="P638" s="186"/>
      <c r="Q638" s="186"/>
      <c r="R638" s="186"/>
      <c r="S638" s="186"/>
      <c r="T638" s="186"/>
      <c r="U638" s="186"/>
      <c r="V638" s="186"/>
      <c r="W638" s="186"/>
      <c r="X638" s="186"/>
      <c r="Y638" s="186"/>
      <c r="Z638" s="186"/>
    </row>
    <row r="639" spans="8:26" ht="12.75">
      <c r="H639" s="186"/>
      <c r="I639" s="186"/>
      <c r="J639" s="186"/>
      <c r="K639" s="186"/>
      <c r="P639" s="186"/>
      <c r="Q639" s="186"/>
      <c r="R639" s="186"/>
      <c r="S639" s="186"/>
      <c r="T639" s="186"/>
      <c r="U639" s="186"/>
      <c r="V639" s="186"/>
      <c r="W639" s="186"/>
      <c r="X639" s="186"/>
      <c r="Y639" s="186"/>
      <c r="Z639" s="186"/>
    </row>
    <row r="640" spans="8:26" ht="12.75">
      <c r="H640" s="186"/>
      <c r="I640" s="186"/>
      <c r="J640" s="186"/>
      <c r="K640" s="186"/>
      <c r="P640" s="186"/>
      <c r="Q640" s="186"/>
      <c r="R640" s="186"/>
      <c r="S640" s="186"/>
      <c r="T640" s="186"/>
      <c r="U640" s="186"/>
      <c r="V640" s="186"/>
      <c r="W640" s="186"/>
      <c r="X640" s="186"/>
      <c r="Y640" s="186"/>
      <c r="Z640" s="186"/>
    </row>
    <row r="641" spans="8:26" ht="12.75">
      <c r="H641" s="186"/>
      <c r="I641" s="186"/>
      <c r="J641" s="186"/>
      <c r="K641" s="186"/>
      <c r="P641" s="186"/>
      <c r="Q641" s="186"/>
      <c r="R641" s="186"/>
      <c r="S641" s="186"/>
      <c r="T641" s="186"/>
      <c r="U641" s="186"/>
      <c r="V641" s="186"/>
      <c r="W641" s="186"/>
      <c r="X641" s="186"/>
      <c r="Y641" s="186"/>
      <c r="Z641" s="186"/>
    </row>
    <row r="642" spans="8:26" ht="12.75">
      <c r="H642" s="186"/>
      <c r="I642" s="186"/>
      <c r="J642" s="186"/>
      <c r="K642" s="186"/>
      <c r="P642" s="186"/>
      <c r="Q642" s="186"/>
      <c r="R642" s="186"/>
      <c r="S642" s="186"/>
      <c r="T642" s="186"/>
      <c r="U642" s="186"/>
      <c r="V642" s="186"/>
      <c r="W642" s="186"/>
      <c r="X642" s="186"/>
      <c r="Y642" s="186"/>
      <c r="Z642" s="186"/>
    </row>
    <row r="643" spans="8:26" ht="12.75">
      <c r="H643" s="186"/>
      <c r="I643" s="186"/>
      <c r="J643" s="186"/>
      <c r="K643" s="186"/>
      <c r="P643" s="186"/>
      <c r="Q643" s="186"/>
      <c r="R643" s="186"/>
      <c r="S643" s="186"/>
      <c r="T643" s="186"/>
      <c r="U643" s="186"/>
      <c r="V643" s="186"/>
      <c r="W643" s="186"/>
      <c r="X643" s="186"/>
      <c r="Y643" s="186"/>
      <c r="Z643" s="186"/>
    </row>
    <row r="644" spans="8:26" ht="12.75">
      <c r="H644" s="186"/>
      <c r="I644" s="186"/>
      <c r="J644" s="186"/>
      <c r="K644" s="186"/>
      <c r="P644" s="186"/>
      <c r="Q644" s="186"/>
      <c r="R644" s="186"/>
      <c r="S644" s="186"/>
      <c r="T644" s="186"/>
      <c r="U644" s="186"/>
      <c r="V644" s="186"/>
      <c r="W644" s="186"/>
      <c r="X644" s="186"/>
      <c r="Y644" s="186"/>
      <c r="Z644" s="186"/>
    </row>
    <row r="645" spans="8:26" ht="12.75">
      <c r="H645" s="186"/>
      <c r="I645" s="186"/>
      <c r="J645" s="186"/>
      <c r="K645" s="186"/>
      <c r="P645" s="186"/>
      <c r="Q645" s="186"/>
      <c r="R645" s="186"/>
      <c r="S645" s="186"/>
      <c r="T645" s="186"/>
      <c r="U645" s="186"/>
      <c r="V645" s="186"/>
      <c r="W645" s="186"/>
      <c r="X645" s="186"/>
      <c r="Y645" s="186"/>
      <c r="Z645" s="186"/>
    </row>
    <row r="646" spans="8:26" ht="12.75">
      <c r="H646" s="186"/>
      <c r="I646" s="186"/>
      <c r="J646" s="186"/>
      <c r="K646" s="186"/>
      <c r="P646" s="186"/>
      <c r="Q646" s="186"/>
      <c r="R646" s="186"/>
      <c r="S646" s="186"/>
      <c r="T646" s="186"/>
      <c r="U646" s="186"/>
      <c r="V646" s="186"/>
      <c r="W646" s="186"/>
      <c r="X646" s="186"/>
      <c r="Y646" s="186"/>
      <c r="Z646" s="186"/>
    </row>
    <row r="647" spans="8:26" ht="12.75">
      <c r="H647" s="186"/>
      <c r="I647" s="186"/>
      <c r="J647" s="186"/>
      <c r="K647" s="186"/>
      <c r="P647" s="186"/>
      <c r="Q647" s="186"/>
      <c r="R647" s="186"/>
      <c r="S647" s="186"/>
      <c r="T647" s="186"/>
      <c r="U647" s="186"/>
      <c r="V647" s="186"/>
      <c r="W647" s="186"/>
      <c r="X647" s="186"/>
      <c r="Y647" s="186"/>
      <c r="Z647" s="186"/>
    </row>
    <row r="648" spans="8:26" ht="12.75">
      <c r="H648" s="186"/>
      <c r="I648" s="186"/>
      <c r="J648" s="186"/>
      <c r="K648" s="186"/>
      <c r="P648" s="186"/>
      <c r="Q648" s="186"/>
      <c r="R648" s="186"/>
      <c r="S648" s="186"/>
      <c r="T648" s="186"/>
      <c r="U648" s="186"/>
      <c r="V648" s="186"/>
      <c r="W648" s="186"/>
      <c r="X648" s="186"/>
      <c r="Y648" s="186"/>
      <c r="Z648" s="186"/>
    </row>
    <row r="649" spans="8:26" ht="12.75">
      <c r="H649" s="186"/>
      <c r="I649" s="186"/>
      <c r="J649" s="186"/>
      <c r="K649" s="186"/>
      <c r="P649" s="186"/>
      <c r="Q649" s="186"/>
      <c r="R649" s="186"/>
      <c r="S649" s="186"/>
      <c r="T649" s="186"/>
      <c r="U649" s="186"/>
      <c r="V649" s="186"/>
      <c r="W649" s="186"/>
      <c r="X649" s="186"/>
      <c r="Y649" s="186"/>
      <c r="Z649" s="186"/>
    </row>
    <row r="650" spans="8:26" ht="12.75">
      <c r="H650" s="186"/>
      <c r="I650" s="186"/>
      <c r="J650" s="186"/>
      <c r="K650" s="186"/>
      <c r="P650" s="186"/>
      <c r="Q650" s="186"/>
      <c r="R650" s="186"/>
      <c r="S650" s="186"/>
      <c r="T650" s="186"/>
      <c r="U650" s="186"/>
      <c r="V650" s="186"/>
      <c r="W650" s="186"/>
      <c r="X650" s="186"/>
      <c r="Y650" s="186"/>
      <c r="Z650" s="186"/>
    </row>
    <row r="651" spans="8:26" ht="12.75">
      <c r="H651" s="186"/>
      <c r="I651" s="186"/>
      <c r="J651" s="186"/>
      <c r="K651" s="186"/>
      <c r="P651" s="186"/>
      <c r="Q651" s="186"/>
      <c r="R651" s="186"/>
      <c r="S651" s="186"/>
      <c r="T651" s="186"/>
      <c r="U651" s="186"/>
      <c r="V651" s="186"/>
      <c r="W651" s="186"/>
      <c r="X651" s="186"/>
      <c r="Y651" s="186"/>
      <c r="Z651" s="186"/>
    </row>
    <row r="652" spans="8:26" ht="12.75">
      <c r="H652" s="186"/>
      <c r="I652" s="186"/>
      <c r="J652" s="186"/>
      <c r="K652" s="186"/>
      <c r="P652" s="186"/>
      <c r="Q652" s="186"/>
      <c r="R652" s="186"/>
      <c r="S652" s="186"/>
      <c r="T652" s="186"/>
      <c r="U652" s="186"/>
      <c r="V652" s="186"/>
      <c r="W652" s="186"/>
      <c r="X652" s="186"/>
      <c r="Y652" s="186"/>
      <c r="Z652" s="186"/>
    </row>
    <row r="653" spans="8:26" ht="12.75">
      <c r="H653" s="186"/>
      <c r="I653" s="186"/>
      <c r="J653" s="186"/>
      <c r="K653" s="186"/>
      <c r="P653" s="186"/>
      <c r="Q653" s="186"/>
      <c r="R653" s="186"/>
      <c r="S653" s="186"/>
      <c r="T653" s="186"/>
      <c r="U653" s="186"/>
      <c r="V653" s="186"/>
      <c r="W653" s="186"/>
      <c r="X653" s="186"/>
      <c r="Y653" s="186"/>
      <c r="Z653" s="186"/>
    </row>
    <row r="654" spans="8:26" ht="12.75">
      <c r="H654" s="186"/>
      <c r="I654" s="186"/>
      <c r="J654" s="186"/>
      <c r="K654" s="186"/>
      <c r="P654" s="186"/>
      <c r="Q654" s="186"/>
      <c r="R654" s="186"/>
      <c r="S654" s="186"/>
      <c r="T654" s="186"/>
      <c r="U654" s="186"/>
      <c r="V654" s="186"/>
      <c r="W654" s="186"/>
      <c r="X654" s="186"/>
      <c r="Y654" s="186"/>
      <c r="Z654" s="186"/>
    </row>
    <row r="655" spans="8:26" ht="12.75">
      <c r="H655" s="186"/>
      <c r="I655" s="186"/>
      <c r="J655" s="186"/>
      <c r="K655" s="186"/>
      <c r="P655" s="186"/>
      <c r="Q655" s="186"/>
      <c r="R655" s="186"/>
      <c r="S655" s="186"/>
      <c r="T655" s="186"/>
      <c r="U655" s="186"/>
      <c r="V655" s="186"/>
      <c r="W655" s="186"/>
      <c r="X655" s="186"/>
      <c r="Y655" s="186"/>
      <c r="Z655" s="186"/>
    </row>
    <row r="656" spans="8:26" ht="12.75">
      <c r="H656" s="186"/>
      <c r="I656" s="186"/>
      <c r="J656" s="186"/>
      <c r="K656" s="186"/>
      <c r="P656" s="186"/>
      <c r="Q656" s="186"/>
      <c r="R656" s="186"/>
      <c r="S656" s="186"/>
      <c r="T656" s="186"/>
      <c r="U656" s="186"/>
      <c r="V656" s="186"/>
      <c r="W656" s="186"/>
      <c r="X656" s="186"/>
      <c r="Y656" s="186"/>
      <c r="Z656" s="186"/>
    </row>
    <row r="657" spans="8:26" ht="12.75">
      <c r="H657" s="186"/>
      <c r="I657" s="186"/>
      <c r="J657" s="186"/>
      <c r="K657" s="186"/>
      <c r="P657" s="186"/>
      <c r="Q657" s="186"/>
      <c r="R657" s="186"/>
      <c r="S657" s="186"/>
      <c r="T657" s="186"/>
      <c r="U657" s="186"/>
      <c r="V657" s="186"/>
      <c r="W657" s="186"/>
      <c r="X657" s="186"/>
      <c r="Y657" s="186"/>
      <c r="Z657" s="186"/>
    </row>
    <row r="658" spans="8:26" ht="12.75">
      <c r="H658" s="186"/>
      <c r="I658" s="186"/>
      <c r="J658" s="186"/>
      <c r="K658" s="186"/>
      <c r="P658" s="186"/>
      <c r="Q658" s="186"/>
      <c r="R658" s="186"/>
      <c r="S658" s="186"/>
      <c r="T658" s="186"/>
      <c r="U658" s="186"/>
      <c r="V658" s="186"/>
      <c r="W658" s="186"/>
      <c r="X658" s="186"/>
      <c r="Y658" s="186"/>
      <c r="Z658" s="186"/>
    </row>
    <row r="659" spans="8:26" ht="12.75">
      <c r="H659" s="186"/>
      <c r="I659" s="186"/>
      <c r="J659" s="186"/>
      <c r="K659" s="186"/>
      <c r="P659" s="186"/>
      <c r="Q659" s="186"/>
      <c r="R659" s="186"/>
      <c r="S659" s="186"/>
      <c r="T659" s="186"/>
      <c r="U659" s="186"/>
      <c r="V659" s="186"/>
      <c r="W659" s="186"/>
      <c r="X659" s="186"/>
      <c r="Y659" s="186"/>
      <c r="Z659" s="186"/>
    </row>
    <row r="660" spans="8:26" ht="12.75">
      <c r="H660" s="186"/>
      <c r="I660" s="186"/>
      <c r="J660" s="186"/>
      <c r="K660" s="186"/>
      <c r="P660" s="186"/>
      <c r="Q660" s="186"/>
      <c r="R660" s="186"/>
      <c r="S660" s="186"/>
      <c r="T660" s="186"/>
      <c r="U660" s="186"/>
      <c r="V660" s="186"/>
      <c r="W660" s="186"/>
      <c r="X660" s="186"/>
      <c r="Y660" s="186"/>
      <c r="Z660" s="186"/>
    </row>
    <row r="661" spans="8:26" ht="12.75">
      <c r="H661" s="186"/>
      <c r="I661" s="186"/>
      <c r="J661" s="186"/>
      <c r="K661" s="186"/>
      <c r="P661" s="186"/>
      <c r="Q661" s="186"/>
      <c r="R661" s="186"/>
      <c r="S661" s="186"/>
      <c r="T661" s="186"/>
      <c r="U661" s="186"/>
      <c r="V661" s="186"/>
      <c r="W661" s="186"/>
      <c r="X661" s="186"/>
      <c r="Y661" s="186"/>
      <c r="Z661" s="186"/>
    </row>
    <row r="662" spans="8:26" ht="12.75">
      <c r="H662" s="186"/>
      <c r="I662" s="186"/>
      <c r="J662" s="186"/>
      <c r="K662" s="186"/>
      <c r="P662" s="186"/>
      <c r="Q662" s="186"/>
      <c r="R662" s="186"/>
      <c r="S662" s="186"/>
      <c r="T662" s="186"/>
      <c r="U662" s="186"/>
      <c r="V662" s="186"/>
      <c r="W662" s="186"/>
      <c r="X662" s="186"/>
      <c r="Y662" s="186"/>
      <c r="Z662" s="186"/>
    </row>
    <row r="663" spans="8:26" ht="12.75">
      <c r="H663" s="186"/>
      <c r="I663" s="186"/>
      <c r="J663" s="186"/>
      <c r="K663" s="186"/>
      <c r="P663" s="186"/>
      <c r="Q663" s="186"/>
      <c r="R663" s="186"/>
      <c r="S663" s="186"/>
      <c r="T663" s="186"/>
      <c r="U663" s="186"/>
      <c r="V663" s="186"/>
      <c r="W663" s="186"/>
      <c r="X663" s="186"/>
      <c r="Y663" s="186"/>
      <c r="Z663" s="186"/>
    </row>
    <row r="664" spans="8:26" ht="12.75">
      <c r="H664" s="186"/>
      <c r="I664" s="186"/>
      <c r="J664" s="186"/>
      <c r="K664" s="186"/>
      <c r="P664" s="186"/>
      <c r="Q664" s="186"/>
      <c r="R664" s="186"/>
      <c r="S664" s="186"/>
      <c r="T664" s="186"/>
      <c r="U664" s="186"/>
      <c r="V664" s="186"/>
      <c r="W664" s="186"/>
      <c r="X664" s="186"/>
      <c r="Y664" s="186"/>
      <c r="Z664" s="186"/>
    </row>
    <row r="665" spans="8:26" ht="12.75">
      <c r="H665" s="186"/>
      <c r="I665" s="186"/>
      <c r="J665" s="186"/>
      <c r="K665" s="186"/>
      <c r="P665" s="186"/>
      <c r="Q665" s="186"/>
      <c r="R665" s="186"/>
      <c r="S665" s="186"/>
      <c r="T665" s="186"/>
      <c r="U665" s="186"/>
      <c r="V665" s="186"/>
      <c r="W665" s="186"/>
      <c r="X665" s="186"/>
      <c r="Y665" s="186"/>
      <c r="Z665" s="186"/>
    </row>
    <row r="666" spans="8:26" ht="12.75">
      <c r="H666" s="186"/>
      <c r="I666" s="186"/>
      <c r="J666" s="186"/>
      <c r="K666" s="186"/>
      <c r="P666" s="186"/>
      <c r="Q666" s="186"/>
      <c r="R666" s="186"/>
      <c r="S666" s="186"/>
      <c r="T666" s="186"/>
      <c r="U666" s="186"/>
      <c r="V666" s="186"/>
      <c r="W666" s="186"/>
      <c r="X666" s="186"/>
      <c r="Y666" s="186"/>
      <c r="Z666" s="186"/>
    </row>
    <row r="667" spans="8:26" ht="12.75">
      <c r="H667" s="186"/>
      <c r="I667" s="186"/>
      <c r="J667" s="186"/>
      <c r="K667" s="186"/>
      <c r="P667" s="186"/>
      <c r="Q667" s="186"/>
      <c r="R667" s="186"/>
      <c r="S667" s="186"/>
      <c r="T667" s="186"/>
      <c r="U667" s="186"/>
      <c r="V667" s="186"/>
      <c r="W667" s="186"/>
      <c r="X667" s="186"/>
      <c r="Y667" s="186"/>
      <c r="Z667" s="186"/>
    </row>
    <row r="668" spans="8:26" ht="12.75">
      <c r="H668" s="186"/>
      <c r="I668" s="186"/>
      <c r="J668" s="186"/>
      <c r="K668" s="186"/>
      <c r="P668" s="186"/>
      <c r="Q668" s="186"/>
      <c r="R668" s="186"/>
      <c r="S668" s="186"/>
      <c r="T668" s="186"/>
      <c r="U668" s="186"/>
      <c r="V668" s="186"/>
      <c r="W668" s="186"/>
      <c r="X668" s="186"/>
      <c r="Y668" s="186"/>
      <c r="Z668" s="186"/>
    </row>
    <row r="669" spans="8:26" ht="12.75">
      <c r="H669" s="186"/>
      <c r="I669" s="186"/>
      <c r="J669" s="186"/>
      <c r="K669" s="186"/>
      <c r="P669" s="186"/>
      <c r="Q669" s="186"/>
      <c r="R669" s="186"/>
      <c r="S669" s="186"/>
      <c r="T669" s="186"/>
      <c r="U669" s="186"/>
      <c r="V669" s="186"/>
      <c r="W669" s="186"/>
      <c r="X669" s="186"/>
      <c r="Y669" s="186"/>
      <c r="Z669" s="186"/>
    </row>
    <row r="670" spans="8:26" ht="12.75">
      <c r="H670" s="186"/>
      <c r="I670" s="186"/>
      <c r="J670" s="186"/>
      <c r="K670" s="186"/>
      <c r="P670" s="186"/>
      <c r="Q670" s="186"/>
      <c r="R670" s="186"/>
      <c r="S670" s="186"/>
      <c r="T670" s="186"/>
      <c r="U670" s="186"/>
      <c r="V670" s="186"/>
      <c r="W670" s="186"/>
      <c r="X670" s="186"/>
      <c r="Y670" s="186"/>
      <c r="Z670" s="186"/>
    </row>
    <row r="671" spans="8:26" ht="12.75">
      <c r="H671" s="186"/>
      <c r="I671" s="186"/>
      <c r="J671" s="186"/>
      <c r="K671" s="186"/>
      <c r="P671" s="186"/>
      <c r="Q671" s="186"/>
      <c r="R671" s="186"/>
      <c r="S671" s="186"/>
      <c r="T671" s="186"/>
      <c r="U671" s="186"/>
      <c r="V671" s="186"/>
      <c r="W671" s="186"/>
      <c r="X671" s="186"/>
      <c r="Y671" s="186"/>
      <c r="Z671" s="186"/>
    </row>
    <row r="672" spans="8:26" ht="12.75">
      <c r="H672" s="186"/>
      <c r="I672" s="186"/>
      <c r="J672" s="186"/>
      <c r="K672" s="186"/>
      <c r="P672" s="186"/>
      <c r="Q672" s="186"/>
      <c r="R672" s="186"/>
      <c r="S672" s="186"/>
      <c r="T672" s="186"/>
      <c r="U672" s="186"/>
      <c r="V672" s="186"/>
      <c r="W672" s="186"/>
      <c r="X672" s="186"/>
      <c r="Y672" s="186"/>
      <c r="Z672" s="186"/>
    </row>
    <row r="673" spans="8:26" ht="12.75">
      <c r="H673" s="186"/>
      <c r="I673" s="186"/>
      <c r="J673" s="186"/>
      <c r="K673" s="186"/>
      <c r="P673" s="186"/>
      <c r="Q673" s="186"/>
      <c r="R673" s="186"/>
      <c r="S673" s="186"/>
      <c r="T673" s="186"/>
      <c r="U673" s="186"/>
      <c r="V673" s="186"/>
      <c r="W673" s="186"/>
      <c r="X673" s="186"/>
      <c r="Y673" s="186"/>
      <c r="Z673" s="186"/>
    </row>
    <row r="674" spans="8:26" ht="12.75">
      <c r="H674" s="186"/>
      <c r="I674" s="186"/>
      <c r="J674" s="186"/>
      <c r="K674" s="186"/>
      <c r="P674" s="186"/>
      <c r="Q674" s="186"/>
      <c r="R674" s="186"/>
      <c r="S674" s="186"/>
      <c r="T674" s="186"/>
      <c r="U674" s="186"/>
      <c r="V674" s="186"/>
      <c r="W674" s="186"/>
      <c r="X674" s="186"/>
      <c r="Y674" s="186"/>
      <c r="Z674" s="186"/>
    </row>
    <row r="675" spans="8:26" ht="12.75">
      <c r="H675" s="186"/>
      <c r="I675" s="186"/>
      <c r="J675" s="186"/>
      <c r="K675" s="186"/>
      <c r="P675" s="186"/>
      <c r="Q675" s="186"/>
      <c r="R675" s="186"/>
      <c r="S675" s="186"/>
      <c r="T675" s="186"/>
      <c r="U675" s="186"/>
      <c r="V675" s="186"/>
      <c r="W675" s="186"/>
      <c r="X675" s="186"/>
      <c r="Y675" s="186"/>
      <c r="Z675" s="186"/>
    </row>
    <row r="676" spans="8:26" ht="12.75">
      <c r="H676" s="186"/>
      <c r="I676" s="186"/>
      <c r="J676" s="186"/>
      <c r="K676" s="186"/>
      <c r="P676" s="186"/>
      <c r="Q676" s="186"/>
      <c r="R676" s="186"/>
      <c r="S676" s="186"/>
      <c r="T676" s="186"/>
      <c r="U676" s="186"/>
      <c r="V676" s="186"/>
      <c r="W676" s="186"/>
      <c r="X676" s="186"/>
      <c r="Y676" s="186"/>
      <c r="Z676" s="186"/>
    </row>
    <row r="677" spans="8:26" ht="12.75">
      <c r="H677" s="186"/>
      <c r="I677" s="186"/>
      <c r="J677" s="186"/>
      <c r="K677" s="186"/>
      <c r="P677" s="186"/>
      <c r="Q677" s="186"/>
      <c r="R677" s="186"/>
      <c r="S677" s="186"/>
      <c r="T677" s="186"/>
      <c r="U677" s="186"/>
      <c r="V677" s="186"/>
      <c r="W677" s="186"/>
      <c r="X677" s="186"/>
      <c r="Y677" s="186"/>
      <c r="Z677" s="186"/>
    </row>
    <row r="678" spans="8:26" ht="12.75">
      <c r="H678" s="186"/>
      <c r="I678" s="186"/>
      <c r="J678" s="186"/>
      <c r="K678" s="186"/>
      <c r="P678" s="186"/>
      <c r="Q678" s="186"/>
      <c r="R678" s="186"/>
      <c r="S678" s="186"/>
      <c r="T678" s="186"/>
      <c r="U678" s="186"/>
      <c r="V678" s="186"/>
      <c r="W678" s="186"/>
      <c r="X678" s="186"/>
      <c r="Y678" s="186"/>
      <c r="Z678" s="186"/>
    </row>
    <row r="679" spans="8:26" ht="12.75">
      <c r="H679" s="186"/>
      <c r="I679" s="186"/>
      <c r="J679" s="186"/>
      <c r="K679" s="186"/>
      <c r="P679" s="186"/>
      <c r="Q679" s="186"/>
      <c r="R679" s="186"/>
      <c r="S679" s="186"/>
      <c r="T679" s="186"/>
      <c r="U679" s="186"/>
      <c r="V679" s="186"/>
      <c r="W679" s="186"/>
      <c r="X679" s="186"/>
      <c r="Y679" s="186"/>
      <c r="Z679" s="186"/>
    </row>
    <row r="680" spans="8:26" ht="12.75">
      <c r="H680" s="186"/>
      <c r="I680" s="186"/>
      <c r="J680" s="186"/>
      <c r="K680" s="186"/>
      <c r="P680" s="186"/>
      <c r="Q680" s="186"/>
      <c r="R680" s="186"/>
      <c r="S680" s="186"/>
      <c r="T680" s="186"/>
      <c r="U680" s="186"/>
      <c r="V680" s="186"/>
      <c r="W680" s="186"/>
      <c r="X680" s="186"/>
      <c r="Y680" s="186"/>
      <c r="Z680" s="186"/>
    </row>
    <row r="681" spans="8:26" ht="12.75">
      <c r="H681" s="186"/>
      <c r="I681" s="186"/>
      <c r="J681" s="186"/>
      <c r="K681" s="186"/>
      <c r="P681" s="186"/>
      <c r="Q681" s="186"/>
      <c r="R681" s="186"/>
      <c r="S681" s="186"/>
      <c r="T681" s="186"/>
      <c r="U681" s="186"/>
      <c r="V681" s="186"/>
      <c r="W681" s="186"/>
      <c r="X681" s="186"/>
      <c r="Y681" s="186"/>
      <c r="Z681" s="186"/>
    </row>
    <row r="682" spans="8:26" ht="12.75">
      <c r="H682" s="186"/>
      <c r="I682" s="186"/>
      <c r="J682" s="186"/>
      <c r="K682" s="186"/>
      <c r="P682" s="186"/>
      <c r="Q682" s="186"/>
      <c r="R682" s="186"/>
      <c r="S682" s="186"/>
      <c r="T682" s="186"/>
      <c r="U682" s="186"/>
      <c r="V682" s="186"/>
      <c r="W682" s="186"/>
      <c r="X682" s="186"/>
      <c r="Y682" s="186"/>
      <c r="Z682" s="186"/>
    </row>
    <row r="683" spans="8:26" ht="12.75">
      <c r="H683" s="186"/>
      <c r="I683" s="186"/>
      <c r="J683" s="186"/>
      <c r="K683" s="186"/>
      <c r="P683" s="186"/>
      <c r="Q683" s="186"/>
      <c r="R683" s="186"/>
      <c r="S683" s="186"/>
      <c r="T683" s="186"/>
      <c r="U683" s="186"/>
      <c r="V683" s="186"/>
      <c r="W683" s="186"/>
      <c r="X683" s="186"/>
      <c r="Y683" s="186"/>
      <c r="Z683" s="186"/>
    </row>
    <row r="684" spans="8:26" ht="12.75">
      <c r="H684" s="186"/>
      <c r="I684" s="186"/>
      <c r="J684" s="186"/>
      <c r="K684" s="186"/>
      <c r="P684" s="186"/>
      <c r="Q684" s="186"/>
      <c r="R684" s="186"/>
      <c r="S684" s="186"/>
      <c r="T684" s="186"/>
      <c r="U684" s="186"/>
      <c r="V684" s="186"/>
      <c r="W684" s="186"/>
      <c r="X684" s="186"/>
      <c r="Y684" s="186"/>
      <c r="Z684" s="186"/>
    </row>
    <row r="685" spans="8:26" ht="12.75">
      <c r="H685" s="186"/>
      <c r="I685" s="186"/>
      <c r="J685" s="186"/>
      <c r="K685" s="186"/>
      <c r="P685" s="186"/>
      <c r="Q685" s="186"/>
      <c r="R685" s="186"/>
      <c r="S685" s="186"/>
      <c r="T685" s="186"/>
      <c r="U685" s="186"/>
      <c r="V685" s="186"/>
      <c r="W685" s="186"/>
      <c r="X685" s="186"/>
      <c r="Y685" s="186"/>
      <c r="Z685" s="186"/>
    </row>
    <row r="686" spans="8:26" ht="12.75">
      <c r="H686" s="186"/>
      <c r="I686" s="186"/>
      <c r="J686" s="186"/>
      <c r="K686" s="186"/>
      <c r="P686" s="186"/>
      <c r="Q686" s="186"/>
      <c r="R686" s="186"/>
      <c r="S686" s="186"/>
      <c r="T686" s="186"/>
      <c r="U686" s="186"/>
      <c r="V686" s="186"/>
      <c r="W686" s="186"/>
      <c r="X686" s="186"/>
      <c r="Y686" s="186"/>
      <c r="Z686" s="186"/>
    </row>
    <row r="687" spans="8:26" ht="12.75">
      <c r="H687" s="186"/>
      <c r="I687" s="186"/>
      <c r="J687" s="186"/>
      <c r="K687" s="186"/>
      <c r="P687" s="186"/>
      <c r="Q687" s="186"/>
      <c r="R687" s="186"/>
      <c r="S687" s="186"/>
      <c r="T687" s="186"/>
      <c r="U687" s="186"/>
      <c r="V687" s="186"/>
      <c r="W687" s="186"/>
      <c r="X687" s="186"/>
      <c r="Y687" s="186"/>
      <c r="Z687" s="186"/>
    </row>
    <row r="688" spans="8:26" ht="12.75">
      <c r="H688" s="186"/>
      <c r="I688" s="186"/>
      <c r="J688" s="186"/>
      <c r="K688" s="186"/>
      <c r="P688" s="186"/>
      <c r="Q688" s="186"/>
      <c r="R688" s="186"/>
      <c r="S688" s="186"/>
      <c r="T688" s="186"/>
      <c r="U688" s="186"/>
      <c r="V688" s="186"/>
      <c r="W688" s="186"/>
      <c r="X688" s="186"/>
      <c r="Y688" s="186"/>
      <c r="Z688" s="186"/>
    </row>
    <row r="689" spans="8:26" ht="12.75">
      <c r="H689" s="186"/>
      <c r="I689" s="186"/>
      <c r="J689" s="186"/>
      <c r="K689" s="186"/>
      <c r="P689" s="186"/>
      <c r="Q689" s="186"/>
      <c r="R689" s="186"/>
      <c r="S689" s="186"/>
      <c r="T689" s="186"/>
      <c r="U689" s="186"/>
      <c r="V689" s="186"/>
      <c r="W689" s="186"/>
      <c r="X689" s="186"/>
      <c r="Y689" s="186"/>
      <c r="Z689" s="186"/>
    </row>
    <row r="690" spans="8:26" ht="12.75">
      <c r="H690" s="186"/>
      <c r="I690" s="186"/>
      <c r="J690" s="186"/>
      <c r="K690" s="186"/>
      <c r="P690" s="186"/>
      <c r="Q690" s="186"/>
      <c r="R690" s="186"/>
      <c r="S690" s="186"/>
      <c r="T690" s="186"/>
      <c r="U690" s="186"/>
      <c r="V690" s="186"/>
      <c r="W690" s="186"/>
      <c r="X690" s="186"/>
      <c r="Y690" s="186"/>
      <c r="Z690" s="186"/>
    </row>
    <row r="691" spans="8:26" ht="12.75">
      <c r="H691" s="186"/>
      <c r="I691" s="186"/>
      <c r="J691" s="186"/>
      <c r="K691" s="186"/>
      <c r="P691" s="186"/>
      <c r="Q691" s="186"/>
      <c r="R691" s="186"/>
      <c r="S691" s="186"/>
      <c r="T691" s="186"/>
      <c r="U691" s="186"/>
      <c r="V691" s="186"/>
      <c r="W691" s="186"/>
      <c r="X691" s="186"/>
      <c r="Y691" s="186"/>
      <c r="Z691" s="186"/>
    </row>
    <row r="692" spans="8:26" ht="12.75">
      <c r="H692" s="186"/>
      <c r="I692" s="186"/>
      <c r="J692" s="186"/>
      <c r="K692" s="186"/>
      <c r="P692" s="186"/>
      <c r="Q692" s="186"/>
      <c r="R692" s="186"/>
      <c r="S692" s="186"/>
      <c r="T692" s="186"/>
      <c r="U692" s="186"/>
      <c r="V692" s="186"/>
      <c r="W692" s="186"/>
      <c r="X692" s="186"/>
      <c r="Y692" s="186"/>
      <c r="Z692" s="186"/>
    </row>
    <row r="693" spans="8:26" ht="12.75">
      <c r="H693" s="186"/>
      <c r="I693" s="186"/>
      <c r="J693" s="186"/>
      <c r="K693" s="186"/>
      <c r="P693" s="186"/>
      <c r="Q693" s="186"/>
      <c r="R693" s="186"/>
      <c r="S693" s="186"/>
      <c r="T693" s="186"/>
      <c r="U693" s="186"/>
      <c r="V693" s="186"/>
      <c r="W693" s="186"/>
      <c r="X693" s="186"/>
      <c r="Y693" s="186"/>
      <c r="Z693" s="186"/>
    </row>
    <row r="694" spans="8:26" ht="12.75">
      <c r="H694" s="186"/>
      <c r="I694" s="186"/>
      <c r="J694" s="186"/>
      <c r="K694" s="186"/>
      <c r="P694" s="186"/>
      <c r="Q694" s="186"/>
      <c r="R694" s="186"/>
      <c r="S694" s="186"/>
      <c r="T694" s="186"/>
      <c r="U694" s="186"/>
      <c r="V694" s="186"/>
      <c r="W694" s="186"/>
      <c r="X694" s="186"/>
      <c r="Y694" s="186"/>
      <c r="Z694" s="186"/>
    </row>
    <row r="695" spans="8:26" ht="12.75">
      <c r="H695" s="186"/>
      <c r="I695" s="186"/>
      <c r="J695" s="186"/>
      <c r="K695" s="186"/>
      <c r="P695" s="186"/>
      <c r="Q695" s="186"/>
      <c r="R695" s="186"/>
      <c r="S695" s="186"/>
      <c r="T695" s="186"/>
      <c r="U695" s="186"/>
      <c r="V695" s="186"/>
      <c r="W695" s="186"/>
      <c r="X695" s="186"/>
      <c r="Y695" s="186"/>
      <c r="Z695" s="186"/>
    </row>
    <row r="696" spans="8:26" ht="12.75">
      <c r="H696" s="186"/>
      <c r="I696" s="186"/>
      <c r="J696" s="186"/>
      <c r="K696" s="186"/>
      <c r="P696" s="186"/>
      <c r="Q696" s="186"/>
      <c r="R696" s="186"/>
      <c r="S696" s="186"/>
      <c r="T696" s="186"/>
      <c r="U696" s="186"/>
      <c r="V696" s="186"/>
      <c r="W696" s="186"/>
      <c r="X696" s="186"/>
      <c r="Y696" s="186"/>
      <c r="Z696" s="186"/>
    </row>
    <row r="697" spans="8:26" ht="12.75">
      <c r="H697" s="186"/>
      <c r="I697" s="186"/>
      <c r="J697" s="186"/>
      <c r="K697" s="186"/>
      <c r="P697" s="186"/>
      <c r="Q697" s="186"/>
      <c r="R697" s="186"/>
      <c r="S697" s="186"/>
      <c r="T697" s="186"/>
      <c r="U697" s="186"/>
      <c r="V697" s="186"/>
      <c r="W697" s="186"/>
      <c r="X697" s="186"/>
      <c r="Y697" s="186"/>
      <c r="Z697" s="186"/>
    </row>
    <row r="698" spans="8:26" ht="12.75">
      <c r="H698" s="186"/>
      <c r="I698" s="186"/>
      <c r="J698" s="186"/>
      <c r="K698" s="186"/>
      <c r="P698" s="186"/>
      <c r="Q698" s="186"/>
      <c r="R698" s="186"/>
      <c r="S698" s="186"/>
      <c r="T698" s="186"/>
      <c r="U698" s="186"/>
      <c r="V698" s="186"/>
      <c r="W698" s="186"/>
      <c r="X698" s="186"/>
      <c r="Y698" s="186"/>
      <c r="Z698" s="186"/>
    </row>
    <row r="699" spans="8:26" ht="12.75">
      <c r="H699" s="186"/>
      <c r="I699" s="186"/>
      <c r="J699" s="186"/>
      <c r="K699" s="186"/>
      <c r="P699" s="186"/>
      <c r="Q699" s="186"/>
      <c r="R699" s="186"/>
      <c r="S699" s="186"/>
      <c r="T699" s="186"/>
      <c r="U699" s="186"/>
      <c r="V699" s="186"/>
      <c r="W699" s="186"/>
      <c r="X699" s="186"/>
      <c r="Y699" s="186"/>
      <c r="Z699" s="186"/>
    </row>
    <row r="700" spans="8:26" ht="12.75">
      <c r="H700" s="186"/>
      <c r="I700" s="186"/>
      <c r="J700" s="186"/>
      <c r="K700" s="186"/>
      <c r="P700" s="186"/>
      <c r="Q700" s="186"/>
      <c r="R700" s="186"/>
      <c r="S700" s="186"/>
      <c r="T700" s="186"/>
      <c r="U700" s="186"/>
      <c r="V700" s="186"/>
      <c r="W700" s="186"/>
      <c r="X700" s="186"/>
      <c r="Y700" s="186"/>
      <c r="Z700" s="186"/>
    </row>
    <row r="701" spans="8:26" ht="12.75">
      <c r="H701" s="186"/>
      <c r="I701" s="186"/>
      <c r="J701" s="186"/>
      <c r="K701" s="186"/>
      <c r="P701" s="186"/>
      <c r="Q701" s="186"/>
      <c r="R701" s="186"/>
      <c r="S701" s="186"/>
      <c r="T701" s="186"/>
      <c r="U701" s="186"/>
      <c r="V701" s="186"/>
      <c r="W701" s="186"/>
      <c r="X701" s="186"/>
      <c r="Y701" s="186"/>
      <c r="Z701" s="186"/>
    </row>
    <row r="702" spans="8:26" ht="12.75">
      <c r="H702" s="186"/>
      <c r="I702" s="186"/>
      <c r="J702" s="186"/>
      <c r="K702" s="186"/>
      <c r="P702" s="186"/>
      <c r="Q702" s="186"/>
      <c r="R702" s="186"/>
      <c r="S702" s="186"/>
      <c r="T702" s="186"/>
      <c r="U702" s="186"/>
      <c r="V702" s="186"/>
      <c r="W702" s="186"/>
      <c r="X702" s="186"/>
      <c r="Y702" s="186"/>
      <c r="Z702" s="186"/>
    </row>
    <row r="703" spans="8:26" ht="12.75">
      <c r="H703" s="186"/>
      <c r="I703" s="186"/>
      <c r="J703" s="186"/>
      <c r="K703" s="186"/>
      <c r="P703" s="186"/>
      <c r="Q703" s="186"/>
      <c r="R703" s="186"/>
      <c r="S703" s="186"/>
      <c r="T703" s="186"/>
      <c r="U703" s="186"/>
      <c r="V703" s="186"/>
      <c r="W703" s="186"/>
      <c r="X703" s="186"/>
      <c r="Y703" s="186"/>
      <c r="Z703" s="186"/>
    </row>
    <row r="704" spans="8:26" ht="12.75">
      <c r="H704" s="186"/>
      <c r="I704" s="186"/>
      <c r="J704" s="186"/>
      <c r="K704" s="186"/>
      <c r="P704" s="186"/>
      <c r="Q704" s="186"/>
      <c r="R704" s="186"/>
      <c r="S704" s="186"/>
      <c r="T704" s="186"/>
      <c r="U704" s="186"/>
      <c r="V704" s="186"/>
      <c r="W704" s="186"/>
      <c r="X704" s="186"/>
      <c r="Y704" s="186"/>
      <c r="Z704" s="186"/>
    </row>
    <row r="705" spans="8:26" ht="12.75">
      <c r="H705" s="186"/>
      <c r="I705" s="186"/>
      <c r="J705" s="186"/>
      <c r="K705" s="186"/>
      <c r="P705" s="186"/>
      <c r="Q705" s="186"/>
      <c r="R705" s="186"/>
      <c r="S705" s="186"/>
      <c r="T705" s="186"/>
      <c r="U705" s="186"/>
      <c r="V705" s="186"/>
      <c r="W705" s="186"/>
      <c r="X705" s="186"/>
      <c r="Y705" s="186"/>
      <c r="Z705" s="186"/>
    </row>
    <row r="706" spans="8:26" ht="12.75">
      <c r="H706" s="186"/>
      <c r="I706" s="186"/>
      <c r="J706" s="186"/>
      <c r="K706" s="186"/>
      <c r="P706" s="186"/>
      <c r="Q706" s="186"/>
      <c r="R706" s="186"/>
      <c r="S706" s="186"/>
      <c r="T706" s="186"/>
      <c r="U706" s="186"/>
      <c r="V706" s="186"/>
      <c r="W706" s="186"/>
      <c r="X706" s="186"/>
      <c r="Y706" s="186"/>
      <c r="Z706" s="186"/>
    </row>
    <row r="707" spans="8:26" ht="12.75">
      <c r="H707" s="186"/>
      <c r="I707" s="186"/>
      <c r="J707" s="186"/>
      <c r="K707" s="186"/>
      <c r="P707" s="186"/>
      <c r="Q707" s="186"/>
      <c r="R707" s="186"/>
      <c r="S707" s="186"/>
      <c r="T707" s="186"/>
      <c r="U707" s="186"/>
      <c r="V707" s="186"/>
      <c r="W707" s="186"/>
      <c r="X707" s="186"/>
      <c r="Y707" s="186"/>
      <c r="Z707" s="186"/>
    </row>
    <row r="708" spans="8:26" ht="12.75">
      <c r="H708" s="186"/>
      <c r="I708" s="186"/>
      <c r="J708" s="186"/>
      <c r="K708" s="186"/>
      <c r="P708" s="186"/>
      <c r="Q708" s="186"/>
      <c r="R708" s="186"/>
      <c r="S708" s="186"/>
      <c r="T708" s="186"/>
      <c r="U708" s="186"/>
      <c r="V708" s="186"/>
      <c r="W708" s="186"/>
      <c r="X708" s="186"/>
      <c r="Y708" s="186"/>
      <c r="Z708" s="186"/>
    </row>
    <row r="709" spans="8:26" ht="12.75">
      <c r="H709" s="186"/>
      <c r="I709" s="186"/>
      <c r="J709" s="186"/>
      <c r="K709" s="186"/>
      <c r="P709" s="186"/>
      <c r="Q709" s="186"/>
      <c r="R709" s="186"/>
      <c r="S709" s="186"/>
      <c r="T709" s="186"/>
      <c r="U709" s="186"/>
      <c r="V709" s="186"/>
      <c r="W709" s="186"/>
      <c r="X709" s="186"/>
      <c r="Y709" s="186"/>
      <c r="Z709" s="186"/>
    </row>
    <row r="710" spans="8:26" ht="12.75">
      <c r="H710" s="186"/>
      <c r="I710" s="186"/>
      <c r="J710" s="186"/>
      <c r="K710" s="186"/>
      <c r="P710" s="186"/>
      <c r="Q710" s="186"/>
      <c r="R710" s="186"/>
      <c r="S710" s="186"/>
      <c r="T710" s="186"/>
      <c r="U710" s="186"/>
      <c r="V710" s="186"/>
      <c r="W710" s="186"/>
      <c r="X710" s="186"/>
      <c r="Y710" s="186"/>
      <c r="Z710" s="186"/>
    </row>
    <row r="711" spans="8:26" ht="12.75">
      <c r="H711" s="186"/>
      <c r="I711" s="186"/>
      <c r="J711" s="186"/>
      <c r="K711" s="186"/>
      <c r="P711" s="186"/>
      <c r="Q711" s="186"/>
      <c r="R711" s="186"/>
      <c r="S711" s="186"/>
      <c r="T711" s="186"/>
      <c r="U711" s="186"/>
      <c r="V711" s="186"/>
      <c r="W711" s="186"/>
      <c r="X711" s="186"/>
      <c r="Y711" s="186"/>
      <c r="Z711" s="186"/>
    </row>
    <row r="712" spans="8:26" ht="12.75">
      <c r="H712" s="186"/>
      <c r="I712" s="186"/>
      <c r="J712" s="186"/>
      <c r="K712" s="186"/>
      <c r="P712" s="186"/>
      <c r="Q712" s="186"/>
      <c r="R712" s="186"/>
      <c r="S712" s="186"/>
      <c r="T712" s="186"/>
      <c r="U712" s="186"/>
      <c r="V712" s="186"/>
      <c r="W712" s="186"/>
      <c r="X712" s="186"/>
      <c r="Y712" s="186"/>
      <c r="Z712" s="186"/>
    </row>
    <row r="713" spans="8:26" ht="12.75">
      <c r="H713" s="186"/>
      <c r="I713" s="186"/>
      <c r="J713" s="186"/>
      <c r="K713" s="186"/>
      <c r="P713" s="186"/>
      <c r="Q713" s="186"/>
      <c r="R713" s="186"/>
      <c r="S713" s="186"/>
      <c r="T713" s="186"/>
      <c r="U713" s="186"/>
      <c r="V713" s="186"/>
      <c r="W713" s="186"/>
      <c r="X713" s="186"/>
      <c r="Y713" s="186"/>
      <c r="Z713" s="186"/>
    </row>
    <row r="714" spans="8:26" ht="12.75">
      <c r="H714" s="186"/>
      <c r="I714" s="186"/>
      <c r="J714" s="186"/>
      <c r="K714" s="186"/>
      <c r="P714" s="186"/>
      <c r="Q714" s="186"/>
      <c r="R714" s="186"/>
      <c r="S714" s="186"/>
      <c r="T714" s="186"/>
      <c r="U714" s="186"/>
      <c r="V714" s="186"/>
      <c r="W714" s="186"/>
      <c r="X714" s="186"/>
      <c r="Y714" s="186"/>
      <c r="Z714" s="186"/>
    </row>
    <row r="715" spans="8:26" ht="12.75">
      <c r="H715" s="186"/>
      <c r="I715" s="186"/>
      <c r="J715" s="186"/>
      <c r="K715" s="186"/>
      <c r="P715" s="186"/>
      <c r="Q715" s="186"/>
      <c r="R715" s="186"/>
      <c r="S715" s="186"/>
      <c r="T715" s="186"/>
      <c r="U715" s="186"/>
      <c r="V715" s="186"/>
      <c r="W715" s="186"/>
      <c r="X715" s="186"/>
      <c r="Y715" s="186"/>
      <c r="Z715" s="186"/>
    </row>
    <row r="716" spans="8:26" ht="12.75">
      <c r="H716" s="186"/>
      <c r="I716" s="186"/>
      <c r="J716" s="186"/>
      <c r="K716" s="186"/>
      <c r="P716" s="186"/>
      <c r="Q716" s="186"/>
      <c r="R716" s="186"/>
      <c r="S716" s="186"/>
      <c r="T716" s="186"/>
      <c r="U716" s="186"/>
      <c r="V716" s="186"/>
      <c r="W716" s="186"/>
      <c r="X716" s="186"/>
      <c r="Y716" s="186"/>
      <c r="Z716" s="186"/>
    </row>
    <row r="717" spans="8:26" ht="12.75">
      <c r="H717" s="186"/>
      <c r="I717" s="186"/>
      <c r="J717" s="186"/>
      <c r="K717" s="186"/>
      <c r="P717" s="186"/>
      <c r="Q717" s="186"/>
      <c r="R717" s="186"/>
      <c r="S717" s="186"/>
      <c r="T717" s="186"/>
      <c r="U717" s="186"/>
      <c r="V717" s="186"/>
      <c r="W717" s="186"/>
      <c r="X717" s="186"/>
      <c r="Y717" s="186"/>
      <c r="Z717" s="186"/>
    </row>
    <row r="718" spans="8:26" ht="12.75">
      <c r="H718" s="186"/>
      <c r="I718" s="186"/>
      <c r="J718" s="186"/>
      <c r="K718" s="186"/>
      <c r="P718" s="186"/>
      <c r="Q718" s="186"/>
      <c r="R718" s="186"/>
      <c r="S718" s="186"/>
      <c r="T718" s="186"/>
      <c r="U718" s="186"/>
      <c r="V718" s="186"/>
      <c r="W718" s="186"/>
      <c r="X718" s="186"/>
      <c r="Y718" s="186"/>
      <c r="Z718" s="186"/>
    </row>
    <row r="719" spans="8:26" ht="12.75">
      <c r="H719" s="186"/>
      <c r="I719" s="186"/>
      <c r="J719" s="186"/>
      <c r="K719" s="186"/>
      <c r="P719" s="186"/>
      <c r="Q719" s="186"/>
      <c r="R719" s="186"/>
      <c r="S719" s="186"/>
      <c r="T719" s="186"/>
      <c r="U719" s="186"/>
      <c r="V719" s="186"/>
      <c r="W719" s="186"/>
      <c r="X719" s="186"/>
      <c r="Y719" s="186"/>
      <c r="Z719" s="186"/>
    </row>
    <row r="720" spans="8:26" ht="12.75">
      <c r="H720" s="186"/>
      <c r="I720" s="186"/>
      <c r="J720" s="186"/>
      <c r="K720" s="186"/>
      <c r="P720" s="186"/>
      <c r="Q720" s="186"/>
      <c r="R720" s="186"/>
      <c r="S720" s="186"/>
      <c r="T720" s="186"/>
      <c r="U720" s="186"/>
      <c r="V720" s="186"/>
      <c r="W720" s="186"/>
      <c r="X720" s="186"/>
      <c r="Y720" s="186"/>
      <c r="Z720" s="186"/>
    </row>
    <row r="721" spans="8:26" ht="12.75">
      <c r="H721" s="186"/>
      <c r="I721" s="186"/>
      <c r="J721" s="186"/>
      <c r="K721" s="186"/>
      <c r="P721" s="186"/>
      <c r="Q721" s="186"/>
      <c r="R721" s="186"/>
      <c r="S721" s="186"/>
      <c r="T721" s="186"/>
      <c r="U721" s="186"/>
      <c r="V721" s="186"/>
      <c r="W721" s="186"/>
      <c r="X721" s="186"/>
      <c r="Y721" s="186"/>
      <c r="Z721" s="186"/>
    </row>
    <row r="722" spans="8:26" ht="12.75">
      <c r="H722" s="186"/>
      <c r="I722" s="186"/>
      <c r="J722" s="186"/>
      <c r="K722" s="186"/>
      <c r="P722" s="186"/>
      <c r="Q722" s="186"/>
      <c r="R722" s="186"/>
      <c r="S722" s="186"/>
      <c r="T722" s="186"/>
      <c r="U722" s="186"/>
      <c r="V722" s="186"/>
      <c r="W722" s="186"/>
      <c r="X722" s="186"/>
      <c r="Y722" s="186"/>
      <c r="Z722" s="186"/>
    </row>
    <row r="723" spans="8:26" ht="12.75">
      <c r="H723" s="186"/>
      <c r="I723" s="186"/>
      <c r="J723" s="186"/>
      <c r="K723" s="186"/>
      <c r="P723" s="186"/>
      <c r="Q723" s="186"/>
      <c r="R723" s="186"/>
      <c r="S723" s="186"/>
      <c r="T723" s="186"/>
      <c r="U723" s="186"/>
      <c r="V723" s="186"/>
      <c r="W723" s="186"/>
      <c r="X723" s="186"/>
      <c r="Y723" s="186"/>
      <c r="Z723" s="186"/>
    </row>
    <row r="724" spans="8:26" ht="12.75">
      <c r="H724" s="186"/>
      <c r="I724" s="186"/>
      <c r="J724" s="186"/>
      <c r="K724" s="186"/>
      <c r="P724" s="186"/>
      <c r="Q724" s="186"/>
      <c r="R724" s="186"/>
      <c r="S724" s="186"/>
      <c r="T724" s="186"/>
      <c r="U724" s="186"/>
      <c r="V724" s="186"/>
      <c r="W724" s="186"/>
      <c r="X724" s="186"/>
      <c r="Y724" s="186"/>
      <c r="Z724" s="186"/>
    </row>
    <row r="725" spans="8:26" ht="12.75">
      <c r="H725" s="186"/>
      <c r="I725" s="186"/>
      <c r="J725" s="186"/>
      <c r="K725" s="186"/>
      <c r="P725" s="186"/>
      <c r="Q725" s="186"/>
      <c r="R725" s="186"/>
      <c r="S725" s="186"/>
      <c r="T725" s="186"/>
      <c r="U725" s="186"/>
      <c r="V725" s="186"/>
      <c r="W725" s="186"/>
      <c r="X725" s="186"/>
      <c r="Y725" s="186"/>
      <c r="Z725" s="186"/>
    </row>
    <row r="726" spans="8:26" ht="12.75">
      <c r="H726" s="186"/>
      <c r="I726" s="186"/>
      <c r="J726" s="186"/>
      <c r="K726" s="186"/>
      <c r="P726" s="186"/>
      <c r="Q726" s="186"/>
      <c r="R726" s="186"/>
      <c r="S726" s="186"/>
      <c r="T726" s="186"/>
      <c r="U726" s="186"/>
      <c r="V726" s="186"/>
      <c r="W726" s="186"/>
      <c r="X726" s="186"/>
      <c r="Y726" s="186"/>
      <c r="Z726" s="186"/>
    </row>
    <row r="727" spans="8:26" ht="12.75">
      <c r="H727" s="186"/>
      <c r="I727" s="186"/>
      <c r="J727" s="186"/>
      <c r="K727" s="186"/>
      <c r="P727" s="186"/>
      <c r="Q727" s="186"/>
      <c r="R727" s="186"/>
      <c r="S727" s="186"/>
      <c r="T727" s="186"/>
      <c r="U727" s="186"/>
      <c r="V727" s="186"/>
      <c r="W727" s="186"/>
      <c r="X727" s="186"/>
      <c r="Y727" s="186"/>
      <c r="Z727" s="186"/>
    </row>
    <row r="728" spans="8:26" ht="12.75">
      <c r="H728" s="186"/>
      <c r="I728" s="186"/>
      <c r="J728" s="186"/>
      <c r="K728" s="186"/>
      <c r="P728" s="186"/>
      <c r="Q728" s="186"/>
      <c r="R728" s="186"/>
      <c r="S728" s="186"/>
      <c r="T728" s="186"/>
      <c r="U728" s="186"/>
      <c r="V728" s="186"/>
      <c r="W728" s="186"/>
      <c r="X728" s="186"/>
      <c r="Y728" s="186"/>
      <c r="Z728" s="186"/>
    </row>
    <row r="729" spans="8:26" ht="12.75">
      <c r="H729" s="186"/>
      <c r="I729" s="186"/>
      <c r="J729" s="186"/>
      <c r="K729" s="186"/>
      <c r="P729" s="186"/>
      <c r="Q729" s="186"/>
      <c r="R729" s="186"/>
      <c r="S729" s="186"/>
      <c r="T729" s="186"/>
      <c r="U729" s="186"/>
      <c r="V729" s="186"/>
      <c r="W729" s="186"/>
      <c r="X729" s="186"/>
      <c r="Y729" s="186"/>
      <c r="Z729" s="186"/>
    </row>
    <row r="730" spans="8:26" ht="12.75">
      <c r="H730" s="186"/>
      <c r="I730" s="186"/>
      <c r="J730" s="186"/>
      <c r="K730" s="186"/>
      <c r="P730" s="186"/>
      <c r="Q730" s="186"/>
      <c r="R730" s="186"/>
      <c r="S730" s="186"/>
      <c r="T730" s="186"/>
      <c r="U730" s="186"/>
      <c r="V730" s="186"/>
      <c r="W730" s="186"/>
      <c r="X730" s="186"/>
      <c r="Y730" s="186"/>
      <c r="Z730" s="186"/>
    </row>
    <row r="731" spans="8:26" ht="12.75">
      <c r="H731" s="186"/>
      <c r="I731" s="186"/>
      <c r="J731" s="186"/>
      <c r="K731" s="186"/>
      <c r="P731" s="186"/>
      <c r="Q731" s="186"/>
      <c r="R731" s="186"/>
      <c r="S731" s="186"/>
      <c r="T731" s="186"/>
      <c r="U731" s="186"/>
      <c r="V731" s="186"/>
      <c r="W731" s="186"/>
      <c r="X731" s="186"/>
      <c r="Y731" s="186"/>
      <c r="Z731" s="186"/>
    </row>
    <row r="732" spans="8:26" ht="12.75">
      <c r="H732" s="186"/>
      <c r="I732" s="186"/>
      <c r="J732" s="186"/>
      <c r="K732" s="186"/>
      <c r="P732" s="186"/>
      <c r="Q732" s="186"/>
      <c r="R732" s="186"/>
      <c r="S732" s="186"/>
      <c r="T732" s="186"/>
      <c r="U732" s="186"/>
      <c r="V732" s="186"/>
      <c r="W732" s="186"/>
      <c r="X732" s="186"/>
      <c r="Y732" s="186"/>
      <c r="Z732" s="186"/>
    </row>
    <row r="733" spans="8:26" ht="12.75">
      <c r="H733" s="186"/>
      <c r="I733" s="186"/>
      <c r="J733" s="186"/>
      <c r="K733" s="186"/>
      <c r="P733" s="186"/>
      <c r="Q733" s="186"/>
      <c r="R733" s="186"/>
      <c r="S733" s="186"/>
      <c r="T733" s="186"/>
      <c r="U733" s="186"/>
      <c r="V733" s="186"/>
      <c r="W733" s="186"/>
      <c r="X733" s="186"/>
      <c r="Y733" s="186"/>
      <c r="Z733" s="186"/>
    </row>
    <row r="734" spans="8:26" ht="12.75">
      <c r="H734" s="186"/>
      <c r="I734" s="186"/>
      <c r="J734" s="186"/>
      <c r="K734" s="186"/>
      <c r="P734" s="186"/>
      <c r="Q734" s="186"/>
      <c r="R734" s="186"/>
      <c r="S734" s="186"/>
      <c r="T734" s="186"/>
      <c r="U734" s="186"/>
      <c r="V734" s="186"/>
      <c r="W734" s="186"/>
      <c r="X734" s="186"/>
      <c r="Y734" s="186"/>
      <c r="Z734" s="186"/>
    </row>
    <row r="735" spans="8:26" ht="12.75">
      <c r="H735" s="186"/>
      <c r="I735" s="186"/>
      <c r="J735" s="186"/>
      <c r="K735" s="186"/>
      <c r="P735" s="186"/>
      <c r="Q735" s="186"/>
      <c r="R735" s="186"/>
      <c r="S735" s="186"/>
      <c r="T735" s="186"/>
      <c r="U735" s="186"/>
      <c r="V735" s="186"/>
      <c r="W735" s="186"/>
      <c r="X735" s="186"/>
      <c r="Y735" s="186"/>
      <c r="Z735" s="186"/>
    </row>
    <row r="736" spans="8:26" ht="12.75">
      <c r="H736" s="186"/>
      <c r="I736" s="186"/>
      <c r="J736" s="186"/>
      <c r="K736" s="186"/>
      <c r="P736" s="186"/>
      <c r="Q736" s="186"/>
      <c r="R736" s="186"/>
      <c r="S736" s="186"/>
      <c r="T736" s="186"/>
      <c r="U736" s="186"/>
      <c r="V736" s="186"/>
      <c r="W736" s="186"/>
      <c r="X736" s="186"/>
      <c r="Y736" s="186"/>
      <c r="Z736" s="186"/>
    </row>
    <row r="737" spans="8:26" ht="12.75">
      <c r="H737" s="186"/>
      <c r="I737" s="186"/>
      <c r="J737" s="186"/>
      <c r="K737" s="186"/>
      <c r="P737" s="186"/>
      <c r="Q737" s="186"/>
      <c r="R737" s="186"/>
      <c r="S737" s="186"/>
      <c r="T737" s="186"/>
      <c r="U737" s="186"/>
      <c r="V737" s="186"/>
      <c r="W737" s="186"/>
      <c r="X737" s="186"/>
      <c r="Y737" s="186"/>
      <c r="Z737" s="186"/>
    </row>
    <row r="738" spans="8:26" ht="12.75">
      <c r="H738" s="186"/>
      <c r="I738" s="186"/>
      <c r="J738" s="186"/>
      <c r="K738" s="186"/>
      <c r="P738" s="186"/>
      <c r="Q738" s="186"/>
      <c r="R738" s="186"/>
      <c r="S738" s="186"/>
      <c r="T738" s="186"/>
      <c r="U738" s="186"/>
      <c r="V738" s="186"/>
      <c r="W738" s="186"/>
      <c r="X738" s="186"/>
      <c r="Y738" s="186"/>
      <c r="Z738" s="186"/>
    </row>
    <row r="739" spans="8:26" ht="12.75">
      <c r="H739" s="186"/>
      <c r="I739" s="186"/>
      <c r="J739" s="186"/>
      <c r="K739" s="186"/>
      <c r="P739" s="186"/>
      <c r="Q739" s="186"/>
      <c r="R739" s="186"/>
      <c r="S739" s="186"/>
      <c r="T739" s="186"/>
      <c r="U739" s="186"/>
      <c r="V739" s="186"/>
      <c r="W739" s="186"/>
      <c r="X739" s="186"/>
      <c r="Y739" s="186"/>
      <c r="Z739" s="186"/>
    </row>
    <row r="740" spans="8:26" ht="12.75">
      <c r="H740" s="186"/>
      <c r="I740" s="186"/>
      <c r="J740" s="186"/>
      <c r="K740" s="186"/>
      <c r="P740" s="186"/>
      <c r="Q740" s="186"/>
      <c r="R740" s="186"/>
      <c r="S740" s="186"/>
      <c r="T740" s="186"/>
      <c r="U740" s="186"/>
      <c r="V740" s="186"/>
      <c r="W740" s="186"/>
      <c r="X740" s="186"/>
      <c r="Y740" s="186"/>
      <c r="Z740" s="186"/>
    </row>
    <row r="741" spans="8:26" ht="12.75">
      <c r="H741" s="186"/>
      <c r="I741" s="186"/>
      <c r="J741" s="186"/>
      <c r="K741" s="186"/>
      <c r="P741" s="186"/>
      <c r="Q741" s="186"/>
      <c r="R741" s="186"/>
      <c r="S741" s="186"/>
      <c r="T741" s="186"/>
      <c r="U741" s="186"/>
      <c r="V741" s="186"/>
      <c r="W741" s="186"/>
      <c r="X741" s="186"/>
      <c r="Y741" s="186"/>
      <c r="Z741" s="186"/>
    </row>
    <row r="742" spans="8:26" ht="12.75">
      <c r="H742" s="186"/>
      <c r="I742" s="186"/>
      <c r="J742" s="186"/>
      <c r="K742" s="186"/>
      <c r="P742" s="186"/>
      <c r="Q742" s="186"/>
      <c r="R742" s="186"/>
      <c r="S742" s="186"/>
      <c r="T742" s="186"/>
      <c r="U742" s="186"/>
      <c r="V742" s="186"/>
      <c r="W742" s="186"/>
      <c r="X742" s="186"/>
      <c r="Y742" s="186"/>
      <c r="Z742" s="186"/>
    </row>
    <row r="743" spans="8:26" ht="12.75">
      <c r="H743" s="186"/>
      <c r="I743" s="186"/>
      <c r="J743" s="186"/>
      <c r="K743" s="186"/>
      <c r="P743" s="186"/>
      <c r="Q743" s="186"/>
      <c r="R743" s="186"/>
      <c r="S743" s="186"/>
      <c r="T743" s="186"/>
      <c r="U743" s="186"/>
      <c r="V743" s="186"/>
      <c r="W743" s="186"/>
      <c r="X743" s="186"/>
      <c r="Y743" s="186"/>
      <c r="Z743" s="186"/>
    </row>
    <row r="744" spans="8:26" ht="12.75">
      <c r="H744" s="186"/>
      <c r="I744" s="186"/>
      <c r="J744" s="186"/>
      <c r="K744" s="186"/>
      <c r="P744" s="186"/>
      <c r="Q744" s="186"/>
      <c r="R744" s="186"/>
      <c r="S744" s="186"/>
      <c r="T744" s="186"/>
      <c r="U744" s="186"/>
      <c r="V744" s="186"/>
      <c r="W744" s="186"/>
      <c r="X744" s="186"/>
      <c r="Y744" s="186"/>
      <c r="Z744" s="186"/>
    </row>
    <row r="745" spans="8:26" ht="12.75">
      <c r="H745" s="186"/>
      <c r="I745" s="186"/>
      <c r="J745" s="186"/>
      <c r="K745" s="186"/>
      <c r="P745" s="186"/>
      <c r="Q745" s="186"/>
      <c r="R745" s="186"/>
      <c r="S745" s="186"/>
      <c r="T745" s="186"/>
      <c r="U745" s="186"/>
      <c r="V745" s="186"/>
      <c r="W745" s="186"/>
      <c r="X745" s="186"/>
      <c r="Y745" s="186"/>
      <c r="Z745" s="186"/>
    </row>
    <row r="746" spans="8:26" ht="12.75">
      <c r="H746" s="186"/>
      <c r="I746" s="186"/>
      <c r="J746" s="186"/>
      <c r="K746" s="186"/>
      <c r="P746" s="186"/>
      <c r="Q746" s="186"/>
      <c r="R746" s="186"/>
      <c r="S746" s="186"/>
      <c r="T746" s="186"/>
      <c r="U746" s="186"/>
      <c r="V746" s="186"/>
      <c r="W746" s="186"/>
      <c r="X746" s="186"/>
      <c r="Y746" s="186"/>
      <c r="Z746" s="186"/>
    </row>
    <row r="747" spans="8:26" ht="12.75">
      <c r="H747" s="186"/>
      <c r="I747" s="186"/>
      <c r="J747" s="186"/>
      <c r="K747" s="186"/>
      <c r="P747" s="186"/>
      <c r="Q747" s="186"/>
      <c r="R747" s="186"/>
      <c r="S747" s="186"/>
      <c r="T747" s="186"/>
      <c r="U747" s="186"/>
      <c r="V747" s="186"/>
      <c r="W747" s="186"/>
      <c r="X747" s="186"/>
      <c r="Y747" s="186"/>
      <c r="Z747" s="186"/>
    </row>
    <row r="748" spans="8:26" ht="12.75">
      <c r="H748" s="186"/>
      <c r="I748" s="186"/>
      <c r="J748" s="186"/>
      <c r="K748" s="186"/>
      <c r="P748" s="186"/>
      <c r="Q748" s="186"/>
      <c r="R748" s="186"/>
      <c r="S748" s="186"/>
      <c r="T748" s="186"/>
      <c r="U748" s="186"/>
      <c r="V748" s="186"/>
      <c r="W748" s="186"/>
      <c r="X748" s="186"/>
      <c r="Y748" s="186"/>
      <c r="Z748" s="186"/>
    </row>
    <row r="749" spans="8:26" ht="12.75">
      <c r="H749" s="186"/>
      <c r="I749" s="186"/>
      <c r="J749" s="186"/>
      <c r="K749" s="186"/>
      <c r="P749" s="186"/>
      <c r="Q749" s="186"/>
      <c r="R749" s="186"/>
      <c r="S749" s="186"/>
      <c r="T749" s="186"/>
      <c r="U749" s="186"/>
      <c r="V749" s="186"/>
      <c r="W749" s="186"/>
      <c r="X749" s="186"/>
      <c r="Y749" s="186"/>
      <c r="Z749" s="186"/>
    </row>
    <row r="750" spans="8:26" ht="12.75">
      <c r="H750" s="186"/>
      <c r="I750" s="186"/>
      <c r="J750" s="186"/>
      <c r="K750" s="186"/>
      <c r="P750" s="186"/>
      <c r="Q750" s="186"/>
      <c r="R750" s="186"/>
      <c r="S750" s="186"/>
      <c r="T750" s="186"/>
      <c r="U750" s="186"/>
      <c r="V750" s="186"/>
      <c r="W750" s="186"/>
      <c r="X750" s="186"/>
      <c r="Y750" s="186"/>
      <c r="Z750" s="186"/>
    </row>
    <row r="751" spans="8:26" ht="12.75">
      <c r="H751" s="186"/>
      <c r="I751" s="186"/>
      <c r="J751" s="186"/>
      <c r="K751" s="186"/>
      <c r="P751" s="186"/>
      <c r="Q751" s="186"/>
      <c r="R751" s="186"/>
      <c r="S751" s="186"/>
      <c r="T751" s="186"/>
      <c r="U751" s="186"/>
      <c r="V751" s="186"/>
      <c r="W751" s="186"/>
      <c r="X751" s="186"/>
      <c r="Y751" s="186"/>
      <c r="Z751" s="186"/>
    </row>
    <row r="752" spans="8:26" ht="12.75">
      <c r="H752" s="186"/>
      <c r="I752" s="186"/>
      <c r="J752" s="186"/>
      <c r="K752" s="186"/>
      <c r="P752" s="186"/>
      <c r="Q752" s="186"/>
      <c r="R752" s="186"/>
      <c r="S752" s="186"/>
      <c r="T752" s="186"/>
      <c r="U752" s="186"/>
      <c r="V752" s="186"/>
      <c r="W752" s="186"/>
      <c r="X752" s="186"/>
      <c r="Y752" s="186"/>
      <c r="Z752" s="186"/>
    </row>
    <row r="753" spans="8:26" ht="12.75">
      <c r="H753" s="186"/>
      <c r="I753" s="186"/>
      <c r="J753" s="186"/>
      <c r="K753" s="186"/>
      <c r="P753" s="186"/>
      <c r="Q753" s="186"/>
      <c r="R753" s="186"/>
      <c r="S753" s="186"/>
      <c r="T753" s="186"/>
      <c r="U753" s="186"/>
      <c r="V753" s="186"/>
      <c r="W753" s="186"/>
      <c r="X753" s="186"/>
      <c r="Y753" s="186"/>
      <c r="Z753" s="186"/>
    </row>
    <row r="754" spans="8:26" ht="12.75">
      <c r="H754" s="186"/>
      <c r="I754" s="186"/>
      <c r="J754" s="186"/>
      <c r="K754" s="186"/>
      <c r="P754" s="186"/>
      <c r="Q754" s="186"/>
      <c r="R754" s="186"/>
      <c r="S754" s="186"/>
      <c r="T754" s="186"/>
      <c r="U754" s="186"/>
      <c r="V754" s="186"/>
      <c r="W754" s="186"/>
      <c r="X754" s="186"/>
      <c r="Y754" s="186"/>
      <c r="Z754" s="186"/>
    </row>
    <row r="755" spans="8:26" ht="12.75">
      <c r="H755" s="186"/>
      <c r="I755" s="186"/>
      <c r="J755" s="186"/>
      <c r="K755" s="186"/>
      <c r="P755" s="186"/>
      <c r="Q755" s="186"/>
      <c r="R755" s="186"/>
      <c r="S755" s="186"/>
      <c r="T755" s="186"/>
      <c r="U755" s="186"/>
      <c r="V755" s="186"/>
      <c r="W755" s="186"/>
      <c r="X755" s="186"/>
      <c r="Y755" s="186"/>
      <c r="Z755" s="186"/>
    </row>
    <row r="756" spans="8:26" ht="12.75">
      <c r="H756" s="186"/>
      <c r="I756" s="186"/>
      <c r="J756" s="186"/>
      <c r="K756" s="186"/>
      <c r="P756" s="186"/>
      <c r="Q756" s="186"/>
      <c r="R756" s="186"/>
      <c r="S756" s="186"/>
      <c r="T756" s="186"/>
      <c r="U756" s="186"/>
      <c r="V756" s="186"/>
      <c r="W756" s="186"/>
      <c r="X756" s="186"/>
      <c r="Y756" s="186"/>
      <c r="Z756" s="186"/>
    </row>
    <row r="757" spans="8:26" ht="12.75">
      <c r="H757" s="186"/>
      <c r="I757" s="186"/>
      <c r="J757" s="186"/>
      <c r="K757" s="186"/>
      <c r="P757" s="186"/>
      <c r="Q757" s="186"/>
      <c r="R757" s="186"/>
      <c r="S757" s="186"/>
      <c r="T757" s="186"/>
      <c r="U757" s="186"/>
      <c r="V757" s="186"/>
      <c r="W757" s="186"/>
      <c r="X757" s="186"/>
      <c r="Y757" s="186"/>
      <c r="Z757" s="186"/>
    </row>
    <row r="758" spans="8:26" ht="12.75">
      <c r="H758" s="186"/>
      <c r="I758" s="186"/>
      <c r="J758" s="186"/>
      <c r="K758" s="186"/>
      <c r="P758" s="186"/>
      <c r="Q758" s="186"/>
      <c r="R758" s="186"/>
      <c r="S758" s="186"/>
      <c r="T758" s="186"/>
      <c r="U758" s="186"/>
      <c r="V758" s="186"/>
      <c r="W758" s="186"/>
      <c r="X758" s="186"/>
      <c r="Y758" s="186"/>
      <c r="Z758" s="186"/>
    </row>
    <row r="759" spans="8:26" ht="12.75">
      <c r="H759" s="186"/>
      <c r="I759" s="186"/>
      <c r="J759" s="186"/>
      <c r="K759" s="186"/>
      <c r="P759" s="186"/>
      <c r="Q759" s="186"/>
      <c r="R759" s="186"/>
      <c r="S759" s="186"/>
      <c r="T759" s="186"/>
      <c r="U759" s="186"/>
      <c r="V759" s="186"/>
      <c r="W759" s="186"/>
      <c r="X759" s="186"/>
      <c r="Y759" s="186"/>
      <c r="Z759" s="186"/>
    </row>
    <row r="760" spans="8:26" ht="12.75">
      <c r="H760" s="186"/>
      <c r="I760" s="186"/>
      <c r="J760" s="186"/>
      <c r="K760" s="186"/>
      <c r="P760" s="186"/>
      <c r="Q760" s="186"/>
      <c r="R760" s="186"/>
      <c r="S760" s="186"/>
      <c r="T760" s="186"/>
      <c r="U760" s="186"/>
      <c r="V760" s="186"/>
      <c r="W760" s="186"/>
      <c r="X760" s="186"/>
      <c r="Y760" s="186"/>
      <c r="Z760" s="186"/>
    </row>
    <row r="761" spans="8:26" ht="12.75">
      <c r="H761" s="186"/>
      <c r="I761" s="186"/>
      <c r="J761" s="186"/>
      <c r="K761" s="186"/>
      <c r="P761" s="186"/>
      <c r="Q761" s="186"/>
      <c r="R761" s="186"/>
      <c r="S761" s="186"/>
      <c r="T761" s="186"/>
      <c r="U761" s="186"/>
      <c r="V761" s="186"/>
      <c r="W761" s="186"/>
      <c r="X761" s="186"/>
      <c r="Y761" s="186"/>
      <c r="Z761" s="186"/>
    </row>
    <row r="762" spans="8:26" ht="12.75">
      <c r="H762" s="186"/>
      <c r="I762" s="186"/>
      <c r="J762" s="186"/>
      <c r="K762" s="186"/>
      <c r="P762" s="186"/>
      <c r="Q762" s="186"/>
      <c r="R762" s="186"/>
      <c r="S762" s="186"/>
      <c r="T762" s="186"/>
      <c r="U762" s="186"/>
      <c r="V762" s="186"/>
      <c r="W762" s="186"/>
      <c r="X762" s="186"/>
      <c r="Y762" s="186"/>
      <c r="Z762" s="186"/>
    </row>
    <row r="763" spans="8:26" ht="12.75">
      <c r="H763" s="186"/>
      <c r="I763" s="186"/>
      <c r="J763" s="186"/>
      <c r="K763" s="186"/>
      <c r="P763" s="186"/>
      <c r="Q763" s="186"/>
      <c r="R763" s="186"/>
      <c r="S763" s="186"/>
      <c r="T763" s="186"/>
      <c r="U763" s="186"/>
      <c r="V763" s="186"/>
      <c r="W763" s="186"/>
      <c r="X763" s="186"/>
      <c r="Y763" s="186"/>
      <c r="Z763" s="186"/>
    </row>
    <row r="764" spans="8:26" ht="12.75">
      <c r="H764" s="186"/>
      <c r="I764" s="186"/>
      <c r="J764" s="186"/>
      <c r="K764" s="186"/>
      <c r="P764" s="186"/>
      <c r="Q764" s="186"/>
      <c r="R764" s="186"/>
      <c r="S764" s="186"/>
      <c r="T764" s="186"/>
      <c r="U764" s="186"/>
      <c r="V764" s="186"/>
      <c r="W764" s="186"/>
      <c r="X764" s="186"/>
      <c r="Y764" s="186"/>
      <c r="Z764" s="186"/>
    </row>
    <row r="765" spans="8:26" ht="12.75">
      <c r="H765" s="186"/>
      <c r="I765" s="186"/>
      <c r="J765" s="186"/>
      <c r="K765" s="186"/>
      <c r="P765" s="186"/>
      <c r="Q765" s="186"/>
      <c r="R765" s="186"/>
      <c r="S765" s="186"/>
      <c r="T765" s="186"/>
      <c r="U765" s="186"/>
      <c r="V765" s="186"/>
      <c r="W765" s="186"/>
      <c r="X765" s="186"/>
      <c r="Y765" s="186"/>
      <c r="Z765" s="186"/>
    </row>
    <row r="766" spans="8:26" ht="12.75">
      <c r="H766" s="186"/>
      <c r="I766" s="186"/>
      <c r="J766" s="186"/>
      <c r="K766" s="186"/>
      <c r="P766" s="186"/>
      <c r="Q766" s="186"/>
      <c r="R766" s="186"/>
      <c r="S766" s="186"/>
      <c r="T766" s="186"/>
      <c r="U766" s="186"/>
      <c r="V766" s="186"/>
      <c r="W766" s="186"/>
      <c r="X766" s="186"/>
      <c r="Y766" s="186"/>
      <c r="Z766" s="186"/>
    </row>
    <row r="767" spans="8:26" ht="12.75">
      <c r="H767" s="186"/>
      <c r="I767" s="186"/>
      <c r="J767" s="186"/>
      <c r="K767" s="186"/>
      <c r="P767" s="186"/>
      <c r="Q767" s="186"/>
      <c r="R767" s="186"/>
      <c r="S767" s="186"/>
      <c r="T767" s="186"/>
      <c r="U767" s="186"/>
      <c r="V767" s="186"/>
      <c r="W767" s="186"/>
      <c r="X767" s="186"/>
      <c r="Y767" s="186"/>
      <c r="Z767" s="186"/>
    </row>
    <row r="768" spans="8:26" ht="12.75">
      <c r="H768" s="186"/>
      <c r="I768" s="186"/>
      <c r="J768" s="186"/>
      <c r="K768" s="186"/>
      <c r="P768" s="186"/>
      <c r="Q768" s="186"/>
      <c r="R768" s="186"/>
      <c r="S768" s="186"/>
      <c r="T768" s="186"/>
      <c r="U768" s="186"/>
      <c r="V768" s="186"/>
      <c r="W768" s="186"/>
      <c r="X768" s="186"/>
      <c r="Y768" s="186"/>
      <c r="Z768" s="186"/>
    </row>
    <row r="769" spans="8:26" ht="12.75">
      <c r="H769" s="186"/>
      <c r="I769" s="186"/>
      <c r="J769" s="186"/>
      <c r="K769" s="186"/>
      <c r="P769" s="186"/>
      <c r="Q769" s="186"/>
      <c r="R769" s="186"/>
      <c r="S769" s="186"/>
      <c r="T769" s="186"/>
      <c r="U769" s="186"/>
      <c r="V769" s="186"/>
      <c r="W769" s="186"/>
      <c r="X769" s="186"/>
      <c r="Y769" s="186"/>
      <c r="Z769" s="186"/>
    </row>
    <row r="770" spans="8:26" ht="12.75">
      <c r="H770" s="186"/>
      <c r="I770" s="186"/>
      <c r="J770" s="186"/>
      <c r="K770" s="186"/>
      <c r="P770" s="186"/>
      <c r="Q770" s="186"/>
      <c r="R770" s="186"/>
      <c r="S770" s="186"/>
      <c r="T770" s="186"/>
      <c r="U770" s="186"/>
      <c r="V770" s="186"/>
      <c r="W770" s="186"/>
      <c r="X770" s="186"/>
      <c r="Y770" s="186"/>
      <c r="Z770" s="186"/>
    </row>
    <row r="771" spans="8:26" ht="12.75">
      <c r="H771" s="186"/>
      <c r="I771" s="186"/>
      <c r="J771" s="186"/>
      <c r="K771" s="186"/>
      <c r="P771" s="186"/>
      <c r="Q771" s="186"/>
      <c r="R771" s="186"/>
      <c r="S771" s="186"/>
      <c r="T771" s="186"/>
      <c r="U771" s="186"/>
      <c r="V771" s="186"/>
      <c r="W771" s="186"/>
      <c r="X771" s="186"/>
      <c r="Y771" s="186"/>
      <c r="Z771" s="186"/>
    </row>
    <row r="772" spans="8:26" ht="12.75">
      <c r="H772" s="186"/>
      <c r="I772" s="186"/>
      <c r="J772" s="186"/>
      <c r="K772" s="186"/>
      <c r="P772" s="186"/>
      <c r="Q772" s="186"/>
      <c r="R772" s="186"/>
      <c r="S772" s="186"/>
      <c r="T772" s="186"/>
      <c r="U772" s="186"/>
      <c r="V772" s="186"/>
      <c r="W772" s="186"/>
      <c r="X772" s="186"/>
      <c r="Y772" s="186"/>
      <c r="Z772" s="186"/>
    </row>
    <row r="773" spans="8:26" ht="12.75">
      <c r="H773" s="186"/>
      <c r="I773" s="186"/>
      <c r="J773" s="186"/>
      <c r="K773" s="186"/>
      <c r="P773" s="186"/>
      <c r="Q773" s="186"/>
      <c r="R773" s="186"/>
      <c r="S773" s="186"/>
      <c r="T773" s="186"/>
      <c r="U773" s="186"/>
      <c r="V773" s="186"/>
      <c r="W773" s="186"/>
      <c r="X773" s="186"/>
      <c r="Y773" s="186"/>
      <c r="Z773" s="186"/>
    </row>
    <row r="774" spans="8:26" ht="12.75">
      <c r="H774" s="186"/>
      <c r="I774" s="186"/>
      <c r="J774" s="186"/>
      <c r="K774" s="186"/>
      <c r="P774" s="186"/>
      <c r="Q774" s="186"/>
      <c r="R774" s="186"/>
      <c r="S774" s="186"/>
      <c r="T774" s="186"/>
      <c r="U774" s="186"/>
      <c r="V774" s="186"/>
      <c r="W774" s="186"/>
      <c r="X774" s="186"/>
      <c r="Y774" s="186"/>
      <c r="Z774" s="186"/>
    </row>
    <row r="775" spans="8:26" ht="12.75">
      <c r="H775" s="186"/>
      <c r="I775" s="186"/>
      <c r="J775" s="186"/>
      <c r="K775" s="186"/>
      <c r="P775" s="186"/>
      <c r="Q775" s="186"/>
      <c r="R775" s="186"/>
      <c r="S775" s="186"/>
      <c r="T775" s="186"/>
      <c r="U775" s="186"/>
      <c r="V775" s="186"/>
      <c r="W775" s="186"/>
      <c r="X775" s="186"/>
      <c r="Y775" s="186"/>
      <c r="Z775" s="186"/>
    </row>
    <row r="776" spans="8:26" ht="12.75">
      <c r="H776" s="186"/>
      <c r="I776" s="186"/>
      <c r="J776" s="186"/>
      <c r="K776" s="186"/>
      <c r="P776" s="186"/>
      <c r="Q776" s="186"/>
      <c r="R776" s="186"/>
      <c r="S776" s="186"/>
      <c r="T776" s="186"/>
      <c r="U776" s="186"/>
      <c r="V776" s="186"/>
      <c r="W776" s="186"/>
      <c r="X776" s="186"/>
      <c r="Y776" s="186"/>
      <c r="Z776" s="186"/>
    </row>
    <row r="777" spans="8:26" ht="12.75">
      <c r="H777" s="186"/>
      <c r="I777" s="186"/>
      <c r="J777" s="186"/>
      <c r="K777" s="186"/>
      <c r="P777" s="186"/>
      <c r="Q777" s="186"/>
      <c r="R777" s="186"/>
      <c r="S777" s="186"/>
      <c r="T777" s="186"/>
      <c r="U777" s="186"/>
      <c r="V777" s="186"/>
      <c r="W777" s="186"/>
      <c r="X777" s="186"/>
      <c r="Y777" s="186"/>
      <c r="Z777" s="186"/>
    </row>
    <row r="778" spans="8:26" ht="12.75">
      <c r="H778" s="186"/>
      <c r="I778" s="186"/>
      <c r="J778" s="186"/>
      <c r="K778" s="186"/>
      <c r="P778" s="186"/>
      <c r="Q778" s="186"/>
      <c r="R778" s="186"/>
      <c r="S778" s="186"/>
      <c r="T778" s="186"/>
      <c r="U778" s="186"/>
      <c r="V778" s="186"/>
      <c r="W778" s="186"/>
      <c r="X778" s="186"/>
      <c r="Y778" s="186"/>
      <c r="Z778" s="186"/>
    </row>
    <row r="779" spans="8:26" ht="12.75">
      <c r="H779" s="186"/>
      <c r="I779" s="186"/>
      <c r="J779" s="186"/>
      <c r="K779" s="186"/>
      <c r="P779" s="186"/>
      <c r="Q779" s="186"/>
      <c r="R779" s="186"/>
      <c r="S779" s="186"/>
      <c r="T779" s="186"/>
      <c r="U779" s="186"/>
      <c r="V779" s="186"/>
      <c r="W779" s="186"/>
      <c r="X779" s="186"/>
      <c r="Y779" s="186"/>
      <c r="Z779" s="186"/>
    </row>
    <row r="780" spans="8:26" ht="12.75">
      <c r="H780" s="186"/>
      <c r="I780" s="186"/>
      <c r="J780" s="186"/>
      <c r="K780" s="186"/>
      <c r="P780" s="186"/>
      <c r="Q780" s="186"/>
      <c r="R780" s="186"/>
      <c r="S780" s="186"/>
      <c r="T780" s="186"/>
      <c r="U780" s="186"/>
      <c r="V780" s="186"/>
      <c r="W780" s="186"/>
      <c r="X780" s="186"/>
      <c r="Y780" s="186"/>
      <c r="Z780" s="186"/>
    </row>
    <row r="781" spans="8:26" ht="12.75">
      <c r="H781" s="186"/>
      <c r="I781" s="186"/>
      <c r="J781" s="186"/>
      <c r="K781" s="186"/>
      <c r="P781" s="186"/>
      <c r="Q781" s="186"/>
      <c r="R781" s="186"/>
      <c r="S781" s="186"/>
      <c r="T781" s="186"/>
      <c r="U781" s="186"/>
      <c r="V781" s="186"/>
      <c r="W781" s="186"/>
      <c r="X781" s="186"/>
      <c r="Y781" s="186"/>
      <c r="Z781" s="186"/>
    </row>
    <row r="782" spans="8:26" ht="12.75">
      <c r="H782" s="186"/>
      <c r="I782" s="186"/>
      <c r="J782" s="186"/>
      <c r="K782" s="186"/>
      <c r="P782" s="186"/>
      <c r="Q782" s="186"/>
      <c r="R782" s="186"/>
      <c r="S782" s="186"/>
      <c r="T782" s="186"/>
      <c r="U782" s="186"/>
      <c r="V782" s="186"/>
      <c r="W782" s="186"/>
      <c r="X782" s="186"/>
      <c r="Y782" s="186"/>
      <c r="Z782" s="186"/>
    </row>
    <row r="783" spans="8:26" ht="12.75">
      <c r="H783" s="186"/>
      <c r="I783" s="186"/>
      <c r="J783" s="186"/>
      <c r="K783" s="186"/>
      <c r="P783" s="186"/>
      <c r="Q783" s="186"/>
      <c r="R783" s="186"/>
      <c r="S783" s="186"/>
      <c r="T783" s="186"/>
      <c r="U783" s="186"/>
      <c r="V783" s="186"/>
      <c r="W783" s="186"/>
      <c r="X783" s="186"/>
      <c r="Y783" s="186"/>
      <c r="Z783" s="186"/>
    </row>
    <row r="784" spans="8:26" ht="12.75">
      <c r="H784" s="186"/>
      <c r="I784" s="186"/>
      <c r="J784" s="186"/>
      <c r="K784" s="186"/>
      <c r="P784" s="186"/>
      <c r="Q784" s="186"/>
      <c r="R784" s="186"/>
      <c r="S784" s="186"/>
      <c r="T784" s="186"/>
      <c r="U784" s="186"/>
      <c r="V784" s="186"/>
      <c r="W784" s="186"/>
      <c r="X784" s="186"/>
      <c r="Y784" s="186"/>
      <c r="Z784" s="186"/>
    </row>
    <row r="785" spans="8:26" ht="12.75">
      <c r="H785" s="186"/>
      <c r="I785" s="186"/>
      <c r="J785" s="186"/>
      <c r="K785" s="186"/>
      <c r="P785" s="186"/>
      <c r="Q785" s="186"/>
      <c r="R785" s="186"/>
      <c r="S785" s="186"/>
      <c r="T785" s="186"/>
      <c r="U785" s="186"/>
      <c r="V785" s="186"/>
      <c r="W785" s="186"/>
      <c r="X785" s="186"/>
      <c r="Y785" s="186"/>
      <c r="Z785" s="186"/>
    </row>
    <row r="786" spans="8:26" ht="12.75">
      <c r="H786" s="186"/>
      <c r="I786" s="186"/>
      <c r="J786" s="186"/>
      <c r="K786" s="186"/>
      <c r="P786" s="186"/>
      <c r="Q786" s="186"/>
      <c r="R786" s="186"/>
      <c r="S786" s="186"/>
      <c r="T786" s="186"/>
      <c r="U786" s="186"/>
      <c r="V786" s="186"/>
      <c r="W786" s="186"/>
      <c r="X786" s="186"/>
      <c r="Y786" s="186"/>
      <c r="Z786" s="186"/>
    </row>
    <row r="787" spans="8:26" ht="12.75">
      <c r="H787" s="186"/>
      <c r="I787" s="186"/>
      <c r="J787" s="186"/>
      <c r="K787" s="186"/>
      <c r="P787" s="186"/>
      <c r="Q787" s="186"/>
      <c r="R787" s="186"/>
      <c r="S787" s="186"/>
      <c r="T787" s="186"/>
      <c r="U787" s="186"/>
      <c r="V787" s="186"/>
      <c r="W787" s="186"/>
      <c r="X787" s="186"/>
      <c r="Y787" s="186"/>
      <c r="Z787" s="186"/>
    </row>
    <row r="788" spans="8:26" ht="12.75">
      <c r="H788" s="186"/>
      <c r="I788" s="186"/>
      <c r="J788" s="186"/>
      <c r="K788" s="186"/>
      <c r="P788" s="186"/>
      <c r="Q788" s="186"/>
      <c r="R788" s="186"/>
      <c r="S788" s="186"/>
      <c r="T788" s="186"/>
      <c r="U788" s="186"/>
      <c r="V788" s="186"/>
      <c r="W788" s="186"/>
      <c r="X788" s="186"/>
      <c r="Y788" s="186"/>
      <c r="Z788" s="186"/>
    </row>
    <row r="789" spans="8:26" ht="12.75">
      <c r="H789" s="186"/>
      <c r="I789" s="186"/>
      <c r="J789" s="186"/>
      <c r="K789" s="186"/>
      <c r="P789" s="186"/>
      <c r="Q789" s="186"/>
      <c r="R789" s="186"/>
      <c r="S789" s="186"/>
      <c r="T789" s="186"/>
      <c r="U789" s="186"/>
      <c r="V789" s="186"/>
      <c r="W789" s="186"/>
      <c r="X789" s="186"/>
      <c r="Y789" s="186"/>
      <c r="Z789" s="186"/>
    </row>
    <row r="790" spans="8:26" ht="12.75">
      <c r="H790" s="186"/>
      <c r="I790" s="186"/>
      <c r="J790" s="186"/>
      <c r="K790" s="186"/>
      <c r="P790" s="186"/>
      <c r="Q790" s="186"/>
      <c r="R790" s="186"/>
      <c r="S790" s="186"/>
      <c r="T790" s="186"/>
      <c r="U790" s="186"/>
      <c r="V790" s="186"/>
      <c r="W790" s="186"/>
      <c r="X790" s="186"/>
      <c r="Y790" s="186"/>
      <c r="Z790" s="186"/>
    </row>
    <row r="791" spans="8:26" ht="12.75">
      <c r="H791" s="186"/>
      <c r="I791" s="186"/>
      <c r="J791" s="186"/>
      <c r="K791" s="186"/>
      <c r="P791" s="186"/>
      <c r="Q791" s="186"/>
      <c r="R791" s="186"/>
      <c r="S791" s="186"/>
      <c r="T791" s="186"/>
      <c r="U791" s="186"/>
      <c r="V791" s="186"/>
      <c r="W791" s="186"/>
      <c r="X791" s="186"/>
      <c r="Y791" s="186"/>
      <c r="Z791" s="186"/>
    </row>
    <row r="792" spans="8:26" ht="12.75">
      <c r="H792" s="186"/>
      <c r="I792" s="186"/>
      <c r="J792" s="186"/>
      <c r="K792" s="186"/>
      <c r="P792" s="186"/>
      <c r="Q792" s="186"/>
      <c r="R792" s="186"/>
      <c r="S792" s="186"/>
      <c r="T792" s="186"/>
      <c r="U792" s="186"/>
      <c r="V792" s="186"/>
      <c r="W792" s="186"/>
      <c r="X792" s="186"/>
      <c r="Y792" s="186"/>
      <c r="Z792" s="186"/>
    </row>
    <row r="793" spans="8:26" ht="12.75">
      <c r="H793" s="186"/>
      <c r="I793" s="186"/>
      <c r="J793" s="186"/>
      <c r="K793" s="186"/>
      <c r="P793" s="186"/>
      <c r="Q793" s="186"/>
      <c r="R793" s="186"/>
      <c r="S793" s="186"/>
      <c r="T793" s="186"/>
      <c r="U793" s="186"/>
      <c r="V793" s="186"/>
      <c r="W793" s="186"/>
      <c r="X793" s="186"/>
      <c r="Y793" s="186"/>
      <c r="Z793" s="186"/>
    </row>
    <row r="794" spans="8:26" ht="12.75">
      <c r="H794" s="186"/>
      <c r="I794" s="186"/>
      <c r="J794" s="186"/>
      <c r="K794" s="186"/>
      <c r="P794" s="186"/>
      <c r="Q794" s="186"/>
      <c r="R794" s="186"/>
      <c r="S794" s="186"/>
      <c r="T794" s="186"/>
      <c r="U794" s="186"/>
      <c r="V794" s="186"/>
      <c r="W794" s="186"/>
      <c r="X794" s="186"/>
      <c r="Y794" s="186"/>
      <c r="Z794" s="186"/>
    </row>
    <row r="795" spans="8:26" ht="12.75">
      <c r="H795" s="186"/>
      <c r="I795" s="186"/>
      <c r="J795" s="186"/>
      <c r="K795" s="186"/>
      <c r="P795" s="186"/>
      <c r="Q795" s="186"/>
      <c r="R795" s="186"/>
      <c r="S795" s="186"/>
      <c r="T795" s="186"/>
      <c r="U795" s="186"/>
      <c r="V795" s="186"/>
      <c r="W795" s="186"/>
      <c r="X795" s="186"/>
      <c r="Y795" s="186"/>
      <c r="Z795" s="186"/>
    </row>
    <row r="796" spans="8:26" ht="12.75">
      <c r="H796" s="186"/>
      <c r="I796" s="186"/>
      <c r="J796" s="186"/>
      <c r="K796" s="186"/>
      <c r="P796" s="186"/>
      <c r="Q796" s="186"/>
      <c r="R796" s="186"/>
      <c r="S796" s="186"/>
      <c r="T796" s="186"/>
      <c r="U796" s="186"/>
      <c r="V796" s="186"/>
      <c r="W796" s="186"/>
      <c r="X796" s="186"/>
      <c r="Y796" s="186"/>
      <c r="Z796" s="186"/>
    </row>
    <row r="797" spans="8:26" ht="12.75">
      <c r="H797" s="186"/>
      <c r="I797" s="186"/>
      <c r="J797" s="186"/>
      <c r="K797" s="186"/>
      <c r="P797" s="186"/>
      <c r="Q797" s="186"/>
      <c r="R797" s="186"/>
      <c r="S797" s="186"/>
      <c r="T797" s="186"/>
      <c r="U797" s="186"/>
      <c r="V797" s="186"/>
      <c r="W797" s="186"/>
      <c r="X797" s="186"/>
      <c r="Y797" s="186"/>
      <c r="Z797" s="186"/>
    </row>
    <row r="798" spans="8:26" ht="12.75">
      <c r="H798" s="186"/>
      <c r="I798" s="186"/>
      <c r="J798" s="186"/>
      <c r="K798" s="186"/>
      <c r="P798" s="186"/>
      <c r="Q798" s="186"/>
      <c r="R798" s="186"/>
      <c r="S798" s="186"/>
      <c r="T798" s="186"/>
      <c r="U798" s="186"/>
      <c r="V798" s="186"/>
      <c r="W798" s="186"/>
      <c r="X798" s="186"/>
      <c r="Y798" s="186"/>
      <c r="Z798" s="186"/>
    </row>
    <row r="799" spans="8:26" ht="12.75">
      <c r="H799" s="186"/>
      <c r="I799" s="186"/>
      <c r="J799" s="186"/>
      <c r="K799" s="186"/>
      <c r="P799" s="186"/>
      <c r="Q799" s="186"/>
      <c r="R799" s="186"/>
      <c r="S799" s="186"/>
      <c r="T799" s="186"/>
      <c r="U799" s="186"/>
      <c r="V799" s="186"/>
      <c r="W799" s="186"/>
      <c r="X799" s="186"/>
      <c r="Y799" s="186"/>
      <c r="Z799" s="186"/>
    </row>
    <row r="800" spans="8:26" ht="12.75">
      <c r="H800" s="186"/>
      <c r="I800" s="186"/>
      <c r="J800" s="186"/>
      <c r="K800" s="186"/>
      <c r="P800" s="186"/>
      <c r="Q800" s="186"/>
      <c r="R800" s="186"/>
      <c r="S800" s="186"/>
      <c r="T800" s="186"/>
      <c r="U800" s="186"/>
      <c r="V800" s="186"/>
      <c r="W800" s="186"/>
      <c r="X800" s="186"/>
      <c r="Y800" s="186"/>
      <c r="Z800" s="186"/>
    </row>
    <row r="801" spans="8:26" ht="12.75">
      <c r="H801" s="186"/>
      <c r="I801" s="186"/>
      <c r="J801" s="186"/>
      <c r="K801" s="186"/>
      <c r="P801" s="186"/>
      <c r="Q801" s="186"/>
      <c r="R801" s="186"/>
      <c r="S801" s="186"/>
      <c r="T801" s="186"/>
      <c r="U801" s="186"/>
      <c r="V801" s="186"/>
      <c r="W801" s="186"/>
      <c r="X801" s="186"/>
      <c r="Y801" s="186"/>
      <c r="Z801" s="186"/>
    </row>
    <row r="802" spans="8:26" ht="12.75">
      <c r="H802" s="186"/>
      <c r="I802" s="186"/>
      <c r="J802" s="186"/>
      <c r="K802" s="186"/>
      <c r="P802" s="186"/>
      <c r="Q802" s="186"/>
      <c r="R802" s="186"/>
      <c r="S802" s="186"/>
      <c r="T802" s="186"/>
      <c r="U802" s="186"/>
      <c r="V802" s="186"/>
      <c r="W802" s="186"/>
      <c r="X802" s="186"/>
      <c r="Y802" s="186"/>
      <c r="Z802" s="186"/>
    </row>
    <row r="803" spans="8:26" ht="12.75">
      <c r="H803" s="186"/>
      <c r="I803" s="186"/>
      <c r="J803" s="186"/>
      <c r="K803" s="186"/>
      <c r="P803" s="186"/>
      <c r="Q803" s="186"/>
      <c r="R803" s="186"/>
      <c r="S803" s="186"/>
      <c r="T803" s="186"/>
      <c r="U803" s="186"/>
      <c r="V803" s="186"/>
      <c r="W803" s="186"/>
      <c r="X803" s="186"/>
      <c r="Y803" s="186"/>
      <c r="Z803" s="186"/>
    </row>
    <row r="804" spans="8:26" ht="12.75">
      <c r="H804" s="186"/>
      <c r="I804" s="186"/>
      <c r="J804" s="186"/>
      <c r="K804" s="186"/>
      <c r="P804" s="186"/>
      <c r="Q804" s="186"/>
      <c r="R804" s="186"/>
      <c r="S804" s="186"/>
      <c r="T804" s="186"/>
      <c r="U804" s="186"/>
      <c r="V804" s="186"/>
      <c r="W804" s="186"/>
      <c r="X804" s="186"/>
      <c r="Y804" s="186"/>
      <c r="Z804" s="186"/>
    </row>
    <row r="805" spans="8:26" ht="12.75">
      <c r="H805" s="186"/>
      <c r="I805" s="186"/>
      <c r="J805" s="186"/>
      <c r="K805" s="186"/>
      <c r="P805" s="186"/>
      <c r="Q805" s="186"/>
      <c r="R805" s="186"/>
      <c r="S805" s="186"/>
      <c r="T805" s="186"/>
      <c r="U805" s="186"/>
      <c r="V805" s="186"/>
      <c r="W805" s="186"/>
      <c r="X805" s="186"/>
      <c r="Y805" s="186"/>
      <c r="Z805" s="186"/>
    </row>
    <row r="806" spans="8:26" ht="12.75">
      <c r="H806" s="186"/>
      <c r="I806" s="186"/>
      <c r="J806" s="186"/>
      <c r="K806" s="186"/>
      <c r="P806" s="186"/>
      <c r="Q806" s="186"/>
      <c r="R806" s="186"/>
      <c r="S806" s="186"/>
      <c r="T806" s="186"/>
      <c r="U806" s="186"/>
      <c r="V806" s="186"/>
      <c r="W806" s="186"/>
      <c r="X806" s="186"/>
      <c r="Y806" s="186"/>
      <c r="Z806" s="186"/>
    </row>
    <row r="807" spans="8:26" ht="12.75">
      <c r="H807" s="186"/>
      <c r="I807" s="186"/>
      <c r="J807" s="186"/>
      <c r="K807" s="186"/>
      <c r="P807" s="186"/>
      <c r="Q807" s="186"/>
      <c r="R807" s="186"/>
      <c r="S807" s="186"/>
      <c r="T807" s="186"/>
      <c r="U807" s="186"/>
      <c r="V807" s="186"/>
      <c r="W807" s="186"/>
      <c r="X807" s="186"/>
      <c r="Y807" s="186"/>
      <c r="Z807" s="186"/>
    </row>
    <row r="808" spans="8:26" ht="12.75">
      <c r="H808" s="186"/>
      <c r="I808" s="186"/>
      <c r="J808" s="186"/>
      <c r="K808" s="186"/>
      <c r="P808" s="186"/>
      <c r="Q808" s="186"/>
      <c r="R808" s="186"/>
      <c r="S808" s="186"/>
      <c r="T808" s="186"/>
      <c r="U808" s="186"/>
      <c r="V808" s="186"/>
      <c r="W808" s="186"/>
      <c r="X808" s="186"/>
      <c r="Y808" s="186"/>
      <c r="Z808" s="186"/>
    </row>
    <row r="809" spans="8:26" ht="12.75">
      <c r="H809" s="186"/>
      <c r="I809" s="186"/>
      <c r="J809" s="186"/>
      <c r="K809" s="186"/>
      <c r="P809" s="186"/>
      <c r="Q809" s="186"/>
      <c r="R809" s="186"/>
      <c r="S809" s="186"/>
      <c r="T809" s="186"/>
      <c r="U809" s="186"/>
      <c r="V809" s="186"/>
      <c r="W809" s="186"/>
      <c r="X809" s="186"/>
      <c r="Y809" s="186"/>
      <c r="Z809" s="186"/>
    </row>
    <row r="810" spans="8:26" ht="12.75">
      <c r="H810" s="186"/>
      <c r="I810" s="186"/>
      <c r="J810" s="186"/>
      <c r="K810" s="186"/>
      <c r="P810" s="186"/>
      <c r="Q810" s="186"/>
      <c r="R810" s="186"/>
      <c r="S810" s="186"/>
      <c r="T810" s="186"/>
      <c r="U810" s="186"/>
      <c r="V810" s="186"/>
      <c r="W810" s="186"/>
      <c r="X810" s="186"/>
      <c r="Y810" s="186"/>
      <c r="Z810" s="186"/>
    </row>
    <row r="811" spans="8:26" ht="12.75">
      <c r="H811" s="186"/>
      <c r="I811" s="186"/>
      <c r="J811" s="186"/>
      <c r="K811" s="186"/>
      <c r="P811" s="186"/>
      <c r="Q811" s="186"/>
      <c r="R811" s="186"/>
      <c r="S811" s="186"/>
      <c r="T811" s="186"/>
      <c r="U811" s="186"/>
      <c r="V811" s="186"/>
      <c r="W811" s="186"/>
      <c r="X811" s="186"/>
      <c r="Y811" s="186"/>
      <c r="Z811" s="186"/>
    </row>
    <row r="812" spans="8:26" ht="12.75">
      <c r="H812" s="186"/>
      <c r="I812" s="186"/>
      <c r="J812" s="186"/>
      <c r="K812" s="186"/>
      <c r="P812" s="186"/>
      <c r="Q812" s="186"/>
      <c r="R812" s="186"/>
      <c r="S812" s="186"/>
      <c r="T812" s="186"/>
      <c r="U812" s="186"/>
      <c r="V812" s="186"/>
      <c r="W812" s="186"/>
      <c r="X812" s="186"/>
      <c r="Y812" s="186"/>
      <c r="Z812" s="186"/>
    </row>
    <row r="813" spans="8:26" ht="12.75">
      <c r="H813" s="186"/>
      <c r="I813" s="186"/>
      <c r="J813" s="186"/>
      <c r="K813" s="186"/>
      <c r="P813" s="186"/>
      <c r="Q813" s="186"/>
      <c r="R813" s="186"/>
      <c r="S813" s="186"/>
      <c r="T813" s="186"/>
      <c r="U813" s="186"/>
      <c r="V813" s="186"/>
      <c r="W813" s="186"/>
      <c r="X813" s="186"/>
      <c r="Y813" s="186"/>
      <c r="Z813" s="186"/>
    </row>
    <row r="814" spans="8:26" ht="12.75">
      <c r="H814" s="186"/>
      <c r="I814" s="186"/>
      <c r="J814" s="186"/>
      <c r="K814" s="186"/>
      <c r="P814" s="186"/>
      <c r="Q814" s="186"/>
      <c r="R814" s="186"/>
      <c r="S814" s="186"/>
      <c r="T814" s="186"/>
      <c r="U814" s="186"/>
      <c r="V814" s="186"/>
      <c r="W814" s="186"/>
      <c r="X814" s="186"/>
      <c r="Y814" s="186"/>
      <c r="Z814" s="186"/>
    </row>
    <row r="815" spans="8:26" ht="12.75">
      <c r="H815" s="186"/>
      <c r="I815" s="186"/>
      <c r="J815" s="186"/>
      <c r="K815" s="186"/>
      <c r="P815" s="186"/>
      <c r="Q815" s="186"/>
      <c r="R815" s="186"/>
      <c r="S815" s="186"/>
      <c r="T815" s="186"/>
      <c r="U815" s="186"/>
      <c r="V815" s="186"/>
      <c r="W815" s="186"/>
      <c r="X815" s="186"/>
      <c r="Y815" s="186"/>
      <c r="Z815" s="186"/>
    </row>
    <row r="816" spans="8:26" ht="12.75">
      <c r="H816" s="186"/>
      <c r="I816" s="186"/>
      <c r="J816" s="186"/>
      <c r="K816" s="186"/>
      <c r="P816" s="186"/>
      <c r="Q816" s="186"/>
      <c r="R816" s="186"/>
      <c r="S816" s="186"/>
      <c r="T816" s="186"/>
      <c r="U816" s="186"/>
      <c r="V816" s="186"/>
      <c r="W816" s="186"/>
      <c r="X816" s="186"/>
      <c r="Y816" s="186"/>
      <c r="Z816" s="186"/>
    </row>
    <row r="817" spans="8:26" ht="12.75">
      <c r="H817" s="186"/>
      <c r="I817" s="186"/>
      <c r="J817" s="186"/>
      <c r="K817" s="186"/>
      <c r="P817" s="186"/>
      <c r="Q817" s="186"/>
      <c r="R817" s="186"/>
      <c r="S817" s="186"/>
      <c r="T817" s="186"/>
      <c r="U817" s="186"/>
      <c r="V817" s="186"/>
      <c r="W817" s="186"/>
      <c r="X817" s="186"/>
      <c r="Y817" s="186"/>
      <c r="Z817" s="186"/>
    </row>
    <row r="818" spans="8:26" ht="12.75">
      <c r="H818" s="186"/>
      <c r="I818" s="186"/>
      <c r="J818" s="186"/>
      <c r="K818" s="186"/>
      <c r="P818" s="186"/>
      <c r="Q818" s="186"/>
      <c r="R818" s="186"/>
      <c r="S818" s="186"/>
      <c r="T818" s="186"/>
      <c r="U818" s="186"/>
      <c r="V818" s="186"/>
      <c r="W818" s="186"/>
      <c r="X818" s="186"/>
      <c r="Y818" s="186"/>
      <c r="Z818" s="186"/>
    </row>
    <row r="819" spans="8:26" ht="12.75">
      <c r="H819" s="186"/>
      <c r="I819" s="186"/>
      <c r="J819" s="186"/>
      <c r="K819" s="186"/>
      <c r="P819" s="186"/>
      <c r="Q819" s="186"/>
      <c r="R819" s="186"/>
      <c r="S819" s="186"/>
      <c r="T819" s="186"/>
      <c r="U819" s="186"/>
      <c r="V819" s="186"/>
      <c r="W819" s="186"/>
      <c r="X819" s="186"/>
      <c r="Y819" s="186"/>
      <c r="Z819" s="186"/>
    </row>
    <row r="820" spans="8:26" ht="12.75">
      <c r="H820" s="186"/>
      <c r="I820" s="186"/>
      <c r="J820" s="186"/>
      <c r="K820" s="186"/>
      <c r="P820" s="186"/>
      <c r="Q820" s="186"/>
      <c r="R820" s="186"/>
      <c r="S820" s="186"/>
      <c r="T820" s="186"/>
      <c r="U820" s="186"/>
      <c r="V820" s="186"/>
      <c r="W820" s="186"/>
      <c r="X820" s="186"/>
      <c r="Y820" s="186"/>
      <c r="Z820" s="186"/>
    </row>
    <row r="821" spans="8:26" ht="12.75">
      <c r="H821" s="186"/>
      <c r="I821" s="186"/>
      <c r="J821" s="186"/>
      <c r="K821" s="186"/>
      <c r="P821" s="186"/>
      <c r="Q821" s="186"/>
      <c r="R821" s="186"/>
      <c r="S821" s="186"/>
      <c r="T821" s="186"/>
      <c r="U821" s="186"/>
      <c r="V821" s="186"/>
      <c r="W821" s="186"/>
      <c r="X821" s="186"/>
      <c r="Y821" s="186"/>
      <c r="Z821" s="186"/>
    </row>
    <row r="822" spans="8:26" ht="12.75">
      <c r="H822" s="186"/>
      <c r="I822" s="186"/>
      <c r="J822" s="186"/>
      <c r="K822" s="186"/>
      <c r="P822" s="186"/>
      <c r="Q822" s="186"/>
      <c r="R822" s="186"/>
      <c r="S822" s="186"/>
      <c r="T822" s="186"/>
      <c r="U822" s="186"/>
      <c r="V822" s="186"/>
      <c r="W822" s="186"/>
      <c r="X822" s="186"/>
      <c r="Y822" s="186"/>
      <c r="Z822" s="186"/>
    </row>
    <row r="823" spans="8:26" ht="12.75">
      <c r="H823" s="186"/>
      <c r="I823" s="186"/>
      <c r="J823" s="186"/>
      <c r="K823" s="186"/>
      <c r="P823" s="186"/>
      <c r="Q823" s="186"/>
      <c r="R823" s="186"/>
      <c r="S823" s="186"/>
      <c r="T823" s="186"/>
      <c r="U823" s="186"/>
      <c r="V823" s="186"/>
      <c r="W823" s="186"/>
      <c r="X823" s="186"/>
      <c r="Y823" s="186"/>
      <c r="Z823" s="186"/>
    </row>
    <row r="824" spans="8:26" ht="12.75">
      <c r="H824" s="186"/>
      <c r="I824" s="186"/>
      <c r="J824" s="186"/>
      <c r="K824" s="186"/>
      <c r="P824" s="186"/>
      <c r="Q824" s="186"/>
      <c r="R824" s="186"/>
      <c r="S824" s="186"/>
      <c r="T824" s="186"/>
      <c r="U824" s="186"/>
      <c r="V824" s="186"/>
      <c r="W824" s="186"/>
      <c r="X824" s="186"/>
      <c r="Y824" s="186"/>
      <c r="Z824" s="186"/>
    </row>
    <row r="825" spans="8:26" ht="12.75">
      <c r="H825" s="186"/>
      <c r="I825" s="186"/>
      <c r="J825" s="186"/>
      <c r="K825" s="186"/>
      <c r="P825" s="186"/>
      <c r="Q825" s="186"/>
      <c r="R825" s="186"/>
      <c r="S825" s="186"/>
      <c r="T825" s="186"/>
      <c r="U825" s="186"/>
      <c r="V825" s="186"/>
      <c r="W825" s="186"/>
      <c r="X825" s="186"/>
      <c r="Y825" s="186"/>
      <c r="Z825" s="186"/>
    </row>
    <row r="826" spans="8:26" ht="12.75">
      <c r="H826" s="186"/>
      <c r="I826" s="186"/>
      <c r="J826" s="186"/>
      <c r="K826" s="186"/>
      <c r="P826" s="186"/>
      <c r="Q826" s="186"/>
      <c r="R826" s="186"/>
      <c r="S826" s="186"/>
      <c r="T826" s="186"/>
      <c r="U826" s="186"/>
      <c r="V826" s="186"/>
      <c r="W826" s="186"/>
      <c r="X826" s="186"/>
      <c r="Y826" s="186"/>
      <c r="Z826" s="186"/>
    </row>
    <row r="827" spans="8:26" ht="12.75">
      <c r="H827" s="186"/>
      <c r="I827" s="186"/>
      <c r="J827" s="186"/>
      <c r="K827" s="186"/>
      <c r="P827" s="186"/>
      <c r="Q827" s="186"/>
      <c r="R827" s="186"/>
      <c r="S827" s="186"/>
      <c r="T827" s="186"/>
      <c r="U827" s="186"/>
      <c r="V827" s="186"/>
      <c r="W827" s="186"/>
      <c r="X827" s="186"/>
      <c r="Y827" s="186"/>
      <c r="Z827" s="186"/>
    </row>
    <row r="828" spans="8:26" ht="12.75">
      <c r="H828" s="186"/>
      <c r="I828" s="186"/>
      <c r="J828" s="186"/>
      <c r="K828" s="186"/>
      <c r="P828" s="186"/>
      <c r="Q828" s="186"/>
      <c r="R828" s="186"/>
      <c r="S828" s="186"/>
      <c r="T828" s="186"/>
      <c r="U828" s="186"/>
      <c r="V828" s="186"/>
      <c r="W828" s="186"/>
      <c r="X828" s="186"/>
      <c r="Y828" s="186"/>
      <c r="Z828" s="186"/>
    </row>
    <row r="829" spans="8:26" ht="12.75">
      <c r="H829" s="186"/>
      <c r="I829" s="186"/>
      <c r="J829" s="186"/>
      <c r="K829" s="186"/>
      <c r="P829" s="186"/>
      <c r="Q829" s="186"/>
      <c r="R829" s="186"/>
      <c r="S829" s="186"/>
      <c r="T829" s="186"/>
      <c r="U829" s="186"/>
      <c r="V829" s="186"/>
      <c r="W829" s="186"/>
      <c r="X829" s="186"/>
      <c r="Y829" s="186"/>
      <c r="Z829" s="186"/>
    </row>
    <row r="830" spans="8:26" ht="12.75">
      <c r="H830" s="186"/>
      <c r="I830" s="186"/>
      <c r="J830" s="186"/>
      <c r="K830" s="186"/>
      <c r="P830" s="186"/>
      <c r="Q830" s="186"/>
      <c r="R830" s="186"/>
      <c r="S830" s="186"/>
      <c r="T830" s="186"/>
      <c r="U830" s="186"/>
      <c r="V830" s="186"/>
      <c r="W830" s="186"/>
      <c r="X830" s="186"/>
      <c r="Y830" s="186"/>
      <c r="Z830" s="186"/>
    </row>
    <row r="831" spans="8:26" ht="12.75">
      <c r="H831" s="186"/>
      <c r="I831" s="186"/>
      <c r="J831" s="186"/>
      <c r="K831" s="186"/>
      <c r="P831" s="186"/>
      <c r="Q831" s="186"/>
      <c r="R831" s="186"/>
      <c r="S831" s="186"/>
      <c r="T831" s="186"/>
      <c r="U831" s="186"/>
      <c r="V831" s="186"/>
      <c r="W831" s="186"/>
      <c r="X831" s="186"/>
      <c r="Y831" s="186"/>
      <c r="Z831" s="186"/>
    </row>
    <row r="832" spans="8:26" ht="12.75">
      <c r="H832" s="186"/>
      <c r="I832" s="186"/>
      <c r="J832" s="186"/>
      <c r="K832" s="186"/>
      <c r="P832" s="186"/>
      <c r="Q832" s="186"/>
      <c r="R832" s="186"/>
      <c r="S832" s="186"/>
      <c r="T832" s="186"/>
      <c r="U832" s="186"/>
      <c r="V832" s="186"/>
      <c r="W832" s="186"/>
      <c r="X832" s="186"/>
      <c r="Y832" s="186"/>
      <c r="Z832" s="186"/>
    </row>
    <row r="833" spans="8:26" ht="12.75">
      <c r="H833" s="186"/>
      <c r="I833" s="186"/>
      <c r="J833" s="186"/>
      <c r="K833" s="186"/>
      <c r="P833" s="186"/>
      <c r="Q833" s="186"/>
      <c r="R833" s="186"/>
      <c r="S833" s="186"/>
      <c r="T833" s="186"/>
      <c r="U833" s="186"/>
      <c r="V833" s="186"/>
      <c r="W833" s="186"/>
      <c r="X833" s="186"/>
      <c r="Y833" s="186"/>
      <c r="Z833" s="186"/>
    </row>
    <row r="834" spans="8:26" ht="12.75">
      <c r="H834" s="186"/>
      <c r="I834" s="186"/>
      <c r="J834" s="186"/>
      <c r="K834" s="186"/>
      <c r="P834" s="186"/>
      <c r="Q834" s="186"/>
      <c r="R834" s="186"/>
      <c r="S834" s="186"/>
      <c r="T834" s="186"/>
      <c r="U834" s="186"/>
      <c r="V834" s="186"/>
      <c r="W834" s="186"/>
      <c r="X834" s="186"/>
      <c r="Y834" s="186"/>
      <c r="Z834" s="186"/>
    </row>
    <row r="835" spans="8:26" ht="12.75">
      <c r="H835" s="186"/>
      <c r="I835" s="186"/>
      <c r="J835" s="186"/>
      <c r="K835" s="186"/>
      <c r="P835" s="186"/>
      <c r="Q835" s="186"/>
      <c r="R835" s="186"/>
      <c r="S835" s="186"/>
      <c r="T835" s="186"/>
      <c r="U835" s="186"/>
      <c r="V835" s="186"/>
      <c r="W835" s="186"/>
      <c r="X835" s="186"/>
      <c r="Y835" s="186"/>
      <c r="Z835" s="186"/>
    </row>
    <row r="836" spans="8:26" ht="12.75">
      <c r="H836" s="186"/>
      <c r="I836" s="186"/>
      <c r="J836" s="186"/>
      <c r="K836" s="186"/>
      <c r="P836" s="186"/>
      <c r="Q836" s="186"/>
      <c r="R836" s="186"/>
      <c r="S836" s="186"/>
      <c r="T836" s="186"/>
      <c r="U836" s="186"/>
      <c r="V836" s="186"/>
      <c r="W836" s="186"/>
      <c r="X836" s="186"/>
      <c r="Y836" s="186"/>
      <c r="Z836" s="186"/>
    </row>
    <row r="837" spans="8:26" ht="12.75">
      <c r="H837" s="186"/>
      <c r="I837" s="186"/>
      <c r="J837" s="186"/>
      <c r="K837" s="186"/>
      <c r="P837" s="186"/>
      <c r="Q837" s="186"/>
      <c r="R837" s="186"/>
      <c r="S837" s="186"/>
      <c r="T837" s="186"/>
      <c r="U837" s="186"/>
      <c r="V837" s="186"/>
      <c r="W837" s="186"/>
      <c r="X837" s="186"/>
      <c r="Y837" s="186"/>
      <c r="Z837" s="186"/>
    </row>
    <row r="838" spans="8:26" ht="12.75">
      <c r="H838" s="186"/>
      <c r="I838" s="186"/>
      <c r="J838" s="186"/>
      <c r="K838" s="186"/>
      <c r="P838" s="186"/>
      <c r="Q838" s="186"/>
      <c r="R838" s="186"/>
      <c r="S838" s="186"/>
      <c r="T838" s="186"/>
      <c r="U838" s="186"/>
      <c r="V838" s="186"/>
      <c r="W838" s="186"/>
      <c r="X838" s="186"/>
      <c r="Y838" s="186"/>
      <c r="Z838" s="186"/>
    </row>
    <row r="839" spans="8:26" ht="12.75">
      <c r="H839" s="186"/>
      <c r="I839" s="186"/>
      <c r="J839" s="186"/>
      <c r="K839" s="186"/>
      <c r="P839" s="186"/>
      <c r="Q839" s="186"/>
      <c r="R839" s="186"/>
      <c r="S839" s="186"/>
      <c r="T839" s="186"/>
      <c r="U839" s="186"/>
      <c r="V839" s="186"/>
      <c r="W839" s="186"/>
      <c r="X839" s="186"/>
      <c r="Y839" s="186"/>
      <c r="Z839" s="186"/>
    </row>
    <row r="840" spans="8:26" ht="12.75">
      <c r="H840" s="186"/>
      <c r="I840" s="186"/>
      <c r="J840" s="186"/>
      <c r="K840" s="186"/>
      <c r="P840" s="186"/>
      <c r="Q840" s="186"/>
      <c r="R840" s="186"/>
      <c r="S840" s="186"/>
      <c r="T840" s="186"/>
      <c r="U840" s="186"/>
      <c r="V840" s="186"/>
      <c r="W840" s="186"/>
      <c r="X840" s="186"/>
      <c r="Y840" s="186"/>
      <c r="Z840" s="186"/>
    </row>
    <row r="841" spans="8:26" ht="12.75">
      <c r="H841" s="186"/>
      <c r="I841" s="186"/>
      <c r="J841" s="186"/>
      <c r="K841" s="186"/>
      <c r="P841" s="186"/>
      <c r="Q841" s="186"/>
      <c r="R841" s="186"/>
      <c r="S841" s="186"/>
      <c r="T841" s="186"/>
      <c r="U841" s="186"/>
      <c r="V841" s="186"/>
      <c r="W841" s="186"/>
      <c r="X841" s="186"/>
      <c r="Y841" s="186"/>
      <c r="Z841" s="186"/>
    </row>
    <row r="842" spans="8:26" ht="12.75">
      <c r="H842" s="186"/>
      <c r="I842" s="186"/>
      <c r="J842" s="186"/>
      <c r="K842" s="186"/>
      <c r="P842" s="186"/>
      <c r="Q842" s="186"/>
      <c r="R842" s="186"/>
      <c r="S842" s="186"/>
      <c r="T842" s="186"/>
      <c r="U842" s="186"/>
      <c r="V842" s="186"/>
      <c r="W842" s="186"/>
      <c r="X842" s="186"/>
      <c r="Y842" s="186"/>
      <c r="Z842" s="186"/>
    </row>
    <row r="843" spans="8:26" ht="12.75">
      <c r="H843" s="186"/>
      <c r="I843" s="186"/>
      <c r="J843" s="186"/>
      <c r="K843" s="186"/>
      <c r="P843" s="186"/>
      <c r="Q843" s="186"/>
      <c r="R843" s="186"/>
      <c r="S843" s="186"/>
      <c r="T843" s="186"/>
      <c r="U843" s="186"/>
      <c r="V843" s="186"/>
      <c r="W843" s="186"/>
      <c r="X843" s="186"/>
      <c r="Y843" s="186"/>
      <c r="Z843" s="186"/>
    </row>
    <row r="844" spans="8:26" ht="12.75">
      <c r="H844" s="186"/>
      <c r="I844" s="186"/>
      <c r="J844" s="186"/>
      <c r="K844" s="186"/>
      <c r="P844" s="186"/>
      <c r="Q844" s="186"/>
      <c r="R844" s="186"/>
      <c r="S844" s="186"/>
      <c r="T844" s="186"/>
      <c r="U844" s="186"/>
      <c r="V844" s="186"/>
      <c r="W844" s="186"/>
      <c r="X844" s="186"/>
      <c r="Y844" s="186"/>
      <c r="Z844" s="186"/>
    </row>
    <row r="845" spans="8:26" ht="12.75">
      <c r="H845" s="186"/>
      <c r="I845" s="186"/>
      <c r="J845" s="186"/>
      <c r="K845" s="186"/>
      <c r="P845" s="186"/>
      <c r="Q845" s="186"/>
      <c r="R845" s="186"/>
      <c r="S845" s="186"/>
      <c r="T845" s="186"/>
      <c r="U845" s="186"/>
      <c r="V845" s="186"/>
      <c r="W845" s="186"/>
      <c r="X845" s="186"/>
      <c r="Y845" s="186"/>
      <c r="Z845" s="186"/>
    </row>
    <row r="846" spans="8:26" ht="12.75">
      <c r="H846" s="186"/>
      <c r="I846" s="186"/>
      <c r="J846" s="186"/>
      <c r="K846" s="186"/>
      <c r="P846" s="186"/>
      <c r="Q846" s="186"/>
      <c r="R846" s="186"/>
      <c r="S846" s="186"/>
      <c r="T846" s="186"/>
      <c r="U846" s="186"/>
      <c r="V846" s="186"/>
      <c r="W846" s="186"/>
      <c r="X846" s="186"/>
      <c r="Y846" s="186"/>
      <c r="Z846" s="186"/>
    </row>
    <row r="847" spans="8:26" ht="12.75">
      <c r="H847" s="186"/>
      <c r="I847" s="186"/>
      <c r="J847" s="186"/>
      <c r="K847" s="186"/>
      <c r="P847" s="186"/>
      <c r="Q847" s="186"/>
      <c r="R847" s="186"/>
      <c r="S847" s="186"/>
      <c r="T847" s="186"/>
      <c r="U847" s="186"/>
      <c r="V847" s="186"/>
      <c r="W847" s="186"/>
      <c r="X847" s="186"/>
      <c r="Y847" s="186"/>
      <c r="Z847" s="186"/>
    </row>
    <row r="848" spans="8:26" ht="12.75">
      <c r="H848" s="186"/>
      <c r="I848" s="186"/>
      <c r="J848" s="186"/>
      <c r="K848" s="186"/>
      <c r="P848" s="186"/>
      <c r="Q848" s="186"/>
      <c r="R848" s="186"/>
      <c r="S848" s="186"/>
      <c r="T848" s="186"/>
      <c r="U848" s="186"/>
      <c r="V848" s="186"/>
      <c r="W848" s="186"/>
      <c r="X848" s="186"/>
      <c r="Y848" s="186"/>
      <c r="Z848" s="186"/>
    </row>
    <row r="849" spans="8:26" ht="12.75">
      <c r="H849" s="186"/>
      <c r="I849" s="186"/>
      <c r="J849" s="186"/>
      <c r="K849" s="186"/>
      <c r="P849" s="186"/>
      <c r="Q849" s="186"/>
      <c r="R849" s="186"/>
      <c r="S849" s="186"/>
      <c r="T849" s="186"/>
      <c r="U849" s="186"/>
      <c r="V849" s="186"/>
      <c r="W849" s="186"/>
      <c r="X849" s="186"/>
      <c r="Y849" s="186"/>
      <c r="Z849" s="186"/>
    </row>
    <row r="850" spans="8:26" ht="12.75">
      <c r="H850" s="186"/>
      <c r="I850" s="186"/>
      <c r="J850" s="186"/>
      <c r="K850" s="186"/>
      <c r="P850" s="186"/>
      <c r="Q850" s="186"/>
      <c r="R850" s="186"/>
      <c r="S850" s="186"/>
      <c r="T850" s="186"/>
      <c r="U850" s="186"/>
      <c r="V850" s="186"/>
      <c r="W850" s="186"/>
      <c r="X850" s="186"/>
      <c r="Y850" s="186"/>
      <c r="Z850" s="186"/>
    </row>
    <row r="851" spans="8:26" ht="12.75">
      <c r="H851" s="186"/>
      <c r="I851" s="186"/>
      <c r="J851" s="186"/>
      <c r="K851" s="186"/>
      <c r="P851" s="186"/>
      <c r="Q851" s="186"/>
      <c r="R851" s="186"/>
      <c r="S851" s="186"/>
      <c r="T851" s="186"/>
      <c r="U851" s="186"/>
      <c r="V851" s="186"/>
      <c r="W851" s="186"/>
      <c r="X851" s="186"/>
      <c r="Y851" s="186"/>
      <c r="Z851" s="186"/>
    </row>
    <row r="852" spans="8:26" ht="12.75">
      <c r="H852" s="186"/>
      <c r="I852" s="186"/>
      <c r="J852" s="186"/>
      <c r="K852" s="186"/>
      <c r="P852" s="186"/>
      <c r="Q852" s="186"/>
      <c r="R852" s="186"/>
      <c r="S852" s="186"/>
      <c r="T852" s="186"/>
      <c r="U852" s="186"/>
      <c r="V852" s="186"/>
      <c r="W852" s="186"/>
      <c r="X852" s="186"/>
      <c r="Y852" s="186"/>
      <c r="Z852" s="186"/>
    </row>
    <row r="853" spans="8:26" ht="12.75">
      <c r="H853" s="186"/>
      <c r="I853" s="186"/>
      <c r="J853" s="186"/>
      <c r="K853" s="186"/>
      <c r="P853" s="186"/>
      <c r="Q853" s="186"/>
      <c r="R853" s="186"/>
      <c r="S853" s="186"/>
      <c r="T853" s="186"/>
      <c r="U853" s="186"/>
      <c r="V853" s="186"/>
      <c r="W853" s="186"/>
      <c r="X853" s="186"/>
      <c r="Y853" s="186"/>
      <c r="Z853" s="186"/>
    </row>
    <row r="854" spans="8:26" ht="12.75">
      <c r="H854" s="186"/>
      <c r="I854" s="186"/>
      <c r="J854" s="186"/>
      <c r="K854" s="186"/>
      <c r="P854" s="186"/>
      <c r="Q854" s="186"/>
      <c r="R854" s="186"/>
      <c r="S854" s="186"/>
      <c r="T854" s="186"/>
      <c r="U854" s="186"/>
      <c r="V854" s="186"/>
      <c r="W854" s="186"/>
      <c r="X854" s="186"/>
      <c r="Y854" s="186"/>
      <c r="Z854" s="186"/>
    </row>
    <row r="855" spans="8:26" ht="12.75">
      <c r="H855" s="186"/>
      <c r="I855" s="186"/>
      <c r="J855" s="186"/>
      <c r="K855" s="186"/>
      <c r="P855" s="186"/>
      <c r="Q855" s="186"/>
      <c r="R855" s="186"/>
      <c r="S855" s="186"/>
      <c r="T855" s="186"/>
      <c r="U855" s="186"/>
      <c r="V855" s="186"/>
      <c r="W855" s="186"/>
      <c r="X855" s="186"/>
      <c r="Y855" s="186"/>
      <c r="Z855" s="186"/>
    </row>
    <row r="856" spans="8:26" ht="12.75">
      <c r="H856" s="186"/>
      <c r="I856" s="186"/>
      <c r="J856" s="186"/>
      <c r="K856" s="186"/>
      <c r="P856" s="186"/>
      <c r="Q856" s="186"/>
      <c r="R856" s="186"/>
      <c r="S856" s="186"/>
      <c r="T856" s="186"/>
      <c r="U856" s="186"/>
      <c r="V856" s="186"/>
      <c r="W856" s="186"/>
      <c r="X856" s="186"/>
      <c r="Y856" s="186"/>
      <c r="Z856" s="186"/>
    </row>
    <row r="857" spans="8:26" ht="12.75">
      <c r="H857" s="186"/>
      <c r="I857" s="186"/>
      <c r="J857" s="186"/>
      <c r="K857" s="186"/>
      <c r="P857" s="186"/>
      <c r="Q857" s="186"/>
      <c r="R857" s="186"/>
      <c r="S857" s="186"/>
      <c r="T857" s="186"/>
      <c r="U857" s="186"/>
      <c r="V857" s="186"/>
      <c r="W857" s="186"/>
      <c r="X857" s="186"/>
      <c r="Y857" s="186"/>
      <c r="Z857" s="186"/>
    </row>
    <row r="858" spans="8:26" ht="12.75">
      <c r="H858" s="186"/>
      <c r="I858" s="186"/>
      <c r="J858" s="186"/>
      <c r="K858" s="186"/>
      <c r="P858" s="186"/>
      <c r="Q858" s="186"/>
      <c r="R858" s="186"/>
      <c r="S858" s="186"/>
      <c r="T858" s="186"/>
      <c r="U858" s="186"/>
      <c r="V858" s="186"/>
      <c r="W858" s="186"/>
      <c r="X858" s="186"/>
      <c r="Y858" s="186"/>
      <c r="Z858" s="186"/>
    </row>
    <row r="859" spans="8:26" ht="12.75">
      <c r="H859" s="186"/>
      <c r="I859" s="186"/>
      <c r="J859" s="186"/>
      <c r="K859" s="186"/>
      <c r="P859" s="186"/>
      <c r="Q859" s="186"/>
      <c r="R859" s="186"/>
      <c r="S859" s="186"/>
      <c r="T859" s="186"/>
      <c r="U859" s="186"/>
      <c r="V859" s="186"/>
      <c r="W859" s="186"/>
      <c r="X859" s="186"/>
      <c r="Y859" s="186"/>
      <c r="Z859" s="186"/>
    </row>
    <row r="860" spans="8:26" ht="12.75">
      <c r="H860" s="186"/>
      <c r="I860" s="186"/>
      <c r="J860" s="186"/>
      <c r="K860" s="186"/>
      <c r="P860" s="186"/>
      <c r="Q860" s="186"/>
      <c r="R860" s="186"/>
      <c r="S860" s="186"/>
      <c r="T860" s="186"/>
      <c r="U860" s="186"/>
      <c r="V860" s="186"/>
      <c r="W860" s="186"/>
      <c r="X860" s="186"/>
      <c r="Y860" s="186"/>
      <c r="Z860" s="186"/>
    </row>
    <row r="861" spans="8:26" ht="12.75">
      <c r="H861" s="186"/>
      <c r="I861" s="186"/>
      <c r="J861" s="186"/>
      <c r="K861" s="186"/>
      <c r="P861" s="186"/>
      <c r="Q861" s="186"/>
      <c r="R861" s="186"/>
      <c r="S861" s="186"/>
      <c r="T861" s="186"/>
      <c r="U861" s="186"/>
      <c r="V861" s="186"/>
      <c r="W861" s="186"/>
      <c r="X861" s="186"/>
      <c r="Y861" s="186"/>
      <c r="Z861" s="186"/>
    </row>
    <row r="862" spans="8:26" ht="12.75">
      <c r="H862" s="186"/>
      <c r="I862" s="186"/>
      <c r="J862" s="186"/>
      <c r="K862" s="186"/>
      <c r="P862" s="186"/>
      <c r="Q862" s="186"/>
      <c r="R862" s="186"/>
      <c r="S862" s="186"/>
      <c r="T862" s="186"/>
      <c r="U862" s="186"/>
      <c r="V862" s="186"/>
      <c r="W862" s="186"/>
      <c r="X862" s="186"/>
      <c r="Y862" s="186"/>
      <c r="Z862" s="186"/>
    </row>
    <row r="863" spans="8:26" ht="12.75">
      <c r="H863" s="186"/>
      <c r="I863" s="186"/>
      <c r="J863" s="186"/>
      <c r="K863" s="186"/>
      <c r="P863" s="186"/>
      <c r="Q863" s="186"/>
      <c r="R863" s="186"/>
      <c r="S863" s="186"/>
      <c r="T863" s="186"/>
      <c r="U863" s="186"/>
      <c r="V863" s="186"/>
      <c r="W863" s="186"/>
      <c r="X863" s="186"/>
      <c r="Y863" s="186"/>
      <c r="Z863" s="186"/>
    </row>
    <row r="864" spans="8:26" ht="12.75">
      <c r="H864" s="186"/>
      <c r="I864" s="186"/>
      <c r="J864" s="186"/>
      <c r="K864" s="186"/>
      <c r="P864" s="186"/>
      <c r="Q864" s="186"/>
      <c r="R864" s="186"/>
      <c r="S864" s="186"/>
      <c r="T864" s="186"/>
      <c r="U864" s="186"/>
      <c r="V864" s="186"/>
      <c r="W864" s="186"/>
      <c r="X864" s="186"/>
      <c r="Y864" s="186"/>
      <c r="Z864" s="186"/>
    </row>
    <row r="865" spans="8:26" ht="12.75">
      <c r="H865" s="186"/>
      <c r="I865" s="186"/>
      <c r="J865" s="186"/>
      <c r="K865" s="186"/>
      <c r="P865" s="186"/>
      <c r="Q865" s="186"/>
      <c r="R865" s="186"/>
      <c r="S865" s="186"/>
      <c r="T865" s="186"/>
      <c r="U865" s="186"/>
      <c r="V865" s="186"/>
      <c r="W865" s="186"/>
      <c r="X865" s="186"/>
      <c r="Y865" s="186"/>
      <c r="Z865" s="186"/>
    </row>
    <row r="866" spans="8:26" ht="12.75">
      <c r="H866" s="186"/>
      <c r="I866" s="186"/>
      <c r="J866" s="186"/>
      <c r="K866" s="186"/>
      <c r="P866" s="186"/>
      <c r="Q866" s="186"/>
      <c r="R866" s="186"/>
      <c r="S866" s="186"/>
      <c r="T866" s="186"/>
      <c r="U866" s="186"/>
      <c r="V866" s="186"/>
      <c r="W866" s="186"/>
      <c r="X866" s="186"/>
      <c r="Y866" s="186"/>
      <c r="Z866" s="186"/>
    </row>
    <row r="867" spans="8:26" ht="12.75">
      <c r="H867" s="186"/>
      <c r="I867" s="186"/>
      <c r="J867" s="186"/>
      <c r="K867" s="186"/>
      <c r="P867" s="186"/>
      <c r="Q867" s="186"/>
      <c r="R867" s="186"/>
      <c r="S867" s="186"/>
      <c r="T867" s="186"/>
      <c r="U867" s="186"/>
      <c r="V867" s="186"/>
      <c r="W867" s="186"/>
      <c r="X867" s="186"/>
      <c r="Y867" s="186"/>
      <c r="Z867" s="186"/>
    </row>
    <row r="868" spans="8:26" ht="12.75">
      <c r="H868" s="186"/>
      <c r="I868" s="186"/>
      <c r="J868" s="186"/>
      <c r="K868" s="186"/>
      <c r="P868" s="186"/>
      <c r="Q868" s="186"/>
      <c r="R868" s="186"/>
      <c r="S868" s="186"/>
      <c r="T868" s="186"/>
      <c r="U868" s="186"/>
      <c r="V868" s="186"/>
      <c r="W868" s="186"/>
      <c r="X868" s="186"/>
      <c r="Y868" s="186"/>
      <c r="Z868" s="186"/>
    </row>
    <row r="869" spans="8:26" ht="12.75">
      <c r="H869" s="186"/>
      <c r="I869" s="186"/>
      <c r="J869" s="186"/>
      <c r="K869" s="186"/>
      <c r="P869" s="186"/>
      <c r="Q869" s="186"/>
      <c r="R869" s="186"/>
      <c r="S869" s="186"/>
      <c r="T869" s="186"/>
      <c r="U869" s="186"/>
      <c r="V869" s="186"/>
      <c r="W869" s="186"/>
      <c r="X869" s="186"/>
      <c r="Y869" s="186"/>
      <c r="Z869" s="186"/>
    </row>
    <row r="870" spans="8:26" ht="12.75">
      <c r="H870" s="186"/>
      <c r="I870" s="186"/>
      <c r="J870" s="186"/>
      <c r="K870" s="186"/>
      <c r="P870" s="186"/>
      <c r="Q870" s="186"/>
      <c r="R870" s="186"/>
      <c r="S870" s="186"/>
      <c r="T870" s="186"/>
      <c r="U870" s="186"/>
      <c r="V870" s="186"/>
      <c r="W870" s="186"/>
      <c r="X870" s="186"/>
      <c r="Y870" s="186"/>
      <c r="Z870" s="186"/>
    </row>
    <row r="871" spans="8:26" ht="12.75">
      <c r="H871" s="186"/>
      <c r="I871" s="186"/>
      <c r="J871" s="186"/>
      <c r="K871" s="186"/>
      <c r="P871" s="186"/>
      <c r="Q871" s="186"/>
      <c r="R871" s="186"/>
      <c r="S871" s="186"/>
      <c r="T871" s="186"/>
      <c r="U871" s="186"/>
      <c r="V871" s="186"/>
      <c r="W871" s="186"/>
      <c r="X871" s="186"/>
      <c r="Y871" s="186"/>
      <c r="Z871" s="186"/>
    </row>
    <row r="872" spans="8:26" ht="12.75">
      <c r="H872" s="186"/>
      <c r="I872" s="186"/>
      <c r="J872" s="186"/>
      <c r="K872" s="186"/>
      <c r="P872" s="186"/>
      <c r="Q872" s="186"/>
      <c r="R872" s="186"/>
      <c r="S872" s="186"/>
      <c r="T872" s="186"/>
      <c r="U872" s="186"/>
      <c r="V872" s="186"/>
      <c r="W872" s="186"/>
      <c r="X872" s="186"/>
      <c r="Y872" s="186"/>
      <c r="Z872" s="186"/>
    </row>
    <row r="873" spans="8:26" ht="12.75">
      <c r="H873" s="186"/>
      <c r="I873" s="186"/>
      <c r="J873" s="186"/>
      <c r="K873" s="186"/>
      <c r="P873" s="186"/>
      <c r="Q873" s="186"/>
      <c r="R873" s="186"/>
      <c r="S873" s="186"/>
      <c r="T873" s="186"/>
      <c r="U873" s="186"/>
      <c r="V873" s="186"/>
      <c r="W873" s="186"/>
      <c r="X873" s="186"/>
      <c r="Y873" s="186"/>
      <c r="Z873" s="186"/>
    </row>
    <row r="874" spans="8:26" ht="12.75">
      <c r="H874" s="186"/>
      <c r="I874" s="186"/>
      <c r="J874" s="186"/>
      <c r="K874" s="186"/>
      <c r="P874" s="186"/>
      <c r="Q874" s="186"/>
      <c r="R874" s="186"/>
      <c r="S874" s="186"/>
      <c r="T874" s="186"/>
      <c r="U874" s="186"/>
      <c r="V874" s="186"/>
      <c r="W874" s="186"/>
      <c r="X874" s="186"/>
      <c r="Y874" s="186"/>
      <c r="Z874" s="186"/>
    </row>
    <row r="875" spans="8:26" ht="12.75">
      <c r="H875" s="186"/>
      <c r="I875" s="186"/>
      <c r="J875" s="186"/>
      <c r="K875" s="186"/>
      <c r="P875" s="186"/>
      <c r="Q875" s="186"/>
      <c r="R875" s="186"/>
      <c r="S875" s="186"/>
      <c r="T875" s="186"/>
      <c r="U875" s="186"/>
      <c r="V875" s="186"/>
      <c r="W875" s="186"/>
      <c r="X875" s="186"/>
      <c r="Y875" s="186"/>
      <c r="Z875" s="186"/>
    </row>
    <row r="876" spans="8:26" ht="12.75">
      <c r="H876" s="186"/>
      <c r="I876" s="186"/>
      <c r="J876" s="186"/>
      <c r="K876" s="186"/>
      <c r="P876" s="186"/>
      <c r="Q876" s="186"/>
      <c r="R876" s="186"/>
      <c r="S876" s="186"/>
      <c r="T876" s="186"/>
      <c r="U876" s="186"/>
      <c r="V876" s="186"/>
      <c r="W876" s="186"/>
      <c r="X876" s="186"/>
      <c r="Y876" s="186"/>
      <c r="Z876" s="186"/>
    </row>
    <row r="877" spans="8:26" ht="12.75">
      <c r="H877" s="186"/>
      <c r="I877" s="186"/>
      <c r="J877" s="186"/>
      <c r="K877" s="186"/>
      <c r="P877" s="186"/>
      <c r="Q877" s="186"/>
      <c r="R877" s="186"/>
      <c r="S877" s="186"/>
      <c r="T877" s="186"/>
      <c r="U877" s="186"/>
      <c r="V877" s="186"/>
      <c r="W877" s="186"/>
      <c r="X877" s="186"/>
      <c r="Y877" s="186"/>
      <c r="Z877" s="186"/>
    </row>
    <row r="878" spans="8:26" ht="12.75">
      <c r="H878" s="186"/>
      <c r="I878" s="186"/>
      <c r="J878" s="186"/>
      <c r="K878" s="186"/>
      <c r="P878" s="186"/>
      <c r="Q878" s="186"/>
      <c r="R878" s="186"/>
      <c r="S878" s="186"/>
      <c r="T878" s="186"/>
      <c r="U878" s="186"/>
      <c r="V878" s="186"/>
      <c r="W878" s="186"/>
      <c r="X878" s="186"/>
      <c r="Y878" s="186"/>
      <c r="Z878" s="186"/>
    </row>
    <row r="879" spans="8:26" ht="12.75">
      <c r="H879" s="186"/>
      <c r="I879" s="186"/>
      <c r="J879" s="186"/>
      <c r="K879" s="186"/>
      <c r="P879" s="186"/>
      <c r="Q879" s="186"/>
      <c r="R879" s="186"/>
      <c r="S879" s="186"/>
      <c r="T879" s="186"/>
      <c r="U879" s="186"/>
      <c r="V879" s="186"/>
      <c r="W879" s="186"/>
      <c r="X879" s="186"/>
      <c r="Y879" s="186"/>
      <c r="Z879" s="186"/>
    </row>
    <row r="880" spans="8:26" ht="12.75">
      <c r="H880" s="186"/>
      <c r="I880" s="186"/>
      <c r="J880" s="186"/>
      <c r="K880" s="186"/>
      <c r="P880" s="186"/>
      <c r="Q880" s="186"/>
      <c r="R880" s="186"/>
      <c r="S880" s="186"/>
      <c r="T880" s="186"/>
      <c r="U880" s="186"/>
      <c r="V880" s="186"/>
      <c r="W880" s="186"/>
      <c r="X880" s="186"/>
      <c r="Y880" s="186"/>
      <c r="Z880" s="186"/>
    </row>
    <row r="881" spans="8:26" ht="12.75">
      <c r="H881" s="186"/>
      <c r="I881" s="186"/>
      <c r="J881" s="186"/>
      <c r="K881" s="186"/>
      <c r="P881" s="186"/>
      <c r="Q881" s="186"/>
      <c r="R881" s="186"/>
      <c r="S881" s="186"/>
      <c r="T881" s="186"/>
      <c r="U881" s="186"/>
      <c r="V881" s="186"/>
      <c r="W881" s="186"/>
      <c r="X881" s="186"/>
      <c r="Y881" s="186"/>
      <c r="Z881" s="186"/>
    </row>
    <row r="882" spans="8:26" ht="12.75">
      <c r="H882" s="186"/>
      <c r="I882" s="186"/>
      <c r="J882" s="186"/>
      <c r="K882" s="186"/>
      <c r="P882" s="186"/>
      <c r="Q882" s="186"/>
      <c r="R882" s="186"/>
      <c r="S882" s="186"/>
      <c r="T882" s="186"/>
      <c r="U882" s="186"/>
      <c r="V882" s="186"/>
      <c r="W882" s="186"/>
      <c r="X882" s="186"/>
      <c r="Y882" s="186"/>
      <c r="Z882" s="186"/>
    </row>
    <row r="883" spans="8:26" ht="12.75">
      <c r="H883" s="186"/>
      <c r="I883" s="186"/>
      <c r="J883" s="186"/>
      <c r="K883" s="186"/>
      <c r="P883" s="186"/>
      <c r="Q883" s="186"/>
      <c r="R883" s="186"/>
      <c r="S883" s="186"/>
      <c r="T883" s="186"/>
      <c r="U883" s="186"/>
      <c r="V883" s="186"/>
      <c r="W883" s="186"/>
      <c r="X883" s="186"/>
      <c r="Y883" s="186"/>
      <c r="Z883" s="186"/>
    </row>
    <row r="884" spans="8:26" ht="12.75">
      <c r="H884" s="186"/>
      <c r="I884" s="186"/>
      <c r="J884" s="186"/>
      <c r="K884" s="186"/>
      <c r="P884" s="186"/>
      <c r="Q884" s="186"/>
      <c r="R884" s="186"/>
      <c r="S884" s="186"/>
      <c r="T884" s="186"/>
      <c r="U884" s="186"/>
      <c r="V884" s="186"/>
      <c r="W884" s="186"/>
      <c r="X884" s="186"/>
      <c r="Y884" s="186"/>
      <c r="Z884" s="186"/>
    </row>
    <row r="885" spans="8:26" ht="12.75">
      <c r="H885" s="186"/>
      <c r="I885" s="186"/>
      <c r="J885" s="186"/>
      <c r="K885" s="186"/>
      <c r="P885" s="186"/>
      <c r="Q885" s="186"/>
      <c r="R885" s="186"/>
      <c r="S885" s="186"/>
      <c r="T885" s="186"/>
      <c r="U885" s="186"/>
      <c r="V885" s="186"/>
      <c r="W885" s="186"/>
      <c r="X885" s="186"/>
      <c r="Y885" s="186"/>
      <c r="Z885" s="186"/>
    </row>
    <row r="886" spans="8:26" ht="12.75">
      <c r="H886" s="186"/>
      <c r="I886" s="186"/>
      <c r="J886" s="186"/>
      <c r="K886" s="186"/>
      <c r="P886" s="186"/>
      <c r="Q886" s="186"/>
      <c r="R886" s="186"/>
      <c r="S886" s="186"/>
      <c r="T886" s="186"/>
      <c r="U886" s="186"/>
      <c r="V886" s="186"/>
      <c r="W886" s="186"/>
      <c r="X886" s="186"/>
      <c r="Y886" s="186"/>
      <c r="Z886" s="186"/>
    </row>
    <row r="887" spans="8:26" ht="12.75">
      <c r="H887" s="186"/>
      <c r="I887" s="186"/>
      <c r="J887" s="186"/>
      <c r="K887" s="186"/>
      <c r="P887" s="186"/>
      <c r="Q887" s="186"/>
      <c r="R887" s="186"/>
      <c r="S887" s="186"/>
      <c r="T887" s="186"/>
      <c r="U887" s="186"/>
      <c r="V887" s="186"/>
      <c r="W887" s="186"/>
      <c r="X887" s="186"/>
      <c r="Y887" s="186"/>
      <c r="Z887" s="186"/>
    </row>
    <row r="888" spans="8:26" ht="12.75">
      <c r="H888" s="186"/>
      <c r="I888" s="186"/>
      <c r="J888" s="186"/>
      <c r="K888" s="186"/>
      <c r="P888" s="186"/>
      <c r="Q888" s="186"/>
      <c r="R888" s="186"/>
      <c r="S888" s="186"/>
      <c r="T888" s="186"/>
      <c r="U888" s="186"/>
      <c r="V888" s="186"/>
      <c r="W888" s="186"/>
      <c r="X888" s="186"/>
      <c r="Y888" s="186"/>
      <c r="Z888" s="186"/>
    </row>
    <row r="889" spans="8:26" ht="12.75">
      <c r="H889" s="186"/>
      <c r="I889" s="186"/>
      <c r="J889" s="186"/>
      <c r="K889" s="186"/>
      <c r="P889" s="186"/>
      <c r="Q889" s="186"/>
      <c r="R889" s="186"/>
      <c r="S889" s="186"/>
      <c r="T889" s="186"/>
      <c r="U889" s="186"/>
      <c r="V889" s="186"/>
      <c r="W889" s="186"/>
      <c r="X889" s="186"/>
      <c r="Y889" s="186"/>
      <c r="Z889" s="186"/>
    </row>
    <row r="890" spans="8:26" ht="12.75">
      <c r="H890" s="186"/>
      <c r="I890" s="186"/>
      <c r="J890" s="186"/>
      <c r="K890" s="186"/>
      <c r="P890" s="186"/>
      <c r="Q890" s="186"/>
      <c r="R890" s="186"/>
      <c r="S890" s="186"/>
      <c r="T890" s="186"/>
      <c r="U890" s="186"/>
      <c r="V890" s="186"/>
      <c r="W890" s="186"/>
      <c r="X890" s="186"/>
      <c r="Y890" s="186"/>
      <c r="Z890" s="186"/>
    </row>
    <row r="891" spans="8:26" ht="12.75">
      <c r="H891" s="186"/>
      <c r="I891" s="186"/>
      <c r="J891" s="186"/>
      <c r="K891" s="186"/>
      <c r="P891" s="186"/>
      <c r="Q891" s="186"/>
      <c r="R891" s="186"/>
      <c r="S891" s="186"/>
      <c r="T891" s="186"/>
      <c r="U891" s="186"/>
      <c r="V891" s="186"/>
      <c r="W891" s="186"/>
      <c r="X891" s="186"/>
      <c r="Y891" s="186"/>
      <c r="Z891" s="186"/>
    </row>
    <row r="892" spans="8:26" ht="12.75">
      <c r="H892" s="186"/>
      <c r="I892" s="186"/>
      <c r="J892" s="186"/>
      <c r="K892" s="186"/>
      <c r="P892" s="186"/>
      <c r="Q892" s="186"/>
      <c r="R892" s="186"/>
      <c r="S892" s="186"/>
      <c r="T892" s="186"/>
      <c r="U892" s="186"/>
      <c r="V892" s="186"/>
      <c r="W892" s="186"/>
      <c r="X892" s="186"/>
      <c r="Y892" s="186"/>
      <c r="Z892" s="186"/>
    </row>
    <row r="893" spans="8:26" ht="12.75">
      <c r="H893" s="186"/>
      <c r="I893" s="186"/>
      <c r="J893" s="186"/>
      <c r="K893" s="186"/>
      <c r="P893" s="186"/>
      <c r="Q893" s="186"/>
      <c r="R893" s="186"/>
      <c r="S893" s="186"/>
      <c r="T893" s="186"/>
      <c r="U893" s="186"/>
      <c r="V893" s="186"/>
      <c r="W893" s="186"/>
      <c r="X893" s="186"/>
      <c r="Y893" s="186"/>
      <c r="Z893" s="186"/>
    </row>
    <row r="894" spans="8:26" ht="12.75">
      <c r="H894" s="186"/>
      <c r="I894" s="186"/>
      <c r="J894" s="186"/>
      <c r="K894" s="186"/>
      <c r="P894" s="186"/>
      <c r="Q894" s="186"/>
      <c r="R894" s="186"/>
      <c r="S894" s="186"/>
      <c r="T894" s="186"/>
      <c r="U894" s="186"/>
      <c r="V894" s="186"/>
      <c r="W894" s="186"/>
      <c r="X894" s="186"/>
      <c r="Y894" s="186"/>
      <c r="Z894" s="186"/>
    </row>
    <row r="895" spans="8:26" ht="12.75">
      <c r="H895" s="186"/>
      <c r="I895" s="186"/>
      <c r="J895" s="186"/>
      <c r="K895" s="186"/>
      <c r="P895" s="186"/>
      <c r="Q895" s="186"/>
      <c r="R895" s="186"/>
      <c r="S895" s="186"/>
      <c r="T895" s="186"/>
      <c r="U895" s="186"/>
      <c r="V895" s="186"/>
      <c r="W895" s="186"/>
      <c r="X895" s="186"/>
      <c r="Y895" s="186"/>
      <c r="Z895" s="186"/>
    </row>
    <row r="896" spans="8:26" ht="12.75">
      <c r="H896" s="186"/>
      <c r="I896" s="186"/>
      <c r="J896" s="186"/>
      <c r="K896" s="186"/>
      <c r="P896" s="186"/>
      <c r="Q896" s="186"/>
      <c r="R896" s="186"/>
      <c r="S896" s="186"/>
      <c r="T896" s="186"/>
      <c r="U896" s="186"/>
      <c r="V896" s="186"/>
      <c r="W896" s="186"/>
      <c r="X896" s="186"/>
      <c r="Y896" s="186"/>
      <c r="Z896" s="186"/>
    </row>
    <row r="897" spans="8:26" ht="12.75">
      <c r="H897" s="186"/>
      <c r="I897" s="186"/>
      <c r="J897" s="186"/>
      <c r="K897" s="186"/>
      <c r="P897" s="186"/>
      <c r="Q897" s="186"/>
      <c r="R897" s="186"/>
      <c r="S897" s="186"/>
      <c r="T897" s="186"/>
      <c r="U897" s="186"/>
      <c r="V897" s="186"/>
      <c r="W897" s="186"/>
      <c r="X897" s="186"/>
      <c r="Y897" s="186"/>
      <c r="Z897" s="186"/>
    </row>
    <row r="898" spans="8:26" ht="12.75">
      <c r="H898" s="186"/>
      <c r="I898" s="186"/>
      <c r="J898" s="186"/>
      <c r="K898" s="186"/>
      <c r="P898" s="186"/>
      <c r="Q898" s="186"/>
      <c r="R898" s="186"/>
      <c r="S898" s="186"/>
      <c r="T898" s="186"/>
      <c r="U898" s="186"/>
      <c r="V898" s="186"/>
      <c r="W898" s="186"/>
      <c r="X898" s="186"/>
      <c r="Y898" s="186"/>
      <c r="Z898" s="186"/>
    </row>
    <row r="899" spans="8:26" ht="12.75">
      <c r="H899" s="186"/>
      <c r="I899" s="186"/>
      <c r="J899" s="186"/>
      <c r="K899" s="186"/>
      <c r="P899" s="186"/>
      <c r="Q899" s="186"/>
      <c r="R899" s="186"/>
      <c r="S899" s="186"/>
      <c r="T899" s="186"/>
      <c r="U899" s="186"/>
      <c r="V899" s="186"/>
      <c r="W899" s="186"/>
      <c r="X899" s="186"/>
      <c r="Y899" s="186"/>
      <c r="Z899" s="186"/>
    </row>
    <row r="900" spans="8:26" ht="12.75">
      <c r="H900" s="186"/>
      <c r="I900" s="186"/>
      <c r="J900" s="186"/>
      <c r="K900" s="186"/>
      <c r="P900" s="186"/>
      <c r="Q900" s="186"/>
      <c r="R900" s="186"/>
      <c r="S900" s="186"/>
      <c r="T900" s="186"/>
      <c r="U900" s="186"/>
      <c r="V900" s="186"/>
      <c r="W900" s="186"/>
      <c r="X900" s="186"/>
      <c r="Y900" s="186"/>
      <c r="Z900" s="186"/>
    </row>
    <row r="901" spans="8:26" ht="12.75">
      <c r="H901" s="186"/>
      <c r="I901" s="186"/>
      <c r="J901" s="186"/>
      <c r="K901" s="186"/>
      <c r="P901" s="186"/>
      <c r="Q901" s="186"/>
      <c r="R901" s="186"/>
      <c r="S901" s="186"/>
      <c r="T901" s="186"/>
      <c r="U901" s="186"/>
      <c r="V901" s="186"/>
      <c r="W901" s="186"/>
      <c r="X901" s="186"/>
      <c r="Y901" s="186"/>
      <c r="Z901" s="186"/>
    </row>
    <row r="902" spans="8:26" ht="12.75">
      <c r="H902" s="186"/>
      <c r="I902" s="186"/>
      <c r="J902" s="186"/>
      <c r="K902" s="186"/>
      <c r="P902" s="186"/>
      <c r="Q902" s="186"/>
      <c r="R902" s="186"/>
      <c r="S902" s="186"/>
      <c r="T902" s="186"/>
      <c r="U902" s="186"/>
      <c r="V902" s="186"/>
      <c r="W902" s="186"/>
      <c r="X902" s="186"/>
      <c r="Y902" s="186"/>
      <c r="Z902" s="186"/>
    </row>
    <row r="903" spans="8:26" ht="12.75">
      <c r="H903" s="186"/>
      <c r="I903" s="186"/>
      <c r="J903" s="186"/>
      <c r="K903" s="186"/>
      <c r="P903" s="186"/>
      <c r="Q903" s="186"/>
      <c r="R903" s="186"/>
      <c r="S903" s="186"/>
      <c r="T903" s="186"/>
      <c r="U903" s="186"/>
      <c r="V903" s="186"/>
      <c r="W903" s="186"/>
      <c r="X903" s="186"/>
      <c r="Y903" s="186"/>
      <c r="Z903" s="186"/>
    </row>
    <row r="904" spans="8:26" ht="12.75">
      <c r="H904" s="186"/>
      <c r="I904" s="186"/>
      <c r="J904" s="186"/>
      <c r="K904" s="186"/>
      <c r="P904" s="186"/>
      <c r="Q904" s="186"/>
      <c r="R904" s="186"/>
      <c r="S904" s="186"/>
      <c r="T904" s="186"/>
      <c r="U904" s="186"/>
      <c r="V904" s="186"/>
      <c r="W904" s="186"/>
      <c r="X904" s="186"/>
      <c r="Y904" s="186"/>
      <c r="Z904" s="186"/>
    </row>
    <row r="905" spans="8:26" ht="12.75">
      <c r="H905" s="186"/>
      <c r="I905" s="186"/>
      <c r="J905" s="186"/>
      <c r="K905" s="186"/>
      <c r="P905" s="186"/>
      <c r="Q905" s="186"/>
      <c r="R905" s="186"/>
      <c r="S905" s="186"/>
      <c r="T905" s="186"/>
      <c r="U905" s="186"/>
      <c r="V905" s="186"/>
      <c r="W905" s="186"/>
      <c r="X905" s="186"/>
      <c r="Y905" s="186"/>
      <c r="Z905" s="186"/>
    </row>
    <row r="906" spans="8:26" ht="12.75">
      <c r="H906" s="186"/>
      <c r="I906" s="186"/>
      <c r="J906" s="186"/>
      <c r="K906" s="186"/>
      <c r="P906" s="186"/>
      <c r="Q906" s="186"/>
      <c r="R906" s="186"/>
      <c r="S906" s="186"/>
      <c r="T906" s="186"/>
      <c r="U906" s="186"/>
      <c r="V906" s="186"/>
      <c r="W906" s="186"/>
      <c r="X906" s="186"/>
      <c r="Y906" s="186"/>
      <c r="Z906" s="186"/>
    </row>
    <row r="907" spans="8:26" ht="12.75">
      <c r="H907" s="186"/>
      <c r="I907" s="186"/>
      <c r="J907" s="186"/>
      <c r="K907" s="186"/>
      <c r="P907" s="186"/>
      <c r="Q907" s="186"/>
      <c r="R907" s="186"/>
      <c r="S907" s="186"/>
      <c r="T907" s="186"/>
      <c r="U907" s="186"/>
      <c r="V907" s="186"/>
      <c r="W907" s="186"/>
      <c r="X907" s="186"/>
      <c r="Y907" s="186"/>
      <c r="Z907" s="186"/>
    </row>
    <row r="908" spans="8:26" ht="12.75">
      <c r="H908" s="186"/>
      <c r="I908" s="186"/>
      <c r="J908" s="186"/>
      <c r="K908" s="186"/>
      <c r="P908" s="186"/>
      <c r="Q908" s="186"/>
      <c r="R908" s="186"/>
      <c r="S908" s="186"/>
      <c r="T908" s="186"/>
      <c r="U908" s="186"/>
      <c r="V908" s="186"/>
      <c r="W908" s="186"/>
      <c r="X908" s="186"/>
      <c r="Y908" s="186"/>
      <c r="Z908" s="186"/>
    </row>
    <row r="909" spans="8:26" ht="12.75">
      <c r="H909" s="186"/>
      <c r="I909" s="186"/>
      <c r="J909" s="186"/>
      <c r="K909" s="186"/>
      <c r="P909" s="186"/>
      <c r="Q909" s="186"/>
      <c r="R909" s="186"/>
      <c r="S909" s="186"/>
      <c r="T909" s="186"/>
      <c r="U909" s="186"/>
      <c r="V909" s="186"/>
      <c r="W909" s="186"/>
      <c r="X909" s="186"/>
      <c r="Y909" s="186"/>
      <c r="Z909" s="186"/>
    </row>
    <row r="910" spans="8:26" ht="12.75">
      <c r="H910" s="186"/>
      <c r="I910" s="186"/>
      <c r="J910" s="186"/>
      <c r="K910" s="186"/>
      <c r="P910" s="186"/>
      <c r="Q910" s="186"/>
      <c r="R910" s="186"/>
      <c r="S910" s="186"/>
      <c r="T910" s="186"/>
      <c r="U910" s="186"/>
      <c r="V910" s="186"/>
      <c r="W910" s="186"/>
      <c r="X910" s="186"/>
      <c r="Y910" s="186"/>
      <c r="Z910" s="186"/>
    </row>
    <row r="911" spans="8:26" ht="12.75">
      <c r="H911" s="186"/>
      <c r="I911" s="186"/>
      <c r="J911" s="186"/>
      <c r="K911" s="186"/>
      <c r="P911" s="186"/>
      <c r="Q911" s="186"/>
      <c r="R911" s="186"/>
      <c r="S911" s="186"/>
      <c r="T911" s="186"/>
      <c r="U911" s="186"/>
      <c r="V911" s="186"/>
      <c r="W911" s="186"/>
      <c r="X911" s="186"/>
      <c r="Y911" s="186"/>
      <c r="Z911" s="186"/>
    </row>
    <row r="912" spans="8:26" ht="12.75">
      <c r="H912" s="186"/>
      <c r="I912" s="186"/>
      <c r="J912" s="186"/>
      <c r="K912" s="186"/>
      <c r="P912" s="186"/>
      <c r="Q912" s="186"/>
      <c r="R912" s="186"/>
      <c r="S912" s="186"/>
      <c r="T912" s="186"/>
      <c r="U912" s="186"/>
      <c r="V912" s="186"/>
      <c r="W912" s="186"/>
      <c r="X912" s="186"/>
      <c r="Y912" s="186"/>
      <c r="Z912" s="186"/>
    </row>
    <row r="913" spans="8:26" ht="12.75">
      <c r="H913" s="186"/>
      <c r="I913" s="186"/>
      <c r="J913" s="186"/>
      <c r="K913" s="186"/>
      <c r="P913" s="186"/>
      <c r="Q913" s="186"/>
      <c r="R913" s="186"/>
      <c r="S913" s="186"/>
      <c r="T913" s="186"/>
      <c r="U913" s="186"/>
      <c r="V913" s="186"/>
      <c r="W913" s="186"/>
      <c r="X913" s="186"/>
      <c r="Y913" s="186"/>
      <c r="Z913" s="186"/>
    </row>
    <row r="914" spans="8:26" ht="12.75">
      <c r="H914" s="186"/>
      <c r="I914" s="186"/>
      <c r="J914" s="186"/>
      <c r="K914" s="186"/>
      <c r="P914" s="186"/>
      <c r="Q914" s="186"/>
      <c r="R914" s="186"/>
      <c r="S914" s="186"/>
      <c r="T914" s="186"/>
      <c r="U914" s="186"/>
      <c r="V914" s="186"/>
      <c r="W914" s="186"/>
      <c r="X914" s="186"/>
      <c r="Y914" s="186"/>
      <c r="Z914" s="186"/>
    </row>
    <row r="915" spans="8:26" ht="12.75">
      <c r="H915" s="186"/>
      <c r="I915" s="186"/>
      <c r="J915" s="186"/>
      <c r="K915" s="186"/>
      <c r="P915" s="186"/>
      <c r="Q915" s="186"/>
      <c r="R915" s="186"/>
      <c r="S915" s="186"/>
      <c r="T915" s="186"/>
      <c r="U915" s="186"/>
      <c r="V915" s="186"/>
      <c r="W915" s="186"/>
      <c r="X915" s="186"/>
      <c r="Y915" s="186"/>
      <c r="Z915" s="186"/>
    </row>
    <row r="916" spans="8:26" ht="12.75">
      <c r="H916" s="186"/>
      <c r="I916" s="186"/>
      <c r="J916" s="186"/>
      <c r="K916" s="186"/>
      <c r="P916" s="186"/>
      <c r="Q916" s="186"/>
      <c r="R916" s="186"/>
      <c r="S916" s="186"/>
      <c r="T916" s="186"/>
      <c r="U916" s="186"/>
      <c r="V916" s="186"/>
      <c r="W916" s="186"/>
      <c r="X916" s="186"/>
      <c r="Y916" s="186"/>
      <c r="Z916" s="186"/>
    </row>
    <row r="917" spans="8:26" ht="12.75">
      <c r="H917" s="186"/>
      <c r="I917" s="186"/>
      <c r="J917" s="186"/>
      <c r="K917" s="186"/>
      <c r="P917" s="186"/>
      <c r="Q917" s="186"/>
      <c r="R917" s="186"/>
      <c r="S917" s="186"/>
      <c r="T917" s="186"/>
      <c r="U917" s="186"/>
      <c r="V917" s="186"/>
      <c r="W917" s="186"/>
      <c r="X917" s="186"/>
      <c r="Y917" s="186"/>
      <c r="Z917" s="186"/>
    </row>
    <row r="918" spans="8:26" ht="12.75">
      <c r="H918" s="186"/>
      <c r="I918" s="186"/>
      <c r="J918" s="186"/>
      <c r="K918" s="186"/>
      <c r="P918" s="186"/>
      <c r="Q918" s="186"/>
      <c r="R918" s="186"/>
      <c r="S918" s="186"/>
      <c r="T918" s="186"/>
      <c r="U918" s="186"/>
      <c r="V918" s="186"/>
      <c r="W918" s="186"/>
      <c r="X918" s="186"/>
      <c r="Y918" s="186"/>
      <c r="Z918" s="186"/>
    </row>
    <row r="919" spans="8:26" ht="12.75">
      <c r="H919" s="186"/>
      <c r="I919" s="186"/>
      <c r="J919" s="186"/>
      <c r="K919" s="186"/>
      <c r="P919" s="186"/>
      <c r="Q919" s="186"/>
      <c r="R919" s="186"/>
      <c r="S919" s="186"/>
      <c r="T919" s="186"/>
      <c r="U919" s="186"/>
      <c r="V919" s="186"/>
      <c r="W919" s="186"/>
      <c r="X919" s="186"/>
      <c r="Y919" s="186"/>
      <c r="Z919" s="186"/>
    </row>
    <row r="920" spans="8:26" ht="12.75">
      <c r="H920" s="186"/>
      <c r="I920" s="186"/>
      <c r="J920" s="186"/>
      <c r="K920" s="186"/>
      <c r="P920" s="186"/>
      <c r="Q920" s="186"/>
      <c r="R920" s="186"/>
      <c r="S920" s="186"/>
      <c r="T920" s="186"/>
      <c r="U920" s="186"/>
      <c r="V920" s="186"/>
      <c r="W920" s="186"/>
      <c r="X920" s="186"/>
      <c r="Y920" s="186"/>
      <c r="Z920" s="186"/>
    </row>
    <row r="921" spans="8:26" ht="12.75">
      <c r="H921" s="186"/>
      <c r="I921" s="186"/>
      <c r="J921" s="186"/>
      <c r="K921" s="186"/>
      <c r="P921" s="186"/>
      <c r="Q921" s="186"/>
      <c r="R921" s="186"/>
      <c r="S921" s="186"/>
      <c r="T921" s="186"/>
      <c r="U921" s="186"/>
      <c r="V921" s="186"/>
      <c r="W921" s="186"/>
      <c r="X921" s="186"/>
      <c r="Y921" s="186"/>
      <c r="Z921" s="186"/>
    </row>
    <row r="922" spans="8:26" ht="12.75">
      <c r="H922" s="186"/>
      <c r="I922" s="186"/>
      <c r="J922" s="186"/>
      <c r="K922" s="186"/>
      <c r="P922" s="186"/>
      <c r="Q922" s="186"/>
      <c r="R922" s="186"/>
      <c r="S922" s="186"/>
      <c r="T922" s="186"/>
      <c r="U922" s="186"/>
      <c r="V922" s="186"/>
      <c r="W922" s="186"/>
      <c r="X922" s="186"/>
      <c r="Y922" s="186"/>
      <c r="Z922" s="186"/>
    </row>
    <row r="923" spans="8:26" ht="12.75">
      <c r="H923" s="186"/>
      <c r="I923" s="186"/>
      <c r="J923" s="186"/>
      <c r="K923" s="186"/>
      <c r="P923" s="186"/>
      <c r="Q923" s="186"/>
      <c r="R923" s="186"/>
      <c r="S923" s="186"/>
      <c r="T923" s="186"/>
      <c r="U923" s="186"/>
      <c r="V923" s="186"/>
      <c r="W923" s="186"/>
      <c r="X923" s="186"/>
      <c r="Y923" s="186"/>
      <c r="Z923" s="186"/>
    </row>
    <row r="924" spans="8:26" ht="12.75">
      <c r="H924" s="186"/>
      <c r="I924" s="186"/>
      <c r="J924" s="186"/>
      <c r="K924" s="186"/>
      <c r="P924" s="186"/>
      <c r="Q924" s="186"/>
      <c r="R924" s="186"/>
      <c r="S924" s="186"/>
      <c r="T924" s="186"/>
      <c r="U924" s="186"/>
      <c r="V924" s="186"/>
      <c r="W924" s="186"/>
      <c r="X924" s="186"/>
      <c r="Y924" s="186"/>
      <c r="Z924" s="186"/>
    </row>
    <row r="925" spans="8:26" ht="12.75">
      <c r="H925" s="186"/>
      <c r="I925" s="186"/>
      <c r="J925" s="186"/>
      <c r="K925" s="186"/>
      <c r="P925" s="186"/>
      <c r="Q925" s="186"/>
      <c r="R925" s="186"/>
      <c r="S925" s="186"/>
      <c r="T925" s="186"/>
      <c r="U925" s="186"/>
      <c r="V925" s="186"/>
      <c r="W925" s="186"/>
      <c r="X925" s="186"/>
      <c r="Y925" s="186"/>
      <c r="Z925" s="186"/>
    </row>
    <row r="926" spans="8:26" ht="12.75">
      <c r="H926" s="186"/>
      <c r="I926" s="186"/>
      <c r="J926" s="186"/>
      <c r="K926" s="186"/>
      <c r="P926" s="186"/>
      <c r="Q926" s="186"/>
      <c r="R926" s="186"/>
      <c r="S926" s="186"/>
      <c r="T926" s="186"/>
      <c r="U926" s="186"/>
      <c r="V926" s="186"/>
      <c r="W926" s="186"/>
      <c r="X926" s="186"/>
      <c r="Y926" s="186"/>
      <c r="Z926" s="186"/>
    </row>
    <row r="927" spans="8:26" ht="12.75">
      <c r="H927" s="186"/>
      <c r="I927" s="186"/>
      <c r="J927" s="186"/>
      <c r="K927" s="186"/>
      <c r="P927" s="186"/>
      <c r="Q927" s="186"/>
      <c r="R927" s="186"/>
      <c r="S927" s="186"/>
      <c r="T927" s="186"/>
      <c r="U927" s="186"/>
      <c r="V927" s="186"/>
      <c r="W927" s="186"/>
      <c r="X927" s="186"/>
      <c r="Y927" s="186"/>
      <c r="Z927" s="186"/>
    </row>
    <row r="928" spans="8:26" ht="12.75">
      <c r="H928" s="186"/>
      <c r="I928" s="186"/>
      <c r="J928" s="186"/>
      <c r="K928" s="186"/>
      <c r="P928" s="186"/>
      <c r="Q928" s="186"/>
      <c r="R928" s="186"/>
      <c r="S928" s="186"/>
      <c r="T928" s="186"/>
      <c r="U928" s="186"/>
      <c r="V928" s="186"/>
      <c r="W928" s="186"/>
      <c r="X928" s="186"/>
      <c r="Y928" s="186"/>
      <c r="Z928" s="186"/>
    </row>
    <row r="929" spans="8:26" ht="12.75">
      <c r="H929" s="186"/>
      <c r="I929" s="186"/>
      <c r="J929" s="186"/>
      <c r="K929" s="186"/>
      <c r="P929" s="186"/>
      <c r="Q929" s="186"/>
      <c r="R929" s="186"/>
      <c r="S929" s="186"/>
      <c r="T929" s="186"/>
      <c r="U929" s="186"/>
      <c r="V929" s="186"/>
      <c r="W929" s="186"/>
      <c r="X929" s="186"/>
      <c r="Y929" s="186"/>
      <c r="Z929" s="186"/>
    </row>
    <row r="930" spans="8:26" ht="12.75">
      <c r="H930" s="186"/>
      <c r="I930" s="186"/>
      <c r="J930" s="186"/>
      <c r="K930" s="186"/>
      <c r="P930" s="186"/>
      <c r="Q930" s="186"/>
      <c r="R930" s="186"/>
      <c r="S930" s="186"/>
      <c r="T930" s="186"/>
      <c r="U930" s="186"/>
      <c r="V930" s="186"/>
      <c r="W930" s="186"/>
      <c r="X930" s="186"/>
      <c r="Y930" s="186"/>
      <c r="Z930" s="186"/>
    </row>
    <row r="931" spans="8:26" ht="12.75">
      <c r="H931" s="186"/>
      <c r="I931" s="186"/>
      <c r="J931" s="186"/>
      <c r="K931" s="186"/>
      <c r="P931" s="186"/>
      <c r="Q931" s="186"/>
      <c r="R931" s="186"/>
      <c r="S931" s="186"/>
      <c r="T931" s="186"/>
      <c r="U931" s="186"/>
      <c r="V931" s="186"/>
      <c r="W931" s="186"/>
      <c r="X931" s="186"/>
      <c r="Y931" s="186"/>
      <c r="Z931" s="186"/>
    </row>
    <row r="932" spans="8:26" ht="12.75">
      <c r="H932" s="186"/>
      <c r="I932" s="186"/>
      <c r="J932" s="186"/>
      <c r="K932" s="186"/>
      <c r="P932" s="186"/>
      <c r="Q932" s="186"/>
      <c r="R932" s="186"/>
      <c r="S932" s="186"/>
      <c r="T932" s="186"/>
      <c r="U932" s="186"/>
      <c r="V932" s="186"/>
      <c r="W932" s="186"/>
      <c r="X932" s="186"/>
      <c r="Y932" s="186"/>
      <c r="Z932" s="186"/>
    </row>
    <row r="933" spans="8:26" ht="12.75">
      <c r="H933" s="186"/>
      <c r="I933" s="186"/>
      <c r="J933" s="186"/>
      <c r="K933" s="186"/>
      <c r="P933" s="186"/>
      <c r="Q933" s="186"/>
      <c r="R933" s="186"/>
      <c r="S933" s="186"/>
      <c r="T933" s="186"/>
      <c r="U933" s="186"/>
      <c r="V933" s="186"/>
      <c r="W933" s="186"/>
      <c r="X933" s="186"/>
      <c r="Y933" s="186"/>
      <c r="Z933" s="186"/>
    </row>
    <row r="934" spans="8:26" ht="12.75">
      <c r="H934" s="186"/>
      <c r="I934" s="186"/>
      <c r="J934" s="186"/>
      <c r="K934" s="186"/>
      <c r="P934" s="186"/>
      <c r="Q934" s="186"/>
      <c r="R934" s="186"/>
      <c r="S934" s="186"/>
      <c r="T934" s="186"/>
      <c r="U934" s="186"/>
      <c r="V934" s="186"/>
      <c r="W934" s="186"/>
      <c r="X934" s="186"/>
      <c r="Y934" s="186"/>
      <c r="Z934" s="186"/>
    </row>
    <row r="935" spans="8:26" ht="12.75">
      <c r="H935" s="186"/>
      <c r="I935" s="186"/>
      <c r="J935" s="186"/>
      <c r="K935" s="186"/>
      <c r="P935" s="186"/>
      <c r="Q935" s="186"/>
      <c r="R935" s="186"/>
      <c r="S935" s="186"/>
      <c r="T935" s="186"/>
      <c r="U935" s="186"/>
      <c r="V935" s="186"/>
      <c r="W935" s="186"/>
      <c r="X935" s="186"/>
      <c r="Y935" s="186"/>
      <c r="Z935" s="186"/>
    </row>
    <row r="936" spans="8:26" ht="12.75">
      <c r="H936" s="186"/>
      <c r="I936" s="186"/>
      <c r="J936" s="186"/>
      <c r="K936" s="186"/>
      <c r="P936" s="186"/>
      <c r="Q936" s="186"/>
      <c r="R936" s="186"/>
      <c r="S936" s="186"/>
      <c r="T936" s="186"/>
      <c r="U936" s="186"/>
      <c r="V936" s="186"/>
      <c r="W936" s="186"/>
      <c r="X936" s="186"/>
      <c r="Y936" s="186"/>
      <c r="Z936" s="186"/>
    </row>
    <row r="937" spans="8:26" ht="12.75">
      <c r="H937" s="186"/>
      <c r="I937" s="186"/>
      <c r="J937" s="186"/>
      <c r="K937" s="186"/>
      <c r="P937" s="186"/>
      <c r="Q937" s="186"/>
      <c r="R937" s="186"/>
      <c r="S937" s="186"/>
      <c r="T937" s="186"/>
      <c r="U937" s="186"/>
      <c r="V937" s="186"/>
      <c r="W937" s="186"/>
      <c r="X937" s="186"/>
      <c r="Y937" s="186"/>
      <c r="Z937" s="186"/>
    </row>
    <row r="938" spans="8:26" ht="12.75">
      <c r="H938" s="186"/>
      <c r="I938" s="186"/>
      <c r="J938" s="186"/>
      <c r="K938" s="186"/>
      <c r="P938" s="186"/>
      <c r="Q938" s="186"/>
      <c r="R938" s="186"/>
      <c r="S938" s="186"/>
      <c r="T938" s="186"/>
      <c r="U938" s="186"/>
      <c r="V938" s="186"/>
      <c r="W938" s="186"/>
      <c r="X938" s="186"/>
      <c r="Y938" s="186"/>
      <c r="Z938" s="186"/>
    </row>
    <row r="939" spans="8:26" ht="12.75">
      <c r="H939" s="186"/>
      <c r="I939" s="186"/>
      <c r="J939" s="186"/>
      <c r="K939" s="186"/>
      <c r="P939" s="186"/>
      <c r="Q939" s="186"/>
      <c r="R939" s="186"/>
      <c r="S939" s="186"/>
      <c r="T939" s="186"/>
      <c r="U939" s="186"/>
      <c r="V939" s="186"/>
      <c r="W939" s="186"/>
      <c r="X939" s="186"/>
      <c r="Y939" s="186"/>
      <c r="Z939" s="186"/>
    </row>
    <row r="940" spans="8:26" ht="12.75">
      <c r="H940" s="186"/>
      <c r="I940" s="186"/>
      <c r="J940" s="186"/>
      <c r="K940" s="186"/>
      <c r="P940" s="186"/>
      <c r="Q940" s="186"/>
      <c r="R940" s="186"/>
      <c r="S940" s="186"/>
      <c r="T940" s="186"/>
      <c r="U940" s="186"/>
      <c r="V940" s="186"/>
      <c r="W940" s="186"/>
      <c r="X940" s="186"/>
      <c r="Y940" s="186"/>
      <c r="Z940" s="186"/>
    </row>
    <row r="941" spans="8:26" ht="12.75">
      <c r="H941" s="186"/>
      <c r="I941" s="186"/>
      <c r="J941" s="186"/>
      <c r="K941" s="186"/>
      <c r="P941" s="186"/>
      <c r="Q941" s="186"/>
      <c r="R941" s="186"/>
      <c r="S941" s="186"/>
      <c r="T941" s="186"/>
      <c r="U941" s="186"/>
      <c r="V941" s="186"/>
      <c r="W941" s="186"/>
      <c r="X941" s="186"/>
      <c r="Y941" s="186"/>
      <c r="Z941" s="186"/>
    </row>
    <row r="942" spans="8:26" ht="12.75">
      <c r="H942" s="186"/>
      <c r="I942" s="186"/>
      <c r="J942" s="186"/>
      <c r="K942" s="186"/>
      <c r="P942" s="186"/>
      <c r="Q942" s="186"/>
      <c r="R942" s="186"/>
      <c r="S942" s="186"/>
      <c r="T942" s="186"/>
      <c r="U942" s="186"/>
      <c r="V942" s="186"/>
      <c r="W942" s="186"/>
      <c r="X942" s="186"/>
      <c r="Y942" s="186"/>
      <c r="Z942" s="186"/>
    </row>
    <row r="943" spans="8:26" ht="12.75">
      <c r="H943" s="186"/>
      <c r="I943" s="186"/>
      <c r="J943" s="186"/>
      <c r="K943" s="186"/>
      <c r="P943" s="186"/>
      <c r="Q943" s="186"/>
      <c r="R943" s="186"/>
      <c r="S943" s="186"/>
      <c r="T943" s="186"/>
      <c r="U943" s="186"/>
      <c r="V943" s="186"/>
      <c r="W943" s="186"/>
      <c r="X943" s="186"/>
      <c r="Y943" s="186"/>
      <c r="Z943" s="186"/>
    </row>
    <row r="944" spans="8:26" ht="12.75">
      <c r="H944" s="186"/>
      <c r="I944" s="186"/>
      <c r="J944" s="186"/>
      <c r="K944" s="186"/>
      <c r="P944" s="186"/>
      <c r="Q944" s="186"/>
      <c r="R944" s="186"/>
      <c r="S944" s="186"/>
      <c r="T944" s="186"/>
      <c r="U944" s="186"/>
      <c r="V944" s="186"/>
      <c r="W944" s="186"/>
      <c r="X944" s="186"/>
      <c r="Y944" s="186"/>
      <c r="Z944" s="186"/>
    </row>
    <row r="945" spans="8:26" ht="12.75">
      <c r="H945" s="186"/>
      <c r="I945" s="186"/>
      <c r="J945" s="186"/>
      <c r="K945" s="186"/>
      <c r="P945" s="186"/>
      <c r="Q945" s="186"/>
      <c r="R945" s="186"/>
      <c r="S945" s="186"/>
      <c r="T945" s="186"/>
      <c r="U945" s="186"/>
      <c r="V945" s="186"/>
      <c r="W945" s="186"/>
      <c r="X945" s="186"/>
      <c r="Y945" s="186"/>
      <c r="Z945" s="186"/>
    </row>
    <row r="946" spans="8:26" ht="12.75">
      <c r="H946" s="186"/>
      <c r="I946" s="186"/>
      <c r="J946" s="186"/>
      <c r="K946" s="186"/>
      <c r="P946" s="186"/>
      <c r="Q946" s="186"/>
      <c r="R946" s="186"/>
      <c r="S946" s="186"/>
      <c r="T946" s="186"/>
      <c r="U946" s="186"/>
      <c r="V946" s="186"/>
      <c r="W946" s="186"/>
      <c r="X946" s="186"/>
      <c r="Y946" s="186"/>
      <c r="Z946" s="186"/>
    </row>
    <row r="947" spans="8:26" ht="12.75">
      <c r="H947" s="186"/>
      <c r="I947" s="186"/>
      <c r="J947" s="186"/>
      <c r="K947" s="186"/>
      <c r="P947" s="186"/>
      <c r="Q947" s="186"/>
      <c r="R947" s="186"/>
      <c r="S947" s="186"/>
      <c r="T947" s="186"/>
      <c r="U947" s="186"/>
      <c r="V947" s="186"/>
      <c r="W947" s="186"/>
      <c r="X947" s="186"/>
      <c r="Y947" s="186"/>
      <c r="Z947" s="186"/>
    </row>
    <row r="948" spans="8:26" ht="12.75">
      <c r="H948" s="186"/>
      <c r="I948" s="186"/>
      <c r="J948" s="186"/>
      <c r="K948" s="186"/>
      <c r="P948" s="186"/>
      <c r="Q948" s="186"/>
      <c r="R948" s="186"/>
      <c r="S948" s="186"/>
      <c r="T948" s="186"/>
      <c r="U948" s="186"/>
      <c r="V948" s="186"/>
      <c r="W948" s="186"/>
      <c r="X948" s="186"/>
      <c r="Y948" s="186"/>
      <c r="Z948" s="186"/>
    </row>
    <row r="949" spans="8:26" ht="12.75">
      <c r="H949" s="186"/>
      <c r="I949" s="186"/>
      <c r="J949" s="186"/>
      <c r="K949" s="186"/>
      <c r="P949" s="186"/>
      <c r="Q949" s="186"/>
      <c r="R949" s="186"/>
      <c r="S949" s="186"/>
      <c r="T949" s="186"/>
      <c r="U949" s="186"/>
      <c r="V949" s="186"/>
      <c r="W949" s="186"/>
      <c r="X949" s="186"/>
      <c r="Y949" s="186"/>
      <c r="Z949" s="186"/>
    </row>
    <row r="950" spans="8:26" ht="12.75">
      <c r="H950" s="186"/>
      <c r="I950" s="186"/>
      <c r="J950" s="186"/>
      <c r="K950" s="186"/>
      <c r="P950" s="186"/>
      <c r="Q950" s="186"/>
      <c r="R950" s="186"/>
      <c r="S950" s="186"/>
      <c r="T950" s="186"/>
      <c r="U950" s="186"/>
      <c r="V950" s="186"/>
      <c r="W950" s="186"/>
      <c r="X950" s="186"/>
      <c r="Y950" s="186"/>
      <c r="Z950" s="186"/>
    </row>
    <row r="951" spans="8:26" ht="12.75">
      <c r="H951" s="186"/>
      <c r="I951" s="186"/>
      <c r="J951" s="186"/>
      <c r="K951" s="186"/>
      <c r="P951" s="186"/>
      <c r="Q951" s="186"/>
      <c r="R951" s="186"/>
      <c r="S951" s="186"/>
      <c r="T951" s="186"/>
      <c r="U951" s="186"/>
      <c r="V951" s="186"/>
      <c r="W951" s="186"/>
      <c r="X951" s="186"/>
      <c r="Y951" s="186"/>
      <c r="Z951" s="186"/>
    </row>
    <row r="952" spans="8:26" ht="12.75">
      <c r="H952" s="186"/>
      <c r="I952" s="186"/>
      <c r="J952" s="186"/>
      <c r="K952" s="186"/>
      <c r="P952" s="186"/>
      <c r="Q952" s="186"/>
      <c r="R952" s="186"/>
      <c r="S952" s="186"/>
      <c r="T952" s="186"/>
      <c r="U952" s="186"/>
      <c r="V952" s="186"/>
      <c r="W952" s="186"/>
      <c r="X952" s="186"/>
      <c r="Y952" s="186"/>
      <c r="Z952" s="186"/>
    </row>
    <row r="953" spans="8:26" ht="12.75">
      <c r="H953" s="186"/>
      <c r="I953" s="186"/>
      <c r="J953" s="186"/>
      <c r="K953" s="186"/>
      <c r="P953" s="186"/>
      <c r="Q953" s="186"/>
      <c r="R953" s="186"/>
      <c r="S953" s="186"/>
      <c r="T953" s="186"/>
      <c r="U953" s="186"/>
      <c r="V953" s="186"/>
      <c r="W953" s="186"/>
      <c r="X953" s="186"/>
      <c r="Y953" s="186"/>
      <c r="Z953" s="186"/>
    </row>
    <row r="954" spans="8:26" ht="12.75">
      <c r="H954" s="186"/>
      <c r="I954" s="186"/>
      <c r="J954" s="186"/>
      <c r="K954" s="186"/>
      <c r="P954" s="186"/>
      <c r="Q954" s="186"/>
      <c r="R954" s="186"/>
      <c r="S954" s="186"/>
      <c r="T954" s="186"/>
      <c r="U954" s="186"/>
      <c r="V954" s="186"/>
      <c r="W954" s="186"/>
      <c r="X954" s="186"/>
      <c r="Y954" s="186"/>
      <c r="Z954" s="186"/>
    </row>
    <row r="955" spans="8:26" ht="12.75">
      <c r="H955" s="186"/>
      <c r="I955" s="186"/>
      <c r="J955" s="186"/>
      <c r="K955" s="186"/>
      <c r="P955" s="186"/>
      <c r="Q955" s="186"/>
      <c r="R955" s="186"/>
      <c r="S955" s="186"/>
      <c r="T955" s="186"/>
      <c r="U955" s="186"/>
      <c r="V955" s="186"/>
      <c r="W955" s="186"/>
      <c r="X955" s="186"/>
      <c r="Y955" s="186"/>
      <c r="Z955" s="186"/>
    </row>
    <row r="956" spans="8:26" ht="12.75">
      <c r="H956" s="186"/>
      <c r="I956" s="186"/>
      <c r="J956" s="186"/>
      <c r="K956" s="186"/>
      <c r="P956" s="186"/>
      <c r="Q956" s="186"/>
      <c r="R956" s="186"/>
      <c r="S956" s="186"/>
      <c r="T956" s="186"/>
      <c r="U956" s="186"/>
      <c r="V956" s="186"/>
      <c r="W956" s="186"/>
      <c r="X956" s="186"/>
      <c r="Y956" s="186"/>
      <c r="Z956" s="186"/>
    </row>
    <row r="957" spans="8:26" ht="12.75">
      <c r="H957" s="186"/>
      <c r="I957" s="186"/>
      <c r="J957" s="186"/>
      <c r="K957" s="186"/>
      <c r="P957" s="186"/>
      <c r="Q957" s="186"/>
      <c r="R957" s="186"/>
      <c r="S957" s="186"/>
      <c r="T957" s="186"/>
      <c r="U957" s="186"/>
      <c r="V957" s="186"/>
      <c r="W957" s="186"/>
      <c r="X957" s="186"/>
      <c r="Y957" s="186"/>
      <c r="Z957" s="186"/>
    </row>
    <row r="958" spans="8:26" ht="12.75">
      <c r="H958" s="186"/>
      <c r="I958" s="186"/>
      <c r="J958" s="186"/>
      <c r="K958" s="186"/>
      <c r="P958" s="186"/>
      <c r="Q958" s="186"/>
      <c r="R958" s="186"/>
      <c r="S958" s="186"/>
      <c r="T958" s="186"/>
      <c r="U958" s="186"/>
      <c r="V958" s="186"/>
      <c r="W958" s="186"/>
      <c r="X958" s="186"/>
      <c r="Y958" s="186"/>
      <c r="Z958" s="186"/>
    </row>
    <row r="959" spans="8:26" ht="12.75">
      <c r="H959" s="186"/>
      <c r="I959" s="186"/>
      <c r="J959" s="186"/>
      <c r="K959" s="186"/>
      <c r="P959" s="186"/>
      <c r="Q959" s="186"/>
      <c r="R959" s="186"/>
      <c r="S959" s="186"/>
      <c r="T959" s="186"/>
      <c r="U959" s="186"/>
      <c r="V959" s="186"/>
      <c r="W959" s="186"/>
      <c r="X959" s="186"/>
      <c r="Y959" s="186"/>
      <c r="Z959" s="186"/>
    </row>
    <row r="960" spans="8:26" ht="12.75">
      <c r="H960" s="186"/>
      <c r="I960" s="186"/>
      <c r="J960" s="186"/>
      <c r="K960" s="186"/>
      <c r="P960" s="186"/>
      <c r="Q960" s="186"/>
      <c r="R960" s="186"/>
      <c r="S960" s="186"/>
      <c r="T960" s="186"/>
      <c r="U960" s="186"/>
      <c r="V960" s="186"/>
      <c r="W960" s="186"/>
      <c r="X960" s="186"/>
      <c r="Y960" s="186"/>
      <c r="Z960" s="186"/>
    </row>
    <row r="961" spans="8:26" ht="12.75">
      <c r="H961" s="186"/>
      <c r="I961" s="186"/>
      <c r="J961" s="186"/>
      <c r="K961" s="186"/>
      <c r="P961" s="186"/>
      <c r="Q961" s="186"/>
      <c r="R961" s="186"/>
      <c r="S961" s="186"/>
      <c r="T961" s="186"/>
      <c r="U961" s="186"/>
      <c r="V961" s="186"/>
      <c r="W961" s="186"/>
      <c r="X961" s="186"/>
      <c r="Y961" s="186"/>
      <c r="Z961" s="186"/>
    </row>
    <row r="962" spans="8:26" ht="12.75">
      <c r="H962" s="186"/>
      <c r="I962" s="186"/>
      <c r="J962" s="186"/>
      <c r="K962" s="186"/>
      <c r="P962" s="186"/>
      <c r="Q962" s="186"/>
      <c r="R962" s="186"/>
      <c r="S962" s="186"/>
      <c r="T962" s="186"/>
      <c r="U962" s="186"/>
      <c r="V962" s="186"/>
      <c r="W962" s="186"/>
      <c r="X962" s="186"/>
      <c r="Y962" s="186"/>
      <c r="Z962" s="186"/>
    </row>
    <row r="963" spans="8:26" ht="12.75">
      <c r="H963" s="186"/>
      <c r="I963" s="186"/>
      <c r="J963" s="186"/>
      <c r="K963" s="186"/>
      <c r="P963" s="186"/>
      <c r="Q963" s="186"/>
      <c r="R963" s="186"/>
      <c r="S963" s="186"/>
      <c r="T963" s="186"/>
      <c r="U963" s="186"/>
      <c r="V963" s="186"/>
      <c r="W963" s="186"/>
      <c r="X963" s="186"/>
      <c r="Y963" s="186"/>
      <c r="Z963" s="186"/>
    </row>
    <row r="964" spans="8:26" ht="12.75">
      <c r="H964" s="186"/>
      <c r="I964" s="186"/>
      <c r="J964" s="186"/>
      <c r="K964" s="186"/>
      <c r="P964" s="186"/>
      <c r="Q964" s="186"/>
      <c r="R964" s="186"/>
      <c r="S964" s="186"/>
      <c r="T964" s="186"/>
      <c r="U964" s="186"/>
      <c r="V964" s="186"/>
      <c r="W964" s="186"/>
      <c r="X964" s="186"/>
      <c r="Y964" s="186"/>
      <c r="Z964" s="186"/>
    </row>
    <row r="965" spans="8:26" ht="12.75">
      <c r="H965" s="186"/>
      <c r="I965" s="186"/>
      <c r="J965" s="186"/>
      <c r="K965" s="186"/>
      <c r="P965" s="186"/>
      <c r="Q965" s="186"/>
      <c r="R965" s="186"/>
      <c r="S965" s="186"/>
      <c r="T965" s="186"/>
      <c r="U965" s="186"/>
      <c r="V965" s="186"/>
      <c r="W965" s="186"/>
      <c r="X965" s="186"/>
      <c r="Y965" s="186"/>
      <c r="Z965" s="186"/>
    </row>
    <row r="966" spans="8:26" ht="12.75">
      <c r="H966" s="186"/>
      <c r="I966" s="186"/>
      <c r="J966" s="186"/>
      <c r="K966" s="186"/>
      <c r="P966" s="186"/>
      <c r="Q966" s="186"/>
      <c r="R966" s="186"/>
      <c r="S966" s="186"/>
      <c r="T966" s="186"/>
      <c r="U966" s="186"/>
      <c r="V966" s="186"/>
      <c r="W966" s="186"/>
      <c r="X966" s="186"/>
      <c r="Y966" s="186"/>
      <c r="Z966" s="186"/>
    </row>
    <row r="967" spans="8:26" ht="12.75">
      <c r="H967" s="186"/>
      <c r="I967" s="186"/>
      <c r="J967" s="186"/>
      <c r="K967" s="186"/>
      <c r="P967" s="186"/>
      <c r="Q967" s="186"/>
      <c r="R967" s="186"/>
      <c r="S967" s="186"/>
      <c r="T967" s="186"/>
      <c r="U967" s="186"/>
      <c r="V967" s="186"/>
      <c r="W967" s="186"/>
      <c r="X967" s="186"/>
      <c r="Y967" s="186"/>
      <c r="Z967" s="186"/>
    </row>
    <row r="968" spans="8:26" ht="12.75">
      <c r="H968" s="186"/>
      <c r="I968" s="186"/>
      <c r="J968" s="186"/>
      <c r="K968" s="186"/>
      <c r="P968" s="186"/>
      <c r="Q968" s="186"/>
      <c r="R968" s="186"/>
      <c r="S968" s="186"/>
      <c r="T968" s="186"/>
      <c r="U968" s="186"/>
      <c r="V968" s="186"/>
      <c r="W968" s="186"/>
      <c r="X968" s="186"/>
      <c r="Y968" s="186"/>
      <c r="Z968" s="186"/>
    </row>
    <row r="969" spans="8:26" ht="12.75">
      <c r="H969" s="186"/>
      <c r="I969" s="186"/>
      <c r="J969" s="186"/>
      <c r="K969" s="186"/>
      <c r="P969" s="186"/>
      <c r="Q969" s="186"/>
      <c r="R969" s="186"/>
      <c r="S969" s="186"/>
      <c r="T969" s="186"/>
      <c r="U969" s="186"/>
      <c r="V969" s="186"/>
      <c r="W969" s="186"/>
      <c r="X969" s="186"/>
      <c r="Y969" s="186"/>
      <c r="Z969" s="186"/>
    </row>
    <row r="970" spans="8:26" ht="12.75">
      <c r="H970" s="186"/>
      <c r="I970" s="186"/>
      <c r="J970" s="186"/>
      <c r="K970" s="186"/>
      <c r="P970" s="186"/>
      <c r="Q970" s="186"/>
      <c r="R970" s="186"/>
      <c r="S970" s="186"/>
      <c r="T970" s="186"/>
      <c r="U970" s="186"/>
      <c r="V970" s="186"/>
      <c r="W970" s="186"/>
      <c r="X970" s="186"/>
      <c r="Y970" s="186"/>
      <c r="Z970" s="186"/>
    </row>
    <row r="971" spans="8:26" ht="12.75">
      <c r="H971" s="186"/>
      <c r="I971" s="186"/>
      <c r="J971" s="186"/>
      <c r="K971" s="186"/>
      <c r="P971" s="186"/>
      <c r="Q971" s="186"/>
      <c r="R971" s="186"/>
      <c r="S971" s="186"/>
      <c r="T971" s="186"/>
      <c r="U971" s="186"/>
      <c r="V971" s="186"/>
      <c r="W971" s="186"/>
      <c r="X971" s="186"/>
      <c r="Y971" s="186"/>
      <c r="Z971" s="186"/>
    </row>
    <row r="972" spans="8:26" ht="12.75">
      <c r="H972" s="186"/>
      <c r="I972" s="186"/>
      <c r="J972" s="186"/>
      <c r="K972" s="186"/>
      <c r="P972" s="186"/>
      <c r="Q972" s="186"/>
      <c r="R972" s="186"/>
      <c r="S972" s="186"/>
      <c r="T972" s="186"/>
      <c r="U972" s="186"/>
      <c r="V972" s="186"/>
      <c r="W972" s="186"/>
      <c r="X972" s="186"/>
      <c r="Y972" s="186"/>
      <c r="Z972" s="186"/>
    </row>
    <row r="973" spans="8:26" ht="12.75">
      <c r="H973" s="186"/>
      <c r="I973" s="186"/>
      <c r="J973" s="186"/>
      <c r="K973" s="186"/>
      <c r="P973" s="186"/>
      <c r="Q973" s="186"/>
      <c r="R973" s="186"/>
      <c r="S973" s="186"/>
      <c r="T973" s="186"/>
      <c r="U973" s="186"/>
      <c r="V973" s="186"/>
      <c r="W973" s="186"/>
      <c r="X973" s="186"/>
      <c r="Y973" s="186"/>
      <c r="Z973" s="186"/>
    </row>
    <row r="974" spans="8:26" ht="12.75">
      <c r="H974" s="186"/>
      <c r="I974" s="186"/>
      <c r="J974" s="186"/>
      <c r="K974" s="186"/>
      <c r="P974" s="186"/>
      <c r="Q974" s="186"/>
      <c r="R974" s="186"/>
      <c r="S974" s="186"/>
      <c r="T974" s="186"/>
      <c r="U974" s="186"/>
      <c r="V974" s="186"/>
      <c r="W974" s="186"/>
      <c r="X974" s="186"/>
      <c r="Y974" s="186"/>
      <c r="Z974" s="186"/>
    </row>
    <row r="975" spans="8:26" ht="12.75">
      <c r="H975" s="186"/>
      <c r="I975" s="186"/>
      <c r="J975" s="186"/>
      <c r="K975" s="186"/>
      <c r="P975" s="186"/>
      <c r="Q975" s="186"/>
      <c r="R975" s="186"/>
      <c r="S975" s="186"/>
      <c r="T975" s="186"/>
      <c r="U975" s="186"/>
      <c r="V975" s="186"/>
      <c r="W975" s="186"/>
      <c r="X975" s="186"/>
      <c r="Y975" s="186"/>
      <c r="Z975" s="186"/>
    </row>
    <row r="976" spans="8:26" ht="12.75">
      <c r="H976" s="186"/>
      <c r="I976" s="186"/>
      <c r="J976" s="186"/>
      <c r="K976" s="186"/>
      <c r="P976" s="186"/>
      <c r="Q976" s="186"/>
      <c r="R976" s="186"/>
      <c r="S976" s="186"/>
      <c r="T976" s="186"/>
      <c r="U976" s="186"/>
      <c r="V976" s="186"/>
      <c r="W976" s="186"/>
      <c r="X976" s="186"/>
      <c r="Y976" s="186"/>
      <c r="Z976" s="186"/>
    </row>
    <row r="977" spans="8:26" ht="12.75">
      <c r="H977" s="186"/>
      <c r="I977" s="186"/>
      <c r="J977" s="186"/>
      <c r="K977" s="186"/>
      <c r="P977" s="186"/>
      <c r="Q977" s="186"/>
      <c r="R977" s="186"/>
      <c r="S977" s="186"/>
      <c r="T977" s="186"/>
      <c r="U977" s="186"/>
      <c r="V977" s="186"/>
      <c r="W977" s="186"/>
      <c r="X977" s="186"/>
      <c r="Y977" s="186"/>
      <c r="Z977" s="186"/>
    </row>
    <row r="978" spans="8:26" ht="12.75">
      <c r="H978" s="186"/>
      <c r="I978" s="186"/>
      <c r="J978" s="186"/>
      <c r="K978" s="186"/>
      <c r="P978" s="186"/>
      <c r="Q978" s="186"/>
      <c r="R978" s="186"/>
      <c r="S978" s="186"/>
      <c r="T978" s="186"/>
      <c r="U978" s="186"/>
      <c r="V978" s="186"/>
      <c r="W978" s="186"/>
      <c r="X978" s="186"/>
      <c r="Y978" s="186"/>
      <c r="Z978" s="186"/>
    </row>
    <row r="979" spans="8:26" ht="12.75">
      <c r="H979" s="186"/>
      <c r="I979" s="186"/>
      <c r="J979" s="186"/>
      <c r="K979" s="186"/>
      <c r="P979" s="186"/>
      <c r="Q979" s="186"/>
      <c r="R979" s="186"/>
      <c r="S979" s="186"/>
      <c r="T979" s="186"/>
      <c r="U979" s="186"/>
      <c r="V979" s="186"/>
      <c r="W979" s="186"/>
      <c r="X979" s="186"/>
      <c r="Y979" s="186"/>
      <c r="Z979" s="186"/>
    </row>
    <row r="980" spans="8:26" ht="12.75">
      <c r="H980" s="186"/>
      <c r="I980" s="186"/>
      <c r="J980" s="186"/>
      <c r="K980" s="186"/>
      <c r="P980" s="186"/>
      <c r="Q980" s="186"/>
      <c r="R980" s="186"/>
      <c r="S980" s="186"/>
      <c r="T980" s="186"/>
      <c r="U980" s="186"/>
      <c r="V980" s="186"/>
      <c r="W980" s="186"/>
      <c r="X980" s="186"/>
      <c r="Y980" s="186"/>
      <c r="Z980" s="186"/>
    </row>
    <row r="981" spans="8:26" ht="12.75">
      <c r="H981" s="186"/>
      <c r="I981" s="186"/>
      <c r="J981" s="186"/>
      <c r="K981" s="186"/>
      <c r="P981" s="186"/>
      <c r="Q981" s="186"/>
      <c r="R981" s="186"/>
      <c r="S981" s="186"/>
      <c r="T981" s="186"/>
      <c r="U981" s="186"/>
      <c r="V981" s="186"/>
      <c r="W981" s="186"/>
      <c r="X981" s="186"/>
      <c r="Y981" s="186"/>
      <c r="Z981" s="186"/>
    </row>
    <row r="982" spans="8:26" ht="12.75">
      <c r="H982" s="186"/>
      <c r="I982" s="186"/>
      <c r="J982" s="186"/>
      <c r="K982" s="186"/>
      <c r="P982" s="186"/>
      <c r="Q982" s="186"/>
      <c r="R982" s="186"/>
      <c r="S982" s="186"/>
      <c r="T982" s="186"/>
      <c r="U982" s="186"/>
      <c r="V982" s="186"/>
      <c r="W982" s="186"/>
      <c r="X982" s="186"/>
      <c r="Y982" s="186"/>
      <c r="Z982" s="186"/>
    </row>
    <row r="983" spans="8:26" ht="12.75">
      <c r="H983" s="186"/>
      <c r="I983" s="186"/>
      <c r="J983" s="186"/>
      <c r="K983" s="186"/>
      <c r="P983" s="186"/>
      <c r="Q983" s="186"/>
      <c r="R983" s="186"/>
      <c r="S983" s="186"/>
      <c r="T983" s="186"/>
      <c r="U983" s="186"/>
      <c r="V983" s="186"/>
      <c r="W983" s="186"/>
      <c r="X983" s="186"/>
      <c r="Y983" s="186"/>
      <c r="Z983" s="186"/>
    </row>
    <row r="984" spans="8:26" ht="12.75">
      <c r="H984" s="186"/>
      <c r="I984" s="186"/>
      <c r="J984" s="186"/>
      <c r="K984" s="186"/>
      <c r="P984" s="186"/>
      <c r="Q984" s="186"/>
      <c r="R984" s="186"/>
      <c r="S984" s="186"/>
      <c r="T984" s="186"/>
      <c r="U984" s="186"/>
      <c r="V984" s="186"/>
      <c r="W984" s="186"/>
      <c r="X984" s="186"/>
      <c r="Y984" s="186"/>
      <c r="Z984" s="186"/>
    </row>
    <row r="985" spans="8:26" ht="12.75">
      <c r="H985" s="186"/>
      <c r="I985" s="186"/>
      <c r="J985" s="186"/>
      <c r="K985" s="186"/>
      <c r="P985" s="186"/>
      <c r="Q985" s="186"/>
      <c r="R985" s="186"/>
      <c r="S985" s="186"/>
      <c r="T985" s="186"/>
      <c r="U985" s="186"/>
      <c r="V985" s="186"/>
      <c r="W985" s="186"/>
      <c r="X985" s="186"/>
      <c r="Y985" s="186"/>
      <c r="Z985" s="186"/>
    </row>
    <row r="986" spans="8:26" ht="12.75">
      <c r="H986" s="186"/>
      <c r="I986" s="186"/>
      <c r="J986" s="186"/>
      <c r="K986" s="186"/>
      <c r="P986" s="186"/>
      <c r="Q986" s="186"/>
      <c r="R986" s="186"/>
      <c r="S986" s="186"/>
      <c r="T986" s="186"/>
      <c r="U986" s="186"/>
      <c r="V986" s="186"/>
      <c r="W986" s="186"/>
      <c r="X986" s="186"/>
      <c r="Y986" s="186"/>
      <c r="Z986" s="186"/>
    </row>
    <row r="987" spans="8:26" ht="12.75">
      <c r="H987" s="186"/>
      <c r="I987" s="186"/>
      <c r="J987" s="186"/>
      <c r="K987" s="186"/>
      <c r="P987" s="186"/>
      <c r="Q987" s="186"/>
      <c r="R987" s="186"/>
      <c r="S987" s="186"/>
      <c r="T987" s="186"/>
      <c r="U987" s="186"/>
      <c r="V987" s="186"/>
      <c r="W987" s="186"/>
      <c r="X987" s="186"/>
      <c r="Y987" s="186"/>
      <c r="Z987" s="186"/>
    </row>
    <row r="988" spans="8:26" ht="12.75">
      <c r="H988" s="186"/>
      <c r="I988" s="186"/>
      <c r="J988" s="186"/>
      <c r="K988" s="186"/>
      <c r="P988" s="186"/>
      <c r="Q988" s="186"/>
      <c r="R988" s="186"/>
      <c r="S988" s="186"/>
      <c r="T988" s="186"/>
      <c r="U988" s="186"/>
      <c r="V988" s="186"/>
      <c r="W988" s="186"/>
      <c r="X988" s="186"/>
      <c r="Y988" s="186"/>
      <c r="Z988" s="186"/>
    </row>
    <row r="989" spans="8:26" ht="12.75">
      <c r="H989" s="186"/>
      <c r="I989" s="186"/>
      <c r="J989" s="186"/>
      <c r="K989" s="186"/>
      <c r="P989" s="186"/>
      <c r="Q989" s="186"/>
      <c r="R989" s="186"/>
      <c r="S989" s="186"/>
      <c r="T989" s="186"/>
      <c r="U989" s="186"/>
      <c r="V989" s="186"/>
      <c r="W989" s="186"/>
      <c r="X989" s="186"/>
      <c r="Y989" s="186"/>
      <c r="Z989" s="186"/>
    </row>
    <row r="990" spans="8:26" ht="12.75">
      <c r="H990" s="186"/>
      <c r="I990" s="186"/>
      <c r="J990" s="186"/>
      <c r="K990" s="186"/>
      <c r="P990" s="186"/>
      <c r="Q990" s="186"/>
      <c r="R990" s="186"/>
      <c r="S990" s="186"/>
      <c r="T990" s="186"/>
      <c r="U990" s="186"/>
      <c r="V990" s="186"/>
      <c r="W990" s="186"/>
      <c r="X990" s="186"/>
      <c r="Y990" s="186"/>
      <c r="Z990" s="186"/>
    </row>
    <row r="991" spans="8:26" ht="12.75">
      <c r="H991" s="186"/>
      <c r="I991" s="186"/>
      <c r="J991" s="186"/>
      <c r="K991" s="186"/>
      <c r="P991" s="186"/>
      <c r="Q991" s="186"/>
      <c r="R991" s="186"/>
      <c r="S991" s="186"/>
      <c r="T991" s="186"/>
      <c r="U991" s="186"/>
      <c r="V991" s="186"/>
      <c r="W991" s="186"/>
      <c r="X991" s="186"/>
      <c r="Y991" s="186"/>
      <c r="Z991" s="186"/>
    </row>
    <row r="992" spans="8:26" ht="12.75">
      <c r="H992" s="186"/>
      <c r="I992" s="186"/>
      <c r="J992" s="186"/>
      <c r="K992" s="186"/>
      <c r="P992" s="186"/>
      <c r="Q992" s="186"/>
      <c r="R992" s="186"/>
      <c r="S992" s="186"/>
      <c r="T992" s="186"/>
      <c r="U992" s="186"/>
      <c r="V992" s="186"/>
      <c r="W992" s="186"/>
      <c r="X992" s="186"/>
      <c r="Y992" s="186"/>
      <c r="Z992" s="186"/>
    </row>
    <row r="993" spans="8:26" ht="12.75">
      <c r="H993" s="186"/>
      <c r="I993" s="186"/>
      <c r="J993" s="186"/>
      <c r="K993" s="186"/>
      <c r="P993" s="186"/>
      <c r="Q993" s="186"/>
      <c r="R993" s="186"/>
      <c r="S993" s="186"/>
      <c r="T993" s="186"/>
      <c r="U993" s="186"/>
      <c r="V993" s="186"/>
      <c r="W993" s="186"/>
      <c r="X993" s="186"/>
      <c r="Y993" s="186"/>
      <c r="Z993" s="186"/>
    </row>
    <row r="994" spans="8:26" ht="12.75">
      <c r="H994" s="186"/>
      <c r="I994" s="186"/>
      <c r="J994" s="186"/>
      <c r="K994" s="186"/>
      <c r="P994" s="186"/>
      <c r="Q994" s="186"/>
      <c r="R994" s="186"/>
      <c r="S994" s="186"/>
      <c r="T994" s="186"/>
      <c r="U994" s="186"/>
      <c r="V994" s="186"/>
      <c r="W994" s="186"/>
      <c r="X994" s="186"/>
      <c r="Y994" s="186"/>
      <c r="Z994" s="186"/>
    </row>
    <row r="995" spans="8:26" ht="12.75">
      <c r="H995" s="186"/>
      <c r="I995" s="186"/>
      <c r="J995" s="186"/>
      <c r="K995" s="186"/>
      <c r="P995" s="186"/>
      <c r="Q995" s="186"/>
      <c r="R995" s="186"/>
      <c r="S995" s="186"/>
      <c r="T995" s="186"/>
      <c r="U995" s="186"/>
      <c r="V995" s="186"/>
      <c r="W995" s="186"/>
      <c r="X995" s="186"/>
      <c r="Y995" s="186"/>
      <c r="Z995" s="186"/>
    </row>
    <row r="996" spans="8:26" ht="12.75">
      <c r="H996" s="186"/>
      <c r="I996" s="186"/>
      <c r="J996" s="186"/>
      <c r="K996" s="186"/>
      <c r="P996" s="186"/>
      <c r="Q996" s="186"/>
      <c r="R996" s="186"/>
      <c r="S996" s="186"/>
      <c r="T996" s="186"/>
      <c r="U996" s="186"/>
      <c r="V996" s="186"/>
      <c r="W996" s="186"/>
      <c r="X996" s="186"/>
      <c r="Y996" s="186"/>
      <c r="Z996" s="186"/>
    </row>
    <row r="997" spans="8:26" ht="12.75">
      <c r="H997" s="186"/>
      <c r="I997" s="186"/>
      <c r="J997" s="186"/>
      <c r="K997" s="186"/>
      <c r="P997" s="186"/>
      <c r="Q997" s="186"/>
      <c r="R997" s="186"/>
      <c r="S997" s="186"/>
      <c r="T997" s="186"/>
      <c r="U997" s="186"/>
      <c r="V997" s="186"/>
      <c r="W997" s="186"/>
      <c r="X997" s="186"/>
      <c r="Y997" s="186"/>
      <c r="Z997" s="186"/>
    </row>
    <row r="998" spans="8:26" ht="12.75">
      <c r="H998" s="186"/>
      <c r="I998" s="186"/>
      <c r="J998" s="186"/>
      <c r="K998" s="186"/>
      <c r="P998" s="186"/>
      <c r="Q998" s="186"/>
      <c r="R998" s="186"/>
      <c r="S998" s="186"/>
      <c r="T998" s="186"/>
      <c r="U998" s="186"/>
      <c r="V998" s="186"/>
      <c r="W998" s="186"/>
      <c r="X998" s="186"/>
      <c r="Y998" s="186"/>
      <c r="Z998" s="186"/>
    </row>
    <row r="999" spans="8:26" ht="12.75">
      <c r="H999" s="186"/>
      <c r="I999" s="186"/>
      <c r="J999" s="186"/>
      <c r="K999" s="186"/>
      <c r="P999" s="186"/>
      <c r="Q999" s="186"/>
      <c r="R999" s="186"/>
      <c r="S999" s="186"/>
      <c r="T999" s="186"/>
      <c r="U999" s="186"/>
      <c r="V999" s="186"/>
      <c r="W999" s="186"/>
      <c r="X999" s="186"/>
      <c r="Y999" s="186"/>
      <c r="Z999" s="186"/>
    </row>
    <row r="1000" spans="8:26" ht="12.75">
      <c r="H1000" s="186"/>
      <c r="I1000" s="186"/>
      <c r="J1000" s="186"/>
      <c r="K1000" s="186"/>
      <c r="P1000" s="186"/>
      <c r="Q1000" s="186"/>
      <c r="R1000" s="186"/>
      <c r="S1000" s="186"/>
      <c r="T1000" s="186"/>
      <c r="U1000" s="186"/>
      <c r="V1000" s="186"/>
      <c r="W1000" s="186"/>
      <c r="X1000" s="186"/>
      <c r="Y1000" s="186"/>
      <c r="Z1000" s="186"/>
    </row>
    <row r="1001" spans="8:26" ht="12.75">
      <c r="H1001" s="186"/>
      <c r="I1001" s="186"/>
      <c r="J1001" s="186"/>
      <c r="K1001" s="186"/>
      <c r="P1001" s="186"/>
      <c r="Q1001" s="186"/>
      <c r="R1001" s="186"/>
      <c r="S1001" s="186"/>
      <c r="T1001" s="186"/>
      <c r="U1001" s="186"/>
      <c r="V1001" s="186"/>
      <c r="W1001" s="186"/>
      <c r="X1001" s="186"/>
      <c r="Y1001" s="186"/>
      <c r="Z1001" s="186"/>
    </row>
    <row r="1002" spans="8:26" ht="12.75">
      <c r="H1002" s="186"/>
      <c r="I1002" s="186"/>
      <c r="J1002" s="186"/>
      <c r="K1002" s="186"/>
      <c r="P1002" s="186"/>
      <c r="Q1002" s="186"/>
      <c r="R1002" s="186"/>
      <c r="S1002" s="186"/>
      <c r="T1002" s="186"/>
      <c r="U1002" s="186"/>
      <c r="V1002" s="186"/>
      <c r="W1002" s="186"/>
      <c r="X1002" s="186"/>
      <c r="Y1002" s="186"/>
      <c r="Z1002" s="186"/>
    </row>
    <row r="1003" spans="8:26" ht="12.75">
      <c r="H1003" s="186"/>
      <c r="I1003" s="186"/>
      <c r="J1003" s="186"/>
      <c r="K1003" s="186"/>
      <c r="P1003" s="186"/>
      <c r="Q1003" s="186"/>
      <c r="R1003" s="186"/>
      <c r="S1003" s="186"/>
      <c r="T1003" s="186"/>
      <c r="U1003" s="186"/>
      <c r="V1003" s="186"/>
      <c r="W1003" s="186"/>
      <c r="X1003" s="186"/>
      <c r="Y1003" s="186"/>
      <c r="Z1003" s="186"/>
    </row>
    <row r="1004" spans="8:26" ht="12.75">
      <c r="H1004" s="186"/>
      <c r="I1004" s="186"/>
      <c r="J1004" s="186"/>
      <c r="K1004" s="186"/>
      <c r="P1004" s="186"/>
      <c r="Q1004" s="186"/>
      <c r="R1004" s="186"/>
      <c r="S1004" s="186"/>
      <c r="T1004" s="186"/>
      <c r="U1004" s="186"/>
      <c r="V1004" s="186"/>
      <c r="W1004" s="186"/>
      <c r="X1004" s="186"/>
      <c r="Y1004" s="186"/>
      <c r="Z1004" s="186"/>
    </row>
    <row r="1005" spans="8:26" ht="12.75">
      <c r="H1005" s="186"/>
      <c r="I1005" s="186"/>
      <c r="J1005" s="186"/>
      <c r="K1005" s="186"/>
      <c r="P1005" s="186"/>
      <c r="Q1005" s="186"/>
      <c r="R1005" s="186"/>
      <c r="S1005" s="186"/>
      <c r="T1005" s="186"/>
      <c r="U1005" s="186"/>
      <c r="V1005" s="186"/>
      <c r="W1005" s="186"/>
      <c r="X1005" s="186"/>
      <c r="Y1005" s="186"/>
      <c r="Z1005" s="186"/>
    </row>
    <row r="1006" spans="8:26" ht="12.75">
      <c r="H1006" s="186"/>
      <c r="I1006" s="186"/>
      <c r="J1006" s="186"/>
      <c r="K1006" s="186"/>
      <c r="P1006" s="186"/>
      <c r="Q1006" s="186"/>
      <c r="R1006" s="186"/>
      <c r="S1006" s="186"/>
      <c r="T1006" s="186"/>
      <c r="U1006" s="186"/>
      <c r="V1006" s="186"/>
      <c r="W1006" s="186"/>
      <c r="X1006" s="186"/>
      <c r="Y1006" s="186"/>
      <c r="Z1006" s="186"/>
    </row>
    <row r="1007" spans="8:26" ht="12.75">
      <c r="H1007" s="186"/>
      <c r="I1007" s="186"/>
      <c r="J1007" s="186"/>
      <c r="K1007" s="186"/>
      <c r="P1007" s="186"/>
      <c r="Q1007" s="186"/>
      <c r="R1007" s="186"/>
      <c r="S1007" s="186"/>
      <c r="T1007" s="186"/>
      <c r="U1007" s="186"/>
      <c r="V1007" s="186"/>
      <c r="W1007" s="186"/>
      <c r="X1007" s="186"/>
      <c r="Y1007" s="186"/>
      <c r="Z1007" s="186"/>
    </row>
    <row r="1008" spans="8:26" ht="12.75">
      <c r="H1008" s="186"/>
      <c r="I1008" s="186"/>
      <c r="J1008" s="186"/>
      <c r="K1008" s="186"/>
      <c r="P1008" s="186"/>
      <c r="Q1008" s="186"/>
      <c r="R1008" s="186"/>
      <c r="S1008" s="186"/>
      <c r="T1008" s="186"/>
      <c r="U1008" s="186"/>
      <c r="V1008" s="186"/>
      <c r="W1008" s="186"/>
      <c r="X1008" s="186"/>
      <c r="Y1008" s="186"/>
      <c r="Z1008" s="186"/>
    </row>
    <row r="1009" spans="8:26" ht="12.75">
      <c r="H1009" s="186"/>
      <c r="I1009" s="186"/>
      <c r="J1009" s="186"/>
      <c r="K1009" s="186"/>
      <c r="P1009" s="186"/>
      <c r="Q1009" s="186"/>
      <c r="R1009" s="186"/>
      <c r="S1009" s="186"/>
      <c r="T1009" s="186"/>
      <c r="U1009" s="186"/>
      <c r="V1009" s="186"/>
      <c r="W1009" s="186"/>
      <c r="X1009" s="186"/>
      <c r="Y1009" s="186"/>
      <c r="Z1009" s="186"/>
    </row>
    <row r="1010" spans="8:26" ht="12.75">
      <c r="H1010" s="186"/>
      <c r="I1010" s="186"/>
      <c r="J1010" s="186"/>
      <c r="K1010" s="186"/>
      <c r="P1010" s="186"/>
      <c r="Q1010" s="186"/>
      <c r="R1010" s="186"/>
      <c r="S1010" s="186"/>
      <c r="T1010" s="186"/>
      <c r="U1010" s="186"/>
      <c r="V1010" s="186"/>
      <c r="W1010" s="186"/>
      <c r="X1010" s="186"/>
      <c r="Y1010" s="186"/>
      <c r="Z1010" s="186"/>
    </row>
    <row r="1011" spans="8:26" ht="12.75">
      <c r="H1011" s="186"/>
      <c r="I1011" s="186"/>
      <c r="J1011" s="186"/>
      <c r="K1011" s="186"/>
      <c r="P1011" s="186"/>
      <c r="Q1011" s="186"/>
      <c r="R1011" s="186"/>
      <c r="S1011" s="186"/>
      <c r="T1011" s="186"/>
      <c r="U1011" s="186"/>
      <c r="V1011" s="186"/>
      <c r="W1011" s="186"/>
      <c r="X1011" s="186"/>
      <c r="Y1011" s="186"/>
      <c r="Z1011" s="186"/>
    </row>
    <row r="1012" spans="8:26" ht="12.75">
      <c r="H1012" s="186"/>
      <c r="I1012" s="186"/>
      <c r="J1012" s="186"/>
      <c r="K1012" s="186"/>
      <c r="P1012" s="186"/>
      <c r="Q1012" s="186"/>
      <c r="R1012" s="186"/>
      <c r="S1012" s="186"/>
      <c r="T1012" s="186"/>
      <c r="U1012" s="186"/>
      <c r="V1012" s="186"/>
      <c r="W1012" s="186"/>
      <c r="X1012" s="186"/>
      <c r="Y1012" s="186"/>
      <c r="Z1012" s="186"/>
    </row>
    <row r="1013" spans="8:26" ht="12.75">
      <c r="H1013" s="186"/>
      <c r="I1013" s="186"/>
      <c r="J1013" s="186"/>
      <c r="K1013" s="186"/>
      <c r="P1013" s="186"/>
      <c r="Q1013" s="186"/>
      <c r="R1013" s="186"/>
      <c r="S1013" s="186"/>
      <c r="T1013" s="186"/>
      <c r="U1013" s="186"/>
      <c r="V1013" s="186"/>
      <c r="W1013" s="186"/>
      <c r="X1013" s="186"/>
      <c r="Y1013" s="186"/>
      <c r="Z1013" s="186"/>
    </row>
    <row r="1014" spans="8:26" ht="12.75">
      <c r="H1014" s="186"/>
      <c r="I1014" s="186"/>
      <c r="J1014" s="186"/>
      <c r="K1014" s="186"/>
      <c r="P1014" s="186"/>
      <c r="Q1014" s="186"/>
      <c r="R1014" s="186"/>
      <c r="S1014" s="186"/>
      <c r="T1014" s="186"/>
      <c r="U1014" s="186"/>
      <c r="V1014" s="186"/>
      <c r="W1014" s="186"/>
      <c r="X1014" s="186"/>
      <c r="Y1014" s="186"/>
      <c r="Z1014" s="186"/>
    </row>
    <row r="1015" spans="8:26" ht="12.75">
      <c r="H1015" s="186"/>
      <c r="I1015" s="186"/>
      <c r="J1015" s="186"/>
      <c r="K1015" s="186"/>
      <c r="P1015" s="186"/>
      <c r="Q1015" s="186"/>
      <c r="R1015" s="186"/>
      <c r="S1015" s="186"/>
      <c r="T1015" s="186"/>
      <c r="U1015" s="186"/>
      <c r="V1015" s="186"/>
      <c r="W1015" s="186"/>
      <c r="X1015" s="186"/>
      <c r="Y1015" s="186"/>
      <c r="Z1015" s="186"/>
    </row>
    <row r="1016" spans="8:26" ht="12.75">
      <c r="H1016" s="186"/>
      <c r="I1016" s="186"/>
      <c r="J1016" s="186"/>
      <c r="K1016" s="186"/>
      <c r="P1016" s="186"/>
      <c r="Q1016" s="186"/>
      <c r="R1016" s="186"/>
      <c r="S1016" s="186"/>
      <c r="T1016" s="186"/>
      <c r="U1016" s="186"/>
      <c r="V1016" s="186"/>
      <c r="W1016" s="186"/>
      <c r="X1016" s="186"/>
      <c r="Y1016" s="186"/>
      <c r="Z1016" s="186"/>
    </row>
    <row r="1017" spans="8:26" ht="12.75">
      <c r="H1017" s="186"/>
      <c r="I1017" s="186"/>
      <c r="J1017" s="186"/>
      <c r="K1017" s="186"/>
      <c r="P1017" s="186"/>
      <c r="Q1017" s="186"/>
      <c r="R1017" s="186"/>
      <c r="S1017" s="186"/>
      <c r="T1017" s="186"/>
      <c r="U1017" s="186"/>
      <c r="V1017" s="186"/>
      <c r="W1017" s="186"/>
      <c r="X1017" s="186"/>
      <c r="Y1017" s="186"/>
      <c r="Z1017" s="186"/>
    </row>
    <row r="1018" spans="8:26" ht="12.75">
      <c r="H1018" s="186"/>
      <c r="I1018" s="186"/>
      <c r="J1018" s="186"/>
      <c r="K1018" s="186"/>
      <c r="P1018" s="186"/>
      <c r="Q1018" s="186"/>
      <c r="R1018" s="186"/>
      <c r="S1018" s="186"/>
      <c r="T1018" s="186"/>
      <c r="U1018" s="186"/>
      <c r="V1018" s="186"/>
      <c r="W1018" s="186"/>
      <c r="X1018" s="186"/>
      <c r="Y1018" s="186"/>
      <c r="Z1018" s="186"/>
    </row>
    <row r="1019" spans="8:26" ht="12.75">
      <c r="H1019" s="186"/>
      <c r="I1019" s="186"/>
      <c r="J1019" s="186"/>
      <c r="K1019" s="186"/>
      <c r="P1019" s="186"/>
      <c r="Q1019" s="186"/>
      <c r="R1019" s="186"/>
      <c r="S1019" s="186"/>
      <c r="T1019" s="186"/>
      <c r="U1019" s="186"/>
      <c r="V1019" s="186"/>
      <c r="W1019" s="186"/>
      <c r="X1019" s="186"/>
      <c r="Y1019" s="186"/>
      <c r="Z1019" s="186"/>
    </row>
    <row r="1020" spans="8:26" ht="12.75">
      <c r="H1020" s="186"/>
      <c r="I1020" s="186"/>
      <c r="J1020" s="186"/>
      <c r="K1020" s="186"/>
      <c r="P1020" s="186"/>
      <c r="Q1020" s="186"/>
      <c r="R1020" s="186"/>
      <c r="S1020" s="186"/>
      <c r="T1020" s="186"/>
      <c r="U1020" s="186"/>
      <c r="V1020" s="186"/>
      <c r="W1020" s="186"/>
      <c r="X1020" s="186"/>
      <c r="Y1020" s="186"/>
      <c r="Z1020" s="186"/>
    </row>
    <row r="1021" spans="8:26" ht="12.75">
      <c r="H1021" s="186"/>
      <c r="I1021" s="186"/>
      <c r="J1021" s="186"/>
      <c r="K1021" s="186"/>
      <c r="P1021" s="186"/>
      <c r="Q1021" s="186"/>
      <c r="R1021" s="186"/>
      <c r="S1021" s="186"/>
      <c r="T1021" s="186"/>
      <c r="U1021" s="186"/>
      <c r="V1021" s="186"/>
      <c r="W1021" s="186"/>
      <c r="X1021" s="186"/>
      <c r="Y1021" s="186"/>
      <c r="Z1021" s="186"/>
    </row>
    <row r="1022" spans="8:26" ht="12.75">
      <c r="H1022" s="186"/>
      <c r="I1022" s="186"/>
      <c r="J1022" s="186"/>
      <c r="K1022" s="186"/>
      <c r="P1022" s="186"/>
      <c r="Q1022" s="186"/>
      <c r="R1022" s="186"/>
      <c r="S1022" s="186"/>
      <c r="T1022" s="186"/>
      <c r="U1022" s="186"/>
      <c r="V1022" s="186"/>
      <c r="W1022" s="186"/>
      <c r="X1022" s="186"/>
      <c r="Y1022" s="186"/>
      <c r="Z1022" s="186"/>
    </row>
    <row r="1023" spans="8:26" ht="12.75">
      <c r="H1023" s="186"/>
      <c r="I1023" s="186"/>
      <c r="J1023" s="186"/>
      <c r="K1023" s="186"/>
      <c r="P1023" s="186"/>
      <c r="Q1023" s="186"/>
      <c r="R1023" s="186"/>
      <c r="S1023" s="186"/>
      <c r="T1023" s="186"/>
      <c r="U1023" s="186"/>
      <c r="V1023" s="186"/>
      <c r="W1023" s="186"/>
      <c r="X1023" s="186"/>
      <c r="Y1023" s="186"/>
      <c r="Z1023" s="186"/>
    </row>
    <row r="1024" spans="8:26" ht="12.75">
      <c r="H1024" s="186"/>
      <c r="I1024" s="186"/>
      <c r="J1024" s="186"/>
      <c r="K1024" s="186"/>
      <c r="P1024" s="186"/>
      <c r="Q1024" s="186"/>
      <c r="R1024" s="186"/>
      <c r="S1024" s="186"/>
      <c r="T1024" s="186"/>
      <c r="U1024" s="186"/>
      <c r="V1024" s="186"/>
      <c r="W1024" s="186"/>
      <c r="X1024" s="186"/>
      <c r="Y1024" s="186"/>
      <c r="Z1024" s="186"/>
    </row>
    <row r="1025" spans="8:26" ht="12.75">
      <c r="H1025" s="186"/>
      <c r="I1025" s="186"/>
      <c r="J1025" s="186"/>
      <c r="K1025" s="186"/>
      <c r="P1025" s="186"/>
      <c r="Q1025" s="186"/>
      <c r="R1025" s="186"/>
      <c r="S1025" s="186"/>
      <c r="T1025" s="186"/>
      <c r="U1025" s="186"/>
      <c r="V1025" s="186"/>
      <c r="W1025" s="186"/>
      <c r="X1025" s="186"/>
      <c r="Y1025" s="186"/>
      <c r="Z1025" s="186"/>
    </row>
    <row r="1026" spans="8:26" ht="12.75">
      <c r="H1026" s="186"/>
      <c r="I1026" s="186"/>
      <c r="J1026" s="186"/>
      <c r="K1026" s="186"/>
      <c r="P1026" s="186"/>
      <c r="Q1026" s="186"/>
      <c r="R1026" s="186"/>
      <c r="S1026" s="186"/>
      <c r="T1026" s="186"/>
      <c r="U1026" s="186"/>
      <c r="V1026" s="186"/>
      <c r="W1026" s="186"/>
      <c r="X1026" s="186"/>
      <c r="Y1026" s="186"/>
      <c r="Z1026" s="186"/>
    </row>
    <row r="1027" spans="8:26" ht="12.75">
      <c r="H1027" s="186"/>
      <c r="I1027" s="186"/>
      <c r="J1027" s="186"/>
      <c r="K1027" s="186"/>
      <c r="P1027" s="186"/>
      <c r="Q1027" s="186"/>
      <c r="R1027" s="186"/>
      <c r="S1027" s="186"/>
      <c r="T1027" s="186"/>
      <c r="U1027" s="186"/>
      <c r="V1027" s="186"/>
      <c r="W1027" s="186"/>
      <c r="X1027" s="186"/>
      <c r="Y1027" s="186"/>
      <c r="Z1027" s="186"/>
    </row>
    <row r="1028" spans="8:26" ht="12.75">
      <c r="H1028" s="186"/>
      <c r="I1028" s="186"/>
      <c r="J1028" s="186"/>
      <c r="K1028" s="186"/>
      <c r="P1028" s="186"/>
      <c r="Q1028" s="186"/>
      <c r="R1028" s="186"/>
      <c r="S1028" s="186"/>
      <c r="T1028" s="186"/>
      <c r="U1028" s="186"/>
      <c r="V1028" s="186"/>
      <c r="W1028" s="186"/>
      <c r="X1028" s="186"/>
      <c r="Y1028" s="186"/>
      <c r="Z1028" s="186"/>
    </row>
    <row r="1029" spans="8:26" ht="12.75">
      <c r="H1029" s="186"/>
      <c r="I1029" s="186"/>
      <c r="J1029" s="186"/>
      <c r="K1029" s="186"/>
      <c r="P1029" s="186"/>
      <c r="Q1029" s="186"/>
      <c r="R1029" s="186"/>
      <c r="S1029" s="186"/>
      <c r="T1029" s="186"/>
      <c r="U1029" s="186"/>
      <c r="V1029" s="186"/>
      <c r="W1029" s="186"/>
      <c r="X1029" s="186"/>
      <c r="Y1029" s="186"/>
      <c r="Z1029" s="186"/>
    </row>
    <row r="1030" spans="8:26" ht="12.75">
      <c r="H1030" s="186"/>
      <c r="I1030" s="186"/>
      <c r="J1030" s="186"/>
      <c r="K1030" s="186"/>
      <c r="P1030" s="186"/>
      <c r="Q1030" s="186"/>
      <c r="R1030" s="186"/>
      <c r="S1030" s="186"/>
      <c r="T1030" s="186"/>
      <c r="U1030" s="186"/>
      <c r="V1030" s="186"/>
      <c r="W1030" s="186"/>
      <c r="X1030" s="186"/>
      <c r="Y1030" s="186"/>
      <c r="Z1030" s="186"/>
    </row>
    <row r="1031" spans="8:26" ht="12.75">
      <c r="H1031" s="186"/>
      <c r="I1031" s="186"/>
      <c r="J1031" s="186"/>
      <c r="K1031" s="186"/>
      <c r="P1031" s="186"/>
      <c r="Q1031" s="186"/>
      <c r="R1031" s="186"/>
      <c r="S1031" s="186"/>
      <c r="T1031" s="186"/>
      <c r="U1031" s="186"/>
      <c r="V1031" s="186"/>
      <c r="W1031" s="186"/>
      <c r="X1031" s="186"/>
      <c r="Y1031" s="186"/>
      <c r="Z1031" s="186"/>
    </row>
    <row r="1032" spans="8:26" ht="12.75">
      <c r="H1032" s="186"/>
      <c r="I1032" s="186"/>
      <c r="J1032" s="186"/>
      <c r="K1032" s="186"/>
      <c r="P1032" s="186"/>
      <c r="Q1032" s="186"/>
      <c r="R1032" s="186"/>
      <c r="S1032" s="186"/>
      <c r="T1032" s="186"/>
      <c r="U1032" s="186"/>
      <c r="V1032" s="186"/>
      <c r="W1032" s="186"/>
      <c r="X1032" s="186"/>
      <c r="Y1032" s="186"/>
      <c r="Z1032" s="186"/>
    </row>
    <row r="1033" spans="8:26" ht="12.75">
      <c r="H1033" s="186"/>
      <c r="I1033" s="186"/>
      <c r="J1033" s="186"/>
      <c r="K1033" s="186"/>
      <c r="P1033" s="186"/>
      <c r="Q1033" s="186"/>
      <c r="R1033" s="186"/>
      <c r="S1033" s="186"/>
      <c r="T1033" s="186"/>
      <c r="U1033" s="186"/>
      <c r="V1033" s="186"/>
      <c r="W1033" s="186"/>
      <c r="X1033" s="186"/>
      <c r="Y1033" s="186"/>
      <c r="Z1033" s="186"/>
    </row>
    <row r="1034" spans="8:26" ht="12.75">
      <c r="H1034" s="186"/>
      <c r="I1034" s="186"/>
      <c r="J1034" s="186"/>
      <c r="K1034" s="186"/>
      <c r="P1034" s="186"/>
      <c r="Q1034" s="186"/>
      <c r="R1034" s="186"/>
      <c r="S1034" s="186"/>
      <c r="T1034" s="186"/>
      <c r="U1034" s="186"/>
      <c r="V1034" s="186"/>
      <c r="W1034" s="186"/>
      <c r="X1034" s="186"/>
      <c r="Y1034" s="186"/>
      <c r="Z1034" s="186"/>
    </row>
    <row r="1035" spans="8:26" ht="12.75">
      <c r="H1035" s="186"/>
      <c r="I1035" s="186"/>
      <c r="J1035" s="186"/>
      <c r="K1035" s="186"/>
      <c r="P1035" s="186"/>
      <c r="Q1035" s="186"/>
      <c r="R1035" s="186"/>
      <c r="S1035" s="186"/>
      <c r="T1035" s="186"/>
      <c r="U1035" s="186"/>
      <c r="V1035" s="186"/>
      <c r="W1035" s="186"/>
      <c r="X1035" s="186"/>
      <c r="Y1035" s="186"/>
      <c r="Z1035" s="186"/>
    </row>
    <row r="1036" spans="8:26" ht="12.75">
      <c r="H1036" s="186"/>
      <c r="I1036" s="186"/>
      <c r="J1036" s="186"/>
      <c r="K1036" s="186"/>
      <c r="P1036" s="186"/>
      <c r="Q1036" s="186"/>
      <c r="R1036" s="186"/>
      <c r="S1036" s="186"/>
      <c r="T1036" s="186"/>
      <c r="U1036" s="186"/>
      <c r="V1036" s="186"/>
      <c r="W1036" s="186"/>
      <c r="X1036" s="186"/>
      <c r="Y1036" s="186"/>
      <c r="Z1036" s="186"/>
    </row>
    <row r="1037" spans="8:26" ht="12.75">
      <c r="H1037" s="186"/>
      <c r="I1037" s="186"/>
      <c r="J1037" s="186"/>
      <c r="K1037" s="186"/>
      <c r="P1037" s="186"/>
      <c r="Q1037" s="186"/>
      <c r="R1037" s="186"/>
      <c r="S1037" s="186"/>
      <c r="T1037" s="186"/>
      <c r="U1037" s="186"/>
      <c r="V1037" s="186"/>
      <c r="W1037" s="186"/>
      <c r="X1037" s="186"/>
      <c r="Y1037" s="186"/>
      <c r="Z1037" s="186"/>
    </row>
    <row r="1038" spans="8:26" ht="12.75">
      <c r="H1038" s="186"/>
      <c r="I1038" s="186"/>
      <c r="J1038" s="186"/>
      <c r="K1038" s="186"/>
      <c r="P1038" s="186"/>
      <c r="Q1038" s="186"/>
      <c r="R1038" s="186"/>
      <c r="S1038" s="186"/>
      <c r="T1038" s="186"/>
      <c r="U1038" s="186"/>
      <c r="V1038" s="186"/>
      <c r="W1038" s="186"/>
      <c r="X1038" s="186"/>
      <c r="Y1038" s="186"/>
      <c r="Z1038" s="186"/>
    </row>
    <row r="1039" spans="8:26" ht="12.75">
      <c r="H1039" s="186"/>
      <c r="I1039" s="186"/>
      <c r="J1039" s="186"/>
      <c r="K1039" s="186"/>
      <c r="P1039" s="186"/>
      <c r="Q1039" s="186"/>
      <c r="R1039" s="186"/>
      <c r="S1039" s="186"/>
      <c r="T1039" s="186"/>
      <c r="U1039" s="186"/>
      <c r="V1039" s="186"/>
      <c r="W1039" s="186"/>
      <c r="X1039" s="186"/>
      <c r="Y1039" s="186"/>
      <c r="Z1039" s="186"/>
    </row>
    <row r="1040" spans="8:26" ht="12.75">
      <c r="H1040" s="186"/>
      <c r="I1040" s="186"/>
      <c r="J1040" s="186"/>
      <c r="K1040" s="186"/>
      <c r="P1040" s="186"/>
      <c r="Q1040" s="186"/>
      <c r="R1040" s="186"/>
      <c r="S1040" s="186"/>
      <c r="T1040" s="186"/>
      <c r="U1040" s="186"/>
      <c r="V1040" s="186"/>
      <c r="W1040" s="186"/>
      <c r="X1040" s="186"/>
      <c r="Y1040" s="186"/>
      <c r="Z1040" s="186"/>
    </row>
    <row r="1041" spans="8:26" ht="12.75">
      <c r="H1041" s="186"/>
      <c r="I1041" s="186"/>
      <c r="J1041" s="186"/>
      <c r="K1041" s="186"/>
      <c r="P1041" s="186"/>
      <c r="Q1041" s="186"/>
      <c r="R1041" s="186"/>
      <c r="S1041" s="186"/>
      <c r="T1041" s="186"/>
      <c r="U1041" s="186"/>
      <c r="V1041" s="186"/>
      <c r="W1041" s="186"/>
      <c r="X1041" s="186"/>
      <c r="Y1041" s="186"/>
      <c r="Z1041" s="186"/>
    </row>
    <row r="1042" spans="8:26" ht="12.75">
      <c r="H1042" s="186"/>
      <c r="I1042" s="186"/>
      <c r="J1042" s="186"/>
      <c r="K1042" s="186"/>
      <c r="P1042" s="186"/>
      <c r="Q1042" s="186"/>
      <c r="R1042" s="186"/>
      <c r="S1042" s="186"/>
      <c r="T1042" s="186"/>
      <c r="U1042" s="186"/>
      <c r="V1042" s="186"/>
      <c r="W1042" s="186"/>
      <c r="X1042" s="186"/>
      <c r="Y1042" s="186"/>
      <c r="Z1042" s="186"/>
    </row>
    <row r="1043" spans="8:26" ht="12.75">
      <c r="H1043" s="186"/>
      <c r="I1043" s="186"/>
      <c r="J1043" s="186"/>
      <c r="K1043" s="186"/>
      <c r="P1043" s="186"/>
      <c r="Q1043" s="186"/>
      <c r="R1043" s="186"/>
      <c r="S1043" s="186"/>
      <c r="T1043" s="186"/>
      <c r="U1043" s="186"/>
      <c r="V1043" s="186"/>
      <c r="W1043" s="186"/>
      <c r="X1043" s="186"/>
      <c r="Y1043" s="186"/>
      <c r="Z1043" s="186"/>
    </row>
    <row r="1044" spans="8:26" ht="12.75">
      <c r="H1044" s="186"/>
      <c r="I1044" s="186"/>
      <c r="J1044" s="186"/>
      <c r="K1044" s="186"/>
      <c r="P1044" s="186"/>
      <c r="Q1044" s="186"/>
      <c r="R1044" s="186"/>
      <c r="S1044" s="186"/>
      <c r="T1044" s="186"/>
      <c r="U1044" s="186"/>
      <c r="V1044" s="186"/>
      <c r="W1044" s="186"/>
      <c r="X1044" s="186"/>
      <c r="Y1044" s="186"/>
      <c r="Z1044" s="186"/>
    </row>
    <row r="1045" spans="8:26" ht="12.75">
      <c r="H1045" s="186"/>
      <c r="I1045" s="186"/>
      <c r="J1045" s="186"/>
      <c r="K1045" s="186"/>
      <c r="P1045" s="186"/>
      <c r="Q1045" s="186"/>
      <c r="R1045" s="186"/>
      <c r="S1045" s="186"/>
      <c r="T1045" s="186"/>
      <c r="U1045" s="186"/>
      <c r="V1045" s="186"/>
      <c r="W1045" s="186"/>
      <c r="X1045" s="186"/>
      <c r="Y1045" s="186"/>
      <c r="Z1045" s="186"/>
    </row>
    <row r="1046" spans="8:26" ht="12.75">
      <c r="H1046" s="186"/>
      <c r="I1046" s="186"/>
      <c r="J1046" s="186"/>
      <c r="K1046" s="186"/>
      <c r="P1046" s="186"/>
      <c r="Q1046" s="186"/>
      <c r="R1046" s="186"/>
      <c r="S1046" s="186"/>
      <c r="T1046" s="186"/>
      <c r="U1046" s="186"/>
      <c r="V1046" s="186"/>
      <c r="W1046" s="186"/>
      <c r="X1046" s="186"/>
      <c r="Y1046" s="186"/>
      <c r="Z1046" s="186"/>
    </row>
    <row r="1047" spans="8:26" ht="12.75">
      <c r="H1047" s="186"/>
      <c r="I1047" s="186"/>
      <c r="J1047" s="186"/>
      <c r="K1047" s="186"/>
      <c r="P1047" s="186"/>
      <c r="Q1047" s="186"/>
      <c r="R1047" s="186"/>
      <c r="S1047" s="186"/>
      <c r="T1047" s="186"/>
      <c r="U1047" s="186"/>
      <c r="V1047" s="186"/>
      <c r="W1047" s="186"/>
      <c r="X1047" s="186"/>
      <c r="Y1047" s="186"/>
      <c r="Z1047" s="186"/>
    </row>
    <row r="1048" spans="8:26" ht="12.75">
      <c r="H1048" s="186"/>
      <c r="I1048" s="186"/>
      <c r="J1048" s="186"/>
      <c r="K1048" s="186"/>
      <c r="P1048" s="186"/>
      <c r="Q1048" s="186"/>
      <c r="R1048" s="186"/>
      <c r="S1048" s="186"/>
      <c r="T1048" s="186"/>
      <c r="U1048" s="186"/>
      <c r="V1048" s="186"/>
      <c r="W1048" s="186"/>
      <c r="X1048" s="186"/>
      <c r="Y1048" s="186"/>
      <c r="Z1048" s="186"/>
    </row>
    <row r="1049" spans="8:26" ht="12.75">
      <c r="H1049" s="186"/>
      <c r="I1049" s="186"/>
      <c r="J1049" s="186"/>
      <c r="K1049" s="186"/>
      <c r="P1049" s="186"/>
      <c r="Q1049" s="186"/>
      <c r="R1049" s="186"/>
      <c r="S1049" s="186"/>
      <c r="T1049" s="186"/>
      <c r="U1049" s="186"/>
      <c r="V1049" s="186"/>
      <c r="W1049" s="186"/>
      <c r="X1049" s="186"/>
      <c r="Y1049" s="186"/>
      <c r="Z1049" s="186"/>
    </row>
    <row r="1050" spans="8:26" ht="12.75">
      <c r="H1050" s="186"/>
      <c r="I1050" s="186"/>
      <c r="J1050" s="186"/>
      <c r="K1050" s="186"/>
      <c r="P1050" s="186"/>
      <c r="Q1050" s="186"/>
      <c r="R1050" s="186"/>
      <c r="S1050" s="186"/>
      <c r="T1050" s="186"/>
      <c r="U1050" s="186"/>
      <c r="V1050" s="186"/>
      <c r="W1050" s="186"/>
      <c r="X1050" s="186"/>
      <c r="Y1050" s="186"/>
      <c r="Z1050" s="186"/>
    </row>
    <row r="1051" spans="8:26" ht="12.75">
      <c r="H1051" s="186"/>
      <c r="I1051" s="186"/>
      <c r="J1051" s="186"/>
      <c r="K1051" s="186"/>
      <c r="P1051" s="186"/>
      <c r="Q1051" s="186"/>
      <c r="R1051" s="186"/>
      <c r="S1051" s="186"/>
      <c r="T1051" s="186"/>
      <c r="U1051" s="186"/>
      <c r="V1051" s="186"/>
      <c r="W1051" s="186"/>
      <c r="X1051" s="186"/>
      <c r="Y1051" s="186"/>
      <c r="Z1051" s="186"/>
    </row>
  </sheetData>
  <mergeCells count="15">
    <mergeCell ref="X159:Z159"/>
    <mergeCell ref="H158:V158"/>
    <mergeCell ref="H159:J159"/>
    <mergeCell ref="L159:N159"/>
    <mergeCell ref="P159:R159"/>
    <mergeCell ref="T159:V159"/>
    <mergeCell ref="H5:Z5"/>
    <mergeCell ref="B2:Z2"/>
    <mergeCell ref="B3:Z3"/>
    <mergeCell ref="H84:Z84"/>
    <mergeCell ref="H85:J85"/>
    <mergeCell ref="L85:N85"/>
    <mergeCell ref="P85:R85"/>
    <mergeCell ref="X85:Z85"/>
    <mergeCell ref="T85:V85"/>
  </mergeCells>
  <printOptions horizontalCentered="1"/>
  <pageMargins left="0.1968503937007874" right="0.15748031496062992" top="0.25" bottom="1" header="0" footer="0"/>
  <pageSetup fitToHeight="0" fitToWidth="0" horizontalDpi="300" verticalDpi="300" orientation="landscape" scale="66" r:id="rId1"/>
</worksheet>
</file>

<file path=xl/worksheets/sheet13.xml><?xml version="1.0" encoding="utf-8"?>
<worksheet xmlns="http://schemas.openxmlformats.org/spreadsheetml/2006/main" xmlns:r="http://schemas.openxmlformats.org/officeDocument/2006/relationships">
  <dimension ref="B1:H24"/>
  <sheetViews>
    <sheetView zoomScale="75" zoomScaleNormal="75" zoomScaleSheetLayoutView="75" workbookViewId="0" topLeftCell="A1">
      <selection activeCell="A1" sqref="A1"/>
    </sheetView>
  </sheetViews>
  <sheetFormatPr defaultColWidth="11.421875" defaultRowHeight="12.75"/>
  <cols>
    <col min="1" max="1" width="2.7109375" style="157" customWidth="1"/>
    <col min="2" max="2" width="3.421875" style="157" customWidth="1"/>
    <col min="3" max="3" width="2.28125" style="157" customWidth="1"/>
    <col min="4" max="4" width="24.7109375" style="157" customWidth="1"/>
    <col min="5" max="16384" width="11.421875" style="157" customWidth="1"/>
  </cols>
  <sheetData>
    <row r="1" ht="12.75">
      <c r="B1" s="157" t="s">
        <v>735</v>
      </c>
    </row>
    <row r="2" spans="2:8" ht="12.75">
      <c r="B2" s="389" t="s">
        <v>736</v>
      </c>
      <c r="C2" s="389"/>
      <c r="D2" s="389"/>
      <c r="E2" s="389"/>
      <c r="F2" s="389"/>
      <c r="G2" s="389"/>
      <c r="H2" s="389"/>
    </row>
    <row r="3" spans="2:8" ht="12.75">
      <c r="B3" s="281" t="s">
        <v>525</v>
      </c>
      <c r="C3" s="281"/>
      <c r="D3" s="281"/>
      <c r="E3" s="281"/>
      <c r="F3" s="281"/>
      <c r="G3" s="281"/>
      <c r="H3" s="281"/>
    </row>
    <row r="4" spans="2:8" ht="12.75">
      <c r="B4" s="390" t="s">
        <v>0</v>
      </c>
      <c r="C4" s="390"/>
      <c r="D4" s="390"/>
      <c r="E4" s="390"/>
      <c r="F4" s="390"/>
      <c r="G4" s="390"/>
      <c r="H4" s="390"/>
    </row>
    <row r="6" spans="2:8" ht="12.75" customHeight="1">
      <c r="B6" s="158"/>
      <c r="C6" s="283"/>
      <c r="D6" s="283"/>
      <c r="E6" s="283"/>
      <c r="F6" s="283"/>
      <c r="G6" s="283"/>
      <c r="H6" s="283"/>
    </row>
    <row r="7" spans="2:8" ht="12.75">
      <c r="B7" s="159"/>
      <c r="C7" s="285"/>
      <c r="D7" s="285"/>
      <c r="E7" s="417" t="s">
        <v>513</v>
      </c>
      <c r="F7" s="417"/>
      <c r="G7" s="417"/>
      <c r="H7" s="417"/>
    </row>
    <row r="8" spans="2:8" ht="12.75">
      <c r="B8" s="159"/>
      <c r="C8" s="41"/>
      <c r="D8" s="41" t="s">
        <v>1</v>
      </c>
      <c r="E8" s="287" t="s">
        <v>403</v>
      </c>
      <c r="F8" s="287" t="s">
        <v>404</v>
      </c>
      <c r="G8" s="287" t="s">
        <v>405</v>
      </c>
      <c r="H8" s="287" t="s">
        <v>406</v>
      </c>
    </row>
    <row r="9" spans="2:8" ht="12.75">
      <c r="B9" s="162"/>
      <c r="C9" s="197"/>
      <c r="D9" s="288"/>
      <c r="E9" s="286"/>
      <c r="F9" s="286"/>
      <c r="G9" s="286"/>
      <c r="H9" s="286"/>
    </row>
    <row r="10" spans="2:8" ht="12.75">
      <c r="B10" s="168" t="s">
        <v>407</v>
      </c>
      <c r="C10" s="168"/>
      <c r="D10" s="168"/>
      <c r="E10" s="165">
        <v>23382.421429050457</v>
      </c>
      <c r="F10" s="165">
        <v>23447.762283970762</v>
      </c>
      <c r="G10" s="165">
        <v>26040.30717618095</v>
      </c>
      <c r="H10" s="165">
        <v>25372.54064390866</v>
      </c>
    </row>
    <row r="11" spans="5:8" ht="12.75">
      <c r="E11" s="167"/>
      <c r="F11" s="167"/>
      <c r="G11" s="167"/>
      <c r="H11" s="167"/>
    </row>
    <row r="12" spans="5:8" ht="12.75">
      <c r="E12" s="167"/>
      <c r="F12" s="167"/>
      <c r="G12" s="167"/>
      <c r="H12" s="167"/>
    </row>
    <row r="13" spans="3:8" ht="12.75">
      <c r="C13" s="157" t="s">
        <v>70</v>
      </c>
      <c r="E13" s="167">
        <v>7.367752048935234</v>
      </c>
      <c r="F13" s="167">
        <v>7.478901737834312</v>
      </c>
      <c r="G13" s="167">
        <v>7.856018338691467</v>
      </c>
      <c r="H13" s="167">
        <v>8.780956323994708</v>
      </c>
    </row>
    <row r="14" spans="5:8" ht="12.75">
      <c r="E14" s="167"/>
      <c r="F14" s="167"/>
      <c r="G14" s="167"/>
      <c r="H14" s="167"/>
    </row>
    <row r="15" spans="3:8" ht="12.75">
      <c r="C15" s="157" t="s">
        <v>71</v>
      </c>
      <c r="E15" s="167">
        <v>55.02344178697817</v>
      </c>
      <c r="F15" s="167">
        <v>57.070981571134254</v>
      </c>
      <c r="G15" s="167">
        <v>1159.5412643679804</v>
      </c>
      <c r="H15" s="167">
        <v>1143.398119988941</v>
      </c>
    </row>
    <row r="16" spans="5:8" ht="12.75">
      <c r="E16" s="167"/>
      <c r="F16" s="167"/>
      <c r="G16" s="167"/>
      <c r="H16" s="167"/>
    </row>
    <row r="17" spans="3:8" ht="12.75">
      <c r="C17" s="157" t="s">
        <v>72</v>
      </c>
      <c r="E17" s="167">
        <v>162.16740143906532</v>
      </c>
      <c r="F17" s="167">
        <v>168.35389909297442</v>
      </c>
      <c r="G17" s="167">
        <v>258.5137490277354</v>
      </c>
      <c r="H17" s="167">
        <v>286.10303215136867</v>
      </c>
    </row>
    <row r="18" spans="5:8" ht="12.75">
      <c r="E18" s="167"/>
      <c r="F18" s="167"/>
      <c r="G18" s="167"/>
      <c r="H18" s="167"/>
    </row>
    <row r="19" spans="3:8" ht="12.75">
      <c r="C19" s="157" t="s">
        <v>73</v>
      </c>
      <c r="E19" s="167">
        <v>23049.80938386548</v>
      </c>
      <c r="F19" s="167">
        <v>23136.42401581882</v>
      </c>
      <c r="G19" s="167">
        <v>24541.737273056548</v>
      </c>
      <c r="H19" s="167">
        <v>23849.321563184356</v>
      </c>
    </row>
    <row r="20" spans="4:8" ht="12.75">
      <c r="D20" s="157" t="s">
        <v>74</v>
      </c>
      <c r="E20" s="167">
        <v>5438.468093075803</v>
      </c>
      <c r="F20" s="167">
        <v>5537.902272871261</v>
      </c>
      <c r="G20" s="167">
        <v>6285.413192779191</v>
      </c>
      <c r="H20" s="167">
        <v>6222.806332716215</v>
      </c>
    </row>
    <row r="21" spans="4:8" ht="12.75">
      <c r="D21" s="157" t="s">
        <v>75</v>
      </c>
      <c r="E21" s="167">
        <v>17611.341290789675</v>
      </c>
      <c r="F21" s="167">
        <v>17598.52174294756</v>
      </c>
      <c r="G21" s="167">
        <v>18256.324080277358</v>
      </c>
      <c r="H21" s="167">
        <v>17626.51523046814</v>
      </c>
    </row>
    <row r="22" spans="5:8" ht="12.75">
      <c r="E22" s="167"/>
      <c r="F22" s="167"/>
      <c r="G22" s="167"/>
      <c r="H22" s="167"/>
    </row>
    <row r="23" spans="3:8" ht="12.75">
      <c r="C23" s="157" t="s">
        <v>24</v>
      </c>
      <c r="E23" s="167">
        <v>108.05344991</v>
      </c>
      <c r="F23" s="167">
        <v>78.43448575</v>
      </c>
      <c r="G23" s="167">
        <v>72.65887139</v>
      </c>
      <c r="H23" s="167">
        <v>84.93697225999999</v>
      </c>
    </row>
    <row r="24" spans="2:8" ht="12.75">
      <c r="B24" s="162"/>
      <c r="C24" s="162"/>
      <c r="D24" s="162"/>
      <c r="E24" s="185"/>
      <c r="F24" s="185"/>
      <c r="G24" s="185"/>
      <c r="H24" s="185"/>
    </row>
  </sheetData>
  <mergeCells count="3">
    <mergeCell ref="B2:H2"/>
    <mergeCell ref="B4:H4"/>
    <mergeCell ref="E7:H7"/>
  </mergeCells>
  <printOptions horizontalCentered="1"/>
  <pageMargins left="0.75" right="0.75" top="0.48" bottom="1" header="1.1811023622047245" footer="0"/>
  <pageSetup fitToHeight="0" fitToWidth="0" horizontalDpi="300" verticalDpi="300" orientation="landscape" scale="75" r:id="rId1"/>
</worksheet>
</file>

<file path=xl/worksheets/sheet14.xml><?xml version="1.0" encoding="utf-8"?>
<worksheet xmlns="http://schemas.openxmlformats.org/spreadsheetml/2006/main" xmlns:r="http://schemas.openxmlformats.org/officeDocument/2006/relationships">
  <dimension ref="B1:I30"/>
  <sheetViews>
    <sheetView zoomScale="75" zoomScaleNormal="75" zoomScaleSheetLayoutView="75" workbookViewId="0" topLeftCell="A1">
      <selection activeCell="A1" sqref="A1"/>
    </sheetView>
  </sheetViews>
  <sheetFormatPr defaultColWidth="11.421875" defaultRowHeight="12.75"/>
  <cols>
    <col min="1" max="1" width="2.7109375" style="157" customWidth="1"/>
    <col min="2" max="2" width="3.421875" style="157" customWidth="1"/>
    <col min="3" max="3" width="2.28125" style="157" customWidth="1"/>
    <col min="4" max="4" width="24.7109375" style="157" customWidth="1"/>
    <col min="5" max="16384" width="11.421875" style="157" customWidth="1"/>
  </cols>
  <sheetData>
    <row r="1" ht="12.75">
      <c r="B1" s="157" t="s">
        <v>733</v>
      </c>
    </row>
    <row r="2" spans="2:9" s="282" customFormat="1" ht="12.75">
      <c r="B2" s="389" t="s">
        <v>734</v>
      </c>
      <c r="C2" s="389"/>
      <c r="D2" s="389"/>
      <c r="E2" s="389"/>
      <c r="F2" s="389"/>
      <c r="G2" s="389"/>
      <c r="H2" s="389"/>
      <c r="I2" s="389"/>
    </row>
    <row r="3" spans="2:9" s="282" customFormat="1" ht="12.75">
      <c r="B3" s="390" t="s">
        <v>0</v>
      </c>
      <c r="C3" s="390"/>
      <c r="D3" s="390"/>
      <c r="E3" s="390"/>
      <c r="F3" s="390"/>
      <c r="G3" s="390"/>
      <c r="H3" s="390"/>
      <c r="I3" s="390"/>
    </row>
    <row r="4" spans="2:9" s="258" customFormat="1" ht="12.75">
      <c r="B4" s="157"/>
      <c r="C4" s="157"/>
      <c r="D4" s="157"/>
      <c r="E4" s="157"/>
      <c r="F4" s="157"/>
      <c r="G4" s="157"/>
      <c r="H4" s="157"/>
      <c r="I4" s="157"/>
    </row>
    <row r="5" spans="2:9" s="258" customFormat="1" ht="12.75">
      <c r="B5" s="283"/>
      <c r="C5" s="283"/>
      <c r="D5" s="283"/>
      <c r="E5" s="283"/>
      <c r="F5" s="283"/>
      <c r="G5" s="283"/>
      <c r="H5" s="283"/>
      <c r="I5" s="283"/>
    </row>
    <row r="6" spans="2:9" ht="12.75">
      <c r="B6" s="285"/>
      <c r="C6" s="285"/>
      <c r="D6" s="285"/>
      <c r="E6" s="417" t="s">
        <v>513</v>
      </c>
      <c r="F6" s="417"/>
      <c r="G6" s="417"/>
      <c r="H6" s="417"/>
      <c r="I6" s="286" t="s">
        <v>502</v>
      </c>
    </row>
    <row r="7" spans="2:9" ht="12.75">
      <c r="B7" s="285"/>
      <c r="C7" s="41" t="s">
        <v>1</v>
      </c>
      <c r="D7" s="284"/>
      <c r="E7" s="287" t="s">
        <v>403</v>
      </c>
      <c r="F7" s="287" t="s">
        <v>404</v>
      </c>
      <c r="G7" s="287" t="s">
        <v>405</v>
      </c>
      <c r="H7" s="287" t="s">
        <v>406</v>
      </c>
      <c r="I7" s="289"/>
    </row>
    <row r="10" spans="2:9" ht="12.75">
      <c r="B10" s="168" t="s">
        <v>407</v>
      </c>
      <c r="C10" s="168"/>
      <c r="D10" s="168"/>
      <c r="E10" s="165">
        <v>-459.6441882716979</v>
      </c>
      <c r="F10" s="165">
        <v>462.74580556214573</v>
      </c>
      <c r="G10" s="165">
        <v>-2117.2978888702837</v>
      </c>
      <c r="H10" s="165">
        <v>466.4488751991181</v>
      </c>
      <c r="I10" s="165">
        <v>-1647.7473963807179</v>
      </c>
    </row>
    <row r="11" spans="5:9" ht="12.75">
      <c r="E11" s="167"/>
      <c r="F11" s="167"/>
      <c r="G11" s="167"/>
      <c r="H11" s="167"/>
      <c r="I11" s="167"/>
    </row>
    <row r="12" spans="5:9" ht="12.75">
      <c r="E12" s="167"/>
      <c r="F12" s="167"/>
      <c r="G12" s="167"/>
      <c r="H12" s="167"/>
      <c r="I12" s="167"/>
    </row>
    <row r="13" spans="3:9" ht="12.75">
      <c r="C13" s="157" t="s">
        <v>70</v>
      </c>
      <c r="E13" s="167">
        <v>0</v>
      </c>
      <c r="F13" s="167">
        <v>0</v>
      </c>
      <c r="G13" s="167">
        <v>0</v>
      </c>
      <c r="H13" s="167">
        <v>0</v>
      </c>
      <c r="I13" s="167">
        <v>0</v>
      </c>
    </row>
    <row r="14" spans="5:9" ht="12.75">
      <c r="E14" s="167"/>
      <c r="F14" s="167"/>
      <c r="G14" s="167"/>
      <c r="H14" s="167"/>
      <c r="I14" s="167"/>
    </row>
    <row r="15" spans="3:9" ht="12.75">
      <c r="C15" s="157" t="s">
        <v>71</v>
      </c>
      <c r="E15" s="167">
        <v>0.18928829505686062</v>
      </c>
      <c r="F15" s="167">
        <v>0.05182372413831471</v>
      </c>
      <c r="G15" s="167">
        <v>-1084.5880977568913</v>
      </c>
      <c r="H15" s="167">
        <v>-0.23288106905321782</v>
      </c>
      <c r="I15" s="167">
        <v>-1084.5798668067494</v>
      </c>
    </row>
    <row r="16" spans="5:9" ht="12.75">
      <c r="E16" s="167"/>
      <c r="F16" s="167"/>
      <c r="G16" s="167"/>
      <c r="H16" s="167"/>
      <c r="I16" s="167"/>
    </row>
    <row r="17" spans="3:9" ht="12.75">
      <c r="C17" s="157" t="s">
        <v>72</v>
      </c>
      <c r="E17" s="167">
        <v>0.03579351423839852</v>
      </c>
      <c r="F17" s="167">
        <v>0.015028004789489235</v>
      </c>
      <c r="G17" s="167">
        <v>-85.31982382196327</v>
      </c>
      <c r="H17" s="167">
        <v>-31.931277159317503</v>
      </c>
      <c r="I17" s="167">
        <v>-117.20027946225288</v>
      </c>
    </row>
    <row r="18" spans="5:9" ht="12.75">
      <c r="E18" s="167"/>
      <c r="F18" s="167"/>
      <c r="G18" s="167"/>
      <c r="H18" s="167"/>
      <c r="I18" s="167"/>
    </row>
    <row r="19" spans="3:9" ht="12.75">
      <c r="C19" s="157" t="s">
        <v>73</v>
      </c>
      <c r="E19" s="167">
        <v>-434.79500039099315</v>
      </c>
      <c r="F19" s="167">
        <v>433.05998967321796</v>
      </c>
      <c r="G19" s="167">
        <v>-953.1655816514287</v>
      </c>
      <c r="H19" s="167">
        <v>510.89113429748886</v>
      </c>
      <c r="I19" s="167">
        <v>-444.009458071715</v>
      </c>
    </row>
    <row r="20" spans="4:9" ht="12.75">
      <c r="D20" s="157" t="s">
        <v>74</v>
      </c>
      <c r="E20" s="167">
        <v>13.13955445933641</v>
      </c>
      <c r="F20" s="167">
        <v>48.38472538497355</v>
      </c>
      <c r="G20" s="167">
        <v>-656.8204381498548</v>
      </c>
      <c r="H20" s="167">
        <v>33.62860676218452</v>
      </c>
      <c r="I20" s="167">
        <v>-561.6675515433603</v>
      </c>
    </row>
    <row r="21" spans="4:9" ht="12.75">
      <c r="D21" s="157" t="s">
        <v>75</v>
      </c>
      <c r="E21" s="167">
        <v>-447.93455485032956</v>
      </c>
      <c r="F21" s="167">
        <v>384.6752642882444</v>
      </c>
      <c r="G21" s="167">
        <v>-296.34514350157394</v>
      </c>
      <c r="H21" s="167">
        <v>477.26252753530434</v>
      </c>
      <c r="I21" s="167">
        <v>117.65809347164526</v>
      </c>
    </row>
    <row r="22" spans="5:9" ht="12.75">
      <c r="E22" s="167"/>
      <c r="F22" s="167"/>
      <c r="G22" s="167"/>
      <c r="H22" s="167"/>
      <c r="I22" s="167"/>
    </row>
    <row r="23" spans="3:9" ht="12.75">
      <c r="C23" s="157" t="s">
        <v>76</v>
      </c>
      <c r="E23" s="167">
        <v>-25.074269689999973</v>
      </c>
      <c r="F23" s="167">
        <v>29.618964159999976</v>
      </c>
      <c r="G23" s="167">
        <v>5.7756143599999845</v>
      </c>
      <c r="H23" s="167">
        <v>-12.278100870000031</v>
      </c>
      <c r="I23" s="167">
        <v>-1.9577920400000437</v>
      </c>
    </row>
    <row r="24" spans="2:9" ht="12.75">
      <c r="B24" s="162"/>
      <c r="C24" s="162"/>
      <c r="D24" s="162"/>
      <c r="E24" s="185"/>
      <c r="F24" s="185"/>
      <c r="G24" s="185"/>
      <c r="H24" s="185"/>
      <c r="I24" s="185"/>
    </row>
    <row r="27" spans="2:9" ht="12.75">
      <c r="B27" s="285" t="s">
        <v>408</v>
      </c>
      <c r="C27" s="285"/>
      <c r="D27" s="285"/>
      <c r="E27" s="285"/>
      <c r="G27" s="285"/>
      <c r="H27" s="285"/>
      <c r="I27" s="285"/>
    </row>
    <row r="28" spans="2:9" ht="12.75">
      <c r="B28" s="285" t="s">
        <v>409</v>
      </c>
      <c r="C28" s="285"/>
      <c r="D28" s="285"/>
      <c r="E28" s="285"/>
      <c r="G28" s="285"/>
      <c r="H28" s="285"/>
      <c r="I28" s="285"/>
    </row>
    <row r="29" spans="2:9" ht="12.75">
      <c r="B29" s="285" t="s">
        <v>410</v>
      </c>
      <c r="C29" s="285"/>
      <c r="D29" s="285"/>
      <c r="E29" s="285"/>
      <c r="G29" s="285"/>
      <c r="H29" s="285"/>
      <c r="I29" s="285"/>
    </row>
    <row r="30" spans="2:9" ht="12.75">
      <c r="B30" s="285"/>
      <c r="C30" s="285"/>
      <c r="D30" s="285"/>
      <c r="E30" s="285"/>
      <c r="G30" s="285"/>
      <c r="H30" s="285"/>
      <c r="I30" s="285"/>
    </row>
  </sheetData>
  <mergeCells count="3">
    <mergeCell ref="B2:I2"/>
    <mergeCell ref="B3:I3"/>
    <mergeCell ref="E6:H6"/>
  </mergeCells>
  <printOptions horizontalCentered="1"/>
  <pageMargins left="0.75" right="0.75" top="0.48" bottom="1" header="1.1811023622047245" footer="0"/>
  <pageSetup fitToHeight="0" fitToWidth="0" horizontalDpi="300" verticalDpi="300" orientation="landscape" scale="75" r:id="rId1"/>
</worksheet>
</file>

<file path=xl/worksheets/sheet15.xml><?xml version="1.0" encoding="utf-8"?>
<worksheet xmlns="http://schemas.openxmlformats.org/spreadsheetml/2006/main" xmlns:r="http://schemas.openxmlformats.org/officeDocument/2006/relationships">
  <dimension ref="B1:U187"/>
  <sheetViews>
    <sheetView showGridLines="0" zoomScale="75" zoomScaleNormal="75" zoomScaleSheetLayoutView="75" workbookViewId="0" topLeftCell="A1">
      <selection activeCell="A1" sqref="A1"/>
    </sheetView>
  </sheetViews>
  <sheetFormatPr defaultColWidth="11.421875" defaultRowHeight="12.75"/>
  <cols>
    <col min="1" max="3" width="2.7109375" style="186" customWidth="1"/>
    <col min="4" max="4" width="4.7109375" style="186" customWidth="1"/>
    <col min="5" max="5" width="6.7109375" style="186" customWidth="1"/>
    <col min="6" max="6" width="8.140625" style="186" customWidth="1"/>
    <col min="7" max="7" width="10.7109375" style="186" customWidth="1"/>
    <col min="8" max="8" width="12.7109375" style="186" customWidth="1"/>
    <col min="9" max="9" width="14.7109375" style="186" customWidth="1"/>
    <col min="10" max="10" width="11.7109375" style="235" customWidth="1"/>
    <col min="11" max="11" width="2.57421875" style="235" customWidth="1"/>
    <col min="12" max="12" width="11.7109375" style="256" customWidth="1"/>
    <col min="13" max="13" width="2.00390625" style="256" customWidth="1"/>
    <col min="14" max="14" width="11.7109375" style="256" customWidth="1"/>
    <col min="15" max="15" width="2.140625" style="256" customWidth="1"/>
    <col min="16" max="16" width="11.7109375" style="256" customWidth="1"/>
    <col min="17" max="17" width="1.8515625" style="256" customWidth="1"/>
    <col min="18" max="18" width="11.7109375" style="256" customWidth="1"/>
    <col min="19" max="19" width="2.140625" style="256" customWidth="1"/>
    <col min="20" max="20" width="11.7109375" style="235" customWidth="1"/>
    <col min="21" max="16384" width="10.7109375" style="258" customWidth="1"/>
  </cols>
  <sheetData>
    <row r="1" spans="2:20" s="186" customFormat="1" ht="12.75">
      <c r="B1" s="157" t="s">
        <v>737</v>
      </c>
      <c r="J1" s="235"/>
      <c r="K1" s="235"/>
      <c r="L1" s="256"/>
      <c r="M1" s="256"/>
      <c r="N1" s="256"/>
      <c r="O1" s="256"/>
      <c r="P1" s="256"/>
      <c r="Q1" s="256"/>
      <c r="R1" s="256"/>
      <c r="S1" s="256"/>
      <c r="T1" s="235"/>
    </row>
    <row r="2" spans="2:20" s="291" customFormat="1" ht="12.75" customHeight="1">
      <c r="B2" s="292" t="s">
        <v>738</v>
      </c>
      <c r="C2" s="293"/>
      <c r="D2" s="293"/>
      <c r="E2" s="293"/>
      <c r="F2" s="293"/>
      <c r="G2" s="293"/>
      <c r="H2" s="293"/>
      <c r="I2" s="293"/>
      <c r="J2" s="294"/>
      <c r="K2" s="294"/>
      <c r="L2" s="295"/>
      <c r="M2" s="295"/>
      <c r="N2" s="296"/>
      <c r="O2" s="296"/>
      <c r="P2" s="296"/>
      <c r="Q2" s="296"/>
      <c r="R2" s="296"/>
      <c r="S2" s="296"/>
      <c r="T2" s="297"/>
    </row>
    <row r="3" spans="2:20" s="186" customFormat="1" ht="12.75">
      <c r="B3" s="291" t="s">
        <v>0</v>
      </c>
      <c r="C3" s="298"/>
      <c r="D3" s="293"/>
      <c r="E3" s="293"/>
      <c r="F3" s="293"/>
      <c r="G3" s="293"/>
      <c r="H3" s="293"/>
      <c r="I3" s="293"/>
      <c r="J3" s="297"/>
      <c r="K3" s="297"/>
      <c r="L3" s="256"/>
      <c r="M3" s="256"/>
      <c r="N3" s="256"/>
      <c r="O3" s="256"/>
      <c r="P3" s="256"/>
      <c r="Q3" s="256"/>
      <c r="R3" s="256"/>
      <c r="S3" s="256"/>
      <c r="T3" s="297"/>
    </row>
    <row r="4" spans="2:20" s="291" customFormat="1" ht="12.75" customHeight="1">
      <c r="B4" s="292"/>
      <c r="J4" s="299"/>
      <c r="K4" s="299"/>
      <c r="L4" s="299"/>
      <c r="M4" s="299"/>
      <c r="N4" s="299"/>
      <c r="O4" s="299"/>
      <c r="P4" s="299"/>
      <c r="Q4" s="299"/>
      <c r="R4" s="299"/>
      <c r="S4" s="299"/>
      <c r="T4" s="294"/>
    </row>
    <row r="5" spans="2:20" s="291" customFormat="1" ht="12.75" customHeight="1">
      <c r="B5" s="300"/>
      <c r="C5" s="300"/>
      <c r="D5" s="300"/>
      <c r="E5" s="300"/>
      <c r="F5" s="300"/>
      <c r="G5" s="300"/>
      <c r="H5" s="301"/>
      <c r="I5" s="301"/>
      <c r="J5" s="301"/>
      <c r="K5" s="301"/>
      <c r="L5" s="301" t="s">
        <v>625</v>
      </c>
      <c r="M5" s="301"/>
      <c r="N5" s="301"/>
      <c r="O5" s="301"/>
      <c r="P5" s="301"/>
      <c r="Q5" s="301"/>
      <c r="R5" s="301"/>
      <c r="S5" s="301"/>
      <c r="T5" s="302"/>
    </row>
    <row r="6" spans="8:20" s="186" customFormat="1" ht="12.75">
      <c r="H6" s="293"/>
      <c r="I6" s="293"/>
      <c r="J6" s="296"/>
      <c r="K6" s="296"/>
      <c r="L6" s="303" t="s">
        <v>646</v>
      </c>
      <c r="M6" s="303"/>
      <c r="N6" s="303"/>
      <c r="O6" s="303"/>
      <c r="P6" s="303"/>
      <c r="Q6" s="303"/>
      <c r="R6" s="303"/>
      <c r="S6" s="304"/>
      <c r="T6" s="297"/>
    </row>
    <row r="7" spans="2:20" s="186" customFormat="1" ht="12.75">
      <c r="B7" s="299" t="s">
        <v>1</v>
      </c>
      <c r="F7" s="169"/>
      <c r="G7" s="169"/>
      <c r="H7" s="169"/>
      <c r="I7" s="169"/>
      <c r="J7" s="235"/>
      <c r="K7" s="235"/>
      <c r="L7" s="235"/>
      <c r="M7" s="235"/>
      <c r="N7" s="235"/>
      <c r="O7" s="235"/>
      <c r="P7" s="235"/>
      <c r="Q7" s="235"/>
      <c r="R7" s="235"/>
      <c r="S7" s="235"/>
      <c r="T7" s="235"/>
    </row>
    <row r="8" spans="2:20" s="291" customFormat="1" ht="39" thickBot="1">
      <c r="B8" s="305"/>
      <c r="C8" s="305"/>
      <c r="D8" s="305"/>
      <c r="E8" s="305"/>
      <c r="F8" s="306"/>
      <c r="G8" s="306"/>
      <c r="H8" s="306"/>
      <c r="I8" s="307"/>
      <c r="J8" s="308">
        <v>2008</v>
      </c>
      <c r="K8" s="309"/>
      <c r="L8" s="308" t="s">
        <v>626</v>
      </c>
      <c r="M8" s="309"/>
      <c r="N8" s="310" t="s">
        <v>627</v>
      </c>
      <c r="O8" s="311"/>
      <c r="P8" s="312" t="s">
        <v>628</v>
      </c>
      <c r="Q8" s="311"/>
      <c r="R8" s="312" t="s">
        <v>527</v>
      </c>
      <c r="S8" s="310"/>
      <c r="T8" s="313">
        <v>39873</v>
      </c>
    </row>
    <row r="9" spans="6:20" s="186" customFormat="1" ht="12.75">
      <c r="F9" s="169"/>
      <c r="G9" s="169"/>
      <c r="H9" s="169"/>
      <c r="I9" s="169"/>
      <c r="J9" s="235"/>
      <c r="K9" s="235"/>
      <c r="L9" s="235"/>
      <c r="M9" s="235"/>
      <c r="N9" s="235"/>
      <c r="O9" s="235"/>
      <c r="P9" s="235"/>
      <c r="Q9" s="235"/>
      <c r="R9" s="235"/>
      <c r="S9" s="235"/>
      <c r="T9" s="235"/>
    </row>
    <row r="10" spans="2:20" s="186" customFormat="1" ht="12.75">
      <c r="B10" s="291" t="s">
        <v>196</v>
      </c>
      <c r="C10" s="314"/>
      <c r="D10" s="291"/>
      <c r="E10" s="291"/>
      <c r="F10" s="315"/>
      <c r="G10" s="315"/>
      <c r="H10" s="315"/>
      <c r="I10" s="315"/>
      <c r="J10" s="294">
        <v>-30177.031028244062</v>
      </c>
      <c r="K10" s="294"/>
      <c r="L10" s="294">
        <v>20.36338212298142</v>
      </c>
      <c r="M10" s="294"/>
      <c r="N10" s="294">
        <v>65.3261856475425</v>
      </c>
      <c r="O10" s="294"/>
      <c r="P10" s="294">
        <v>-9944.281342027578</v>
      </c>
      <c r="Q10" s="294"/>
      <c r="R10" s="294">
        <v>0.514563120106331</v>
      </c>
      <c r="S10" s="294"/>
      <c r="T10" s="294">
        <v>-40035.088239381</v>
      </c>
    </row>
    <row r="11" spans="2:20" s="186" customFormat="1" ht="12.75">
      <c r="B11" s="291"/>
      <c r="C11" s="291"/>
      <c r="D11" s="291"/>
      <c r="E11" s="291"/>
      <c r="F11" s="315"/>
      <c r="G11" s="315"/>
      <c r="H11" s="315"/>
      <c r="I11" s="315"/>
      <c r="J11" s="294"/>
      <c r="K11" s="294"/>
      <c r="L11" s="294"/>
      <c r="M11" s="294"/>
      <c r="N11" s="294"/>
      <c r="O11" s="294"/>
      <c r="P11" s="294"/>
      <c r="Q11" s="294"/>
      <c r="R11" s="294"/>
      <c r="S11" s="294"/>
      <c r="T11" s="294"/>
    </row>
    <row r="12" spans="2:20" s="169" customFormat="1" ht="12.75">
      <c r="B12" s="315" t="s">
        <v>421</v>
      </c>
      <c r="C12" s="315" t="s">
        <v>481</v>
      </c>
      <c r="D12" s="315"/>
      <c r="E12" s="316"/>
      <c r="F12" s="315"/>
      <c r="G12" s="315"/>
      <c r="H12" s="315"/>
      <c r="I12" s="315"/>
      <c r="J12" s="294">
        <v>142918.25903543108</v>
      </c>
      <c r="K12" s="294"/>
      <c r="L12" s="294">
        <v>1563.1443465709583</v>
      </c>
      <c r="M12" s="294"/>
      <c r="N12" s="294">
        <v>638.3748796879231</v>
      </c>
      <c r="O12" s="294"/>
      <c r="P12" s="294">
        <v>-1238.0311383531327</v>
      </c>
      <c r="Q12" s="294"/>
      <c r="R12" s="294">
        <v>73.03125117067125</v>
      </c>
      <c r="S12" s="294"/>
      <c r="T12" s="294">
        <v>143954.7983745075</v>
      </c>
    </row>
    <row r="13" spans="2:20" s="169" customFormat="1" ht="12.75">
      <c r="B13" s="315"/>
      <c r="C13" s="315"/>
      <c r="D13" s="315"/>
      <c r="E13" s="315"/>
      <c r="F13" s="315"/>
      <c r="G13" s="315"/>
      <c r="H13" s="315"/>
      <c r="I13" s="315"/>
      <c r="J13" s="294"/>
      <c r="K13" s="294"/>
      <c r="L13" s="294"/>
      <c r="M13" s="294"/>
      <c r="N13" s="294"/>
      <c r="O13" s="294"/>
      <c r="P13" s="294"/>
      <c r="Q13" s="294"/>
      <c r="R13" s="294"/>
      <c r="S13" s="294"/>
      <c r="T13" s="294"/>
    </row>
    <row r="14" spans="2:20" s="194" customFormat="1" ht="12.75">
      <c r="B14" s="317"/>
      <c r="C14" s="317" t="s">
        <v>423</v>
      </c>
      <c r="D14" s="317" t="s">
        <v>739</v>
      </c>
      <c r="E14" s="317"/>
      <c r="F14" s="317"/>
      <c r="G14" s="317"/>
      <c r="H14" s="317"/>
      <c r="I14" s="317"/>
      <c r="J14" s="328">
        <v>31762.65751110476</v>
      </c>
      <c r="K14" s="328"/>
      <c r="L14" s="328">
        <v>2255.644523144564</v>
      </c>
      <c r="M14" s="328"/>
      <c r="N14" s="328">
        <v>28.220116150915146</v>
      </c>
      <c r="O14" s="328"/>
      <c r="P14" s="328">
        <v>-605.044164325007</v>
      </c>
      <c r="Q14" s="328"/>
      <c r="R14" s="328">
        <v>0.04314199999999602</v>
      </c>
      <c r="S14" s="328"/>
      <c r="T14" s="328">
        <v>33441.521128075234</v>
      </c>
    </row>
    <row r="15" spans="2:20" s="169" customFormat="1" ht="12.75">
      <c r="B15" s="315"/>
      <c r="C15" s="315"/>
      <c r="D15" s="315" t="s">
        <v>200</v>
      </c>
      <c r="E15" s="315" t="s">
        <v>528</v>
      </c>
      <c r="F15" s="315"/>
      <c r="G15" s="315"/>
      <c r="H15" s="315"/>
      <c r="I15" s="315"/>
      <c r="J15" s="294">
        <v>27584.674979159947</v>
      </c>
      <c r="K15" s="294"/>
      <c r="L15" s="294">
        <v>1905.5981063245642</v>
      </c>
      <c r="M15" s="294"/>
      <c r="N15" s="294">
        <v>28.220116150915146</v>
      </c>
      <c r="O15" s="294"/>
      <c r="P15" s="294">
        <v>-605.044164325007</v>
      </c>
      <c r="Q15" s="294"/>
      <c r="R15" s="294">
        <v>0.04314199999999602</v>
      </c>
      <c r="S15" s="294"/>
      <c r="T15" s="294">
        <v>28913.49217931042</v>
      </c>
    </row>
    <row r="16" spans="2:20" s="169" customFormat="1" ht="12.75">
      <c r="B16" s="315"/>
      <c r="C16" s="315"/>
      <c r="D16" s="315"/>
      <c r="E16" s="315" t="s">
        <v>201</v>
      </c>
      <c r="F16" s="315"/>
      <c r="G16" s="315"/>
      <c r="H16" s="315"/>
      <c r="I16" s="315"/>
      <c r="J16" s="294">
        <v>0</v>
      </c>
      <c r="K16" s="294"/>
      <c r="L16" s="294">
        <v>0</v>
      </c>
      <c r="M16" s="294"/>
      <c r="N16" s="294">
        <v>0</v>
      </c>
      <c r="O16" s="294"/>
      <c r="P16" s="294">
        <v>0</v>
      </c>
      <c r="Q16" s="294"/>
      <c r="R16" s="294">
        <v>0</v>
      </c>
      <c r="S16" s="294"/>
      <c r="T16" s="294">
        <v>0</v>
      </c>
    </row>
    <row r="17" spans="2:20" s="169" customFormat="1" ht="12.75">
      <c r="B17" s="315"/>
      <c r="C17" s="315"/>
      <c r="D17" s="315"/>
      <c r="E17" s="315" t="s">
        <v>529</v>
      </c>
      <c r="F17" s="315" t="s">
        <v>530</v>
      </c>
      <c r="G17" s="315"/>
      <c r="H17" s="315"/>
      <c r="I17" s="315"/>
      <c r="J17" s="294">
        <v>27584.674979159947</v>
      </c>
      <c r="K17" s="294"/>
      <c r="L17" s="294">
        <v>1905.5981063245642</v>
      </c>
      <c r="M17" s="294"/>
      <c r="N17" s="294">
        <v>28.220116150915146</v>
      </c>
      <c r="O17" s="294"/>
      <c r="P17" s="294">
        <v>-605.044164325007</v>
      </c>
      <c r="Q17" s="294"/>
      <c r="R17" s="294">
        <v>0.04314199999999602</v>
      </c>
      <c r="S17" s="294"/>
      <c r="T17" s="294">
        <v>28913.49217931042</v>
      </c>
    </row>
    <row r="18" spans="2:20" s="169" customFormat="1" ht="12.75">
      <c r="B18" s="315"/>
      <c r="C18" s="315"/>
      <c r="D18" s="315"/>
      <c r="E18" s="315" t="s">
        <v>531</v>
      </c>
      <c r="F18" s="315" t="s">
        <v>532</v>
      </c>
      <c r="G18" s="315"/>
      <c r="H18" s="315"/>
      <c r="I18" s="315"/>
      <c r="J18" s="294">
        <v>0</v>
      </c>
      <c r="K18" s="294"/>
      <c r="L18" s="294">
        <v>0</v>
      </c>
      <c r="M18" s="294"/>
      <c r="N18" s="294">
        <v>0</v>
      </c>
      <c r="O18" s="294"/>
      <c r="P18" s="294">
        <v>0</v>
      </c>
      <c r="Q18" s="294"/>
      <c r="R18" s="294">
        <v>0</v>
      </c>
      <c r="S18" s="294"/>
      <c r="T18" s="294">
        <v>0</v>
      </c>
    </row>
    <row r="19" spans="2:20" s="169" customFormat="1" ht="12.75">
      <c r="B19" s="315"/>
      <c r="C19" s="315"/>
      <c r="D19" s="315" t="s">
        <v>204</v>
      </c>
      <c r="E19" s="315" t="s">
        <v>17</v>
      </c>
      <c r="F19" s="315"/>
      <c r="G19" s="315"/>
      <c r="H19" s="315"/>
      <c r="I19" s="315"/>
      <c r="J19" s="294">
        <v>4177.982531944813</v>
      </c>
      <c r="K19" s="294"/>
      <c r="L19" s="294">
        <v>350.04641682</v>
      </c>
      <c r="M19" s="294"/>
      <c r="N19" s="294">
        <v>0</v>
      </c>
      <c r="O19" s="294"/>
      <c r="P19" s="294">
        <v>0</v>
      </c>
      <c r="Q19" s="294"/>
      <c r="R19" s="294">
        <v>0</v>
      </c>
      <c r="S19" s="294"/>
      <c r="T19" s="294">
        <v>4528.028948764812</v>
      </c>
    </row>
    <row r="20" spans="2:20" s="169" customFormat="1" ht="12.75">
      <c r="B20" s="315"/>
      <c r="C20" s="315"/>
      <c r="D20" s="315"/>
      <c r="E20" s="315" t="s">
        <v>533</v>
      </c>
      <c r="F20" s="315" t="s">
        <v>530</v>
      </c>
      <c r="G20" s="315"/>
      <c r="H20" s="315"/>
      <c r="I20" s="315"/>
      <c r="J20" s="294">
        <v>4177.982531944813</v>
      </c>
      <c r="K20" s="294"/>
      <c r="L20" s="294">
        <v>350.04641682</v>
      </c>
      <c r="M20" s="294"/>
      <c r="N20" s="294">
        <v>0</v>
      </c>
      <c r="O20" s="294"/>
      <c r="P20" s="294">
        <v>0</v>
      </c>
      <c r="Q20" s="294"/>
      <c r="R20" s="294">
        <v>0</v>
      </c>
      <c r="S20" s="294"/>
      <c r="T20" s="294">
        <v>4528.028948764812</v>
      </c>
    </row>
    <row r="21" spans="2:20" s="169" customFormat="1" ht="12.75">
      <c r="B21" s="315"/>
      <c r="C21" s="315"/>
      <c r="D21" s="315"/>
      <c r="E21" s="315" t="s">
        <v>534</v>
      </c>
      <c r="F21" s="315" t="s">
        <v>532</v>
      </c>
      <c r="G21" s="315"/>
      <c r="H21" s="315"/>
      <c r="I21" s="315"/>
      <c r="J21" s="294">
        <v>0</v>
      </c>
      <c r="K21" s="294"/>
      <c r="L21" s="294">
        <v>0</v>
      </c>
      <c r="M21" s="294"/>
      <c r="N21" s="294">
        <v>0</v>
      </c>
      <c r="O21" s="294"/>
      <c r="P21" s="294">
        <v>0</v>
      </c>
      <c r="Q21" s="294"/>
      <c r="R21" s="294">
        <v>0</v>
      </c>
      <c r="S21" s="294"/>
      <c r="T21" s="294">
        <v>0</v>
      </c>
    </row>
    <row r="22" spans="2:20" s="194" customFormat="1" ht="12.75">
      <c r="B22" s="317"/>
      <c r="C22" s="317" t="s">
        <v>427</v>
      </c>
      <c r="D22" s="317" t="s">
        <v>314</v>
      </c>
      <c r="E22" s="317"/>
      <c r="F22" s="317"/>
      <c r="G22" s="317"/>
      <c r="H22" s="317"/>
      <c r="I22" s="317"/>
      <c r="J22" s="328">
        <v>57974.052754779186</v>
      </c>
      <c r="K22" s="328"/>
      <c r="L22" s="328">
        <v>911.3223193022418</v>
      </c>
      <c r="M22" s="328"/>
      <c r="N22" s="328">
        <v>-382.2238788336098</v>
      </c>
      <c r="O22" s="328"/>
      <c r="P22" s="328">
        <v>-1066.3737041221661</v>
      </c>
      <c r="Q22" s="328"/>
      <c r="R22" s="328">
        <v>-0.05320943999999827</v>
      </c>
      <c r="S22" s="328"/>
      <c r="T22" s="328">
        <v>57436.724281685645</v>
      </c>
    </row>
    <row r="23" spans="2:20" s="169" customFormat="1" ht="12.75">
      <c r="B23" s="315"/>
      <c r="C23" s="315"/>
      <c r="D23" s="315" t="s">
        <v>535</v>
      </c>
      <c r="E23" s="315" t="s">
        <v>536</v>
      </c>
      <c r="F23" s="315"/>
      <c r="G23" s="315"/>
      <c r="H23" s="315"/>
      <c r="I23" s="315"/>
      <c r="J23" s="294">
        <v>33651.39281324775</v>
      </c>
      <c r="K23" s="294"/>
      <c r="L23" s="294">
        <v>1551.273381839005</v>
      </c>
      <c r="M23" s="294"/>
      <c r="N23" s="294">
        <v>-414.3242830439366</v>
      </c>
      <c r="O23" s="294"/>
      <c r="P23" s="294">
        <v>-429.99885328395817</v>
      </c>
      <c r="Q23" s="294"/>
      <c r="R23" s="294">
        <v>-0.04320943999999827</v>
      </c>
      <c r="S23" s="294"/>
      <c r="T23" s="294">
        <v>34358.29984931886</v>
      </c>
    </row>
    <row r="24" spans="2:20" s="169" customFormat="1" ht="12.75">
      <c r="B24" s="315"/>
      <c r="C24" s="315"/>
      <c r="D24" s="315"/>
      <c r="E24" s="315" t="s">
        <v>537</v>
      </c>
      <c r="F24" s="315" t="s">
        <v>82</v>
      </c>
      <c r="G24" s="315"/>
      <c r="H24" s="315"/>
      <c r="I24" s="315"/>
      <c r="J24" s="294">
        <v>0</v>
      </c>
      <c r="K24" s="294"/>
      <c r="L24" s="294">
        <v>0</v>
      </c>
      <c r="M24" s="294"/>
      <c r="N24" s="294">
        <v>0</v>
      </c>
      <c r="O24" s="294"/>
      <c r="P24" s="294">
        <v>0</v>
      </c>
      <c r="Q24" s="294"/>
      <c r="R24" s="294">
        <v>0</v>
      </c>
      <c r="S24" s="294"/>
      <c r="T24" s="294">
        <v>0</v>
      </c>
    </row>
    <row r="25" spans="2:20" s="169" customFormat="1" ht="12.75">
      <c r="B25" s="315"/>
      <c r="C25" s="315"/>
      <c r="D25" s="315"/>
      <c r="E25" s="315" t="s">
        <v>538</v>
      </c>
      <c r="F25" s="315" t="s">
        <v>539</v>
      </c>
      <c r="G25" s="315"/>
      <c r="H25" s="315"/>
      <c r="I25" s="315"/>
      <c r="J25" s="294">
        <v>0.20905326000000002</v>
      </c>
      <c r="K25" s="294"/>
      <c r="L25" s="294">
        <v>0.5055831700000004</v>
      </c>
      <c r="M25" s="294"/>
      <c r="N25" s="294">
        <v>0.1</v>
      </c>
      <c r="O25" s="294"/>
      <c r="P25" s="294">
        <v>-0.1</v>
      </c>
      <c r="Q25" s="294"/>
      <c r="R25" s="294">
        <v>0</v>
      </c>
      <c r="S25" s="294"/>
      <c r="T25" s="294">
        <v>0.7146364300000001</v>
      </c>
    </row>
    <row r="26" spans="2:20" s="169" customFormat="1" ht="12.75">
      <c r="B26" s="315"/>
      <c r="C26" s="315"/>
      <c r="D26" s="315"/>
      <c r="E26" s="315" t="s">
        <v>540</v>
      </c>
      <c r="F26" s="315" t="s">
        <v>153</v>
      </c>
      <c r="G26" s="315"/>
      <c r="H26" s="315"/>
      <c r="I26" s="315"/>
      <c r="J26" s="294">
        <v>59.766536</v>
      </c>
      <c r="K26" s="294"/>
      <c r="L26" s="294">
        <v>-0.19781400000000016</v>
      </c>
      <c r="M26" s="294"/>
      <c r="N26" s="294">
        <v>0</v>
      </c>
      <c r="O26" s="294"/>
      <c r="P26" s="294">
        <v>1</v>
      </c>
      <c r="Q26" s="294"/>
      <c r="R26" s="294">
        <v>-0.04320943999999827</v>
      </c>
      <c r="S26" s="294"/>
      <c r="T26" s="294">
        <v>60.52551256</v>
      </c>
    </row>
    <row r="27" spans="2:20" s="169" customFormat="1" ht="12.75">
      <c r="B27" s="315"/>
      <c r="C27" s="315"/>
      <c r="D27" s="315"/>
      <c r="E27" s="315" t="s">
        <v>541</v>
      </c>
      <c r="F27" s="315" t="s">
        <v>154</v>
      </c>
      <c r="G27" s="315"/>
      <c r="H27" s="315"/>
      <c r="I27" s="315"/>
      <c r="J27" s="294">
        <v>33591.41722398775</v>
      </c>
      <c r="K27" s="294"/>
      <c r="L27" s="294">
        <v>1550.965612669005</v>
      </c>
      <c r="M27" s="294"/>
      <c r="N27" s="294">
        <v>-414.4242830439366</v>
      </c>
      <c r="O27" s="294"/>
      <c r="P27" s="294">
        <v>-430.89885328395815</v>
      </c>
      <c r="Q27" s="294"/>
      <c r="R27" s="294">
        <v>0</v>
      </c>
      <c r="S27" s="294"/>
      <c r="T27" s="294">
        <v>34297.05970032886</v>
      </c>
    </row>
    <row r="28" spans="2:20" s="169" customFormat="1" ht="12.75">
      <c r="B28" s="315"/>
      <c r="C28" s="315"/>
      <c r="D28" s="315" t="s">
        <v>542</v>
      </c>
      <c r="E28" s="315" t="s">
        <v>215</v>
      </c>
      <c r="F28" s="315"/>
      <c r="G28" s="315"/>
      <c r="H28" s="315"/>
      <c r="I28" s="315"/>
      <c r="J28" s="294">
        <v>24322.659941531434</v>
      </c>
      <c r="K28" s="294"/>
      <c r="L28" s="294">
        <v>-639.9510625367632</v>
      </c>
      <c r="M28" s="294"/>
      <c r="N28" s="294">
        <v>32.10040421032684</v>
      </c>
      <c r="O28" s="294"/>
      <c r="P28" s="294">
        <v>-636.374850838208</v>
      </c>
      <c r="Q28" s="294"/>
      <c r="R28" s="294">
        <v>-0.01</v>
      </c>
      <c r="S28" s="294"/>
      <c r="T28" s="294">
        <v>23078.424432366788</v>
      </c>
    </row>
    <row r="29" spans="2:20" s="169" customFormat="1" ht="12.75">
      <c r="B29" s="315"/>
      <c r="C29" s="315"/>
      <c r="D29" s="315"/>
      <c r="E29" s="315" t="s">
        <v>543</v>
      </c>
      <c r="F29" s="315" t="s">
        <v>544</v>
      </c>
      <c r="G29" s="315"/>
      <c r="H29" s="315"/>
      <c r="I29" s="315"/>
      <c r="J29" s="294">
        <v>18733.06205660181</v>
      </c>
      <c r="K29" s="294"/>
      <c r="L29" s="294">
        <v>509.1708274281307</v>
      </c>
      <c r="M29" s="294"/>
      <c r="N29" s="294">
        <v>-34.67587644749895</v>
      </c>
      <c r="O29" s="294"/>
      <c r="P29" s="294">
        <v>-588.4611414845956</v>
      </c>
      <c r="Q29" s="294"/>
      <c r="R29" s="294">
        <v>0</v>
      </c>
      <c r="S29" s="294"/>
      <c r="T29" s="294">
        <v>18619.095866097847</v>
      </c>
    </row>
    <row r="30" spans="2:20" s="169" customFormat="1" ht="12.75">
      <c r="B30" s="315"/>
      <c r="C30" s="315"/>
      <c r="D30" s="315"/>
      <c r="E30" s="315"/>
      <c r="F30" s="315" t="s">
        <v>545</v>
      </c>
      <c r="G30" s="315" t="s">
        <v>82</v>
      </c>
      <c r="H30" s="315"/>
      <c r="I30" s="315"/>
      <c r="J30" s="294">
        <v>0</v>
      </c>
      <c r="K30" s="294"/>
      <c r="L30" s="294">
        <v>0</v>
      </c>
      <c r="M30" s="294"/>
      <c r="N30" s="294">
        <v>0</v>
      </c>
      <c r="O30" s="294"/>
      <c r="P30" s="294">
        <v>0</v>
      </c>
      <c r="Q30" s="294"/>
      <c r="R30" s="294">
        <v>0</v>
      </c>
      <c r="S30" s="294"/>
      <c r="T30" s="294">
        <v>0</v>
      </c>
    </row>
    <row r="31" spans="2:20" s="169" customFormat="1" ht="12.75">
      <c r="B31" s="315"/>
      <c r="C31" s="315"/>
      <c r="D31" s="315"/>
      <c r="E31" s="315"/>
      <c r="F31" s="315" t="s">
        <v>546</v>
      </c>
      <c r="G31" s="315" t="s">
        <v>539</v>
      </c>
      <c r="H31" s="315"/>
      <c r="I31" s="315"/>
      <c r="J31" s="294">
        <v>15779.351492560001</v>
      </c>
      <c r="K31" s="294"/>
      <c r="L31" s="294">
        <v>-131.9404502155112</v>
      </c>
      <c r="M31" s="294"/>
      <c r="N31" s="294">
        <v>229.7376702599995</v>
      </c>
      <c r="O31" s="294"/>
      <c r="P31" s="294">
        <v>-555.3254311344881</v>
      </c>
      <c r="Q31" s="294"/>
      <c r="R31" s="294">
        <v>0</v>
      </c>
      <c r="S31" s="294"/>
      <c r="T31" s="294">
        <v>15321.823281470002</v>
      </c>
    </row>
    <row r="32" spans="2:20" s="169" customFormat="1" ht="12.75">
      <c r="B32" s="315"/>
      <c r="C32" s="315"/>
      <c r="D32" s="315"/>
      <c r="E32" s="315"/>
      <c r="F32" s="315" t="s">
        <v>547</v>
      </c>
      <c r="G32" s="315" t="s">
        <v>153</v>
      </c>
      <c r="H32" s="315"/>
      <c r="I32" s="315"/>
      <c r="J32" s="294">
        <v>444.987259</v>
      </c>
      <c r="K32" s="294"/>
      <c r="L32" s="294">
        <v>331.916197723642</v>
      </c>
      <c r="M32" s="294"/>
      <c r="N32" s="294">
        <v>-4.1444</v>
      </c>
      <c r="O32" s="294"/>
      <c r="P32" s="294">
        <v>-5.355122721524026</v>
      </c>
      <c r="Q32" s="294"/>
      <c r="R32" s="294">
        <v>0</v>
      </c>
      <c r="S32" s="294"/>
      <c r="T32" s="294">
        <v>767.4039340021179</v>
      </c>
    </row>
    <row r="33" spans="2:20" s="169" customFormat="1" ht="12.75">
      <c r="B33" s="315"/>
      <c r="C33" s="315"/>
      <c r="D33" s="315"/>
      <c r="E33" s="315"/>
      <c r="F33" s="315" t="s">
        <v>548</v>
      </c>
      <c r="G33" s="315" t="s">
        <v>154</v>
      </c>
      <c r="H33" s="315"/>
      <c r="I33" s="315"/>
      <c r="J33" s="294">
        <v>2508.72330504181</v>
      </c>
      <c r="K33" s="294"/>
      <c r="L33" s="294">
        <v>309.1950799199999</v>
      </c>
      <c r="M33" s="294"/>
      <c r="N33" s="294">
        <v>-260.26914670749846</v>
      </c>
      <c r="O33" s="294"/>
      <c r="P33" s="294">
        <v>-27.7805876285835</v>
      </c>
      <c r="Q33" s="294"/>
      <c r="R33" s="294">
        <v>0</v>
      </c>
      <c r="S33" s="294"/>
      <c r="T33" s="294">
        <v>2529.8686506257277</v>
      </c>
    </row>
    <row r="34" spans="2:20" s="169" customFormat="1" ht="12.75">
      <c r="B34" s="315"/>
      <c r="C34" s="315"/>
      <c r="D34" s="315"/>
      <c r="E34" s="315" t="s">
        <v>221</v>
      </c>
      <c r="F34" s="315"/>
      <c r="G34" s="315"/>
      <c r="H34" s="315"/>
      <c r="I34" s="315"/>
      <c r="J34" s="294">
        <v>5589.597884929621</v>
      </c>
      <c r="K34" s="294"/>
      <c r="L34" s="294">
        <v>-1149.1218899648939</v>
      </c>
      <c r="M34" s="294"/>
      <c r="N34" s="294">
        <v>66.7762806578258</v>
      </c>
      <c r="O34" s="294"/>
      <c r="P34" s="294">
        <v>-47.91370935361238</v>
      </c>
      <c r="Q34" s="294"/>
      <c r="R34" s="294">
        <v>-0.01</v>
      </c>
      <c r="S34" s="294"/>
      <c r="T34" s="294">
        <v>4459.32856626894</v>
      </c>
    </row>
    <row r="35" spans="2:20" s="169" customFormat="1" ht="12.75">
      <c r="B35" s="315"/>
      <c r="C35" s="315"/>
      <c r="D35" s="315"/>
      <c r="E35" s="315"/>
      <c r="F35" s="315" t="s">
        <v>549</v>
      </c>
      <c r="G35" s="315" t="s">
        <v>82</v>
      </c>
      <c r="H35" s="315"/>
      <c r="I35" s="315"/>
      <c r="J35" s="294">
        <v>0</v>
      </c>
      <c r="K35" s="294"/>
      <c r="L35" s="294">
        <v>0</v>
      </c>
      <c r="M35" s="294"/>
      <c r="N35" s="294">
        <v>0</v>
      </c>
      <c r="O35" s="294"/>
      <c r="P35" s="294">
        <v>0</v>
      </c>
      <c r="Q35" s="294"/>
      <c r="R35" s="294">
        <v>0</v>
      </c>
      <c r="S35" s="294"/>
      <c r="T35" s="294">
        <v>0</v>
      </c>
    </row>
    <row r="36" spans="2:20" s="169" customFormat="1" ht="12.75">
      <c r="B36" s="315"/>
      <c r="C36" s="315"/>
      <c r="D36" s="315"/>
      <c r="E36" s="315"/>
      <c r="F36" s="315" t="s">
        <v>550</v>
      </c>
      <c r="G36" s="315" t="s">
        <v>539</v>
      </c>
      <c r="H36" s="315"/>
      <c r="I36" s="315"/>
      <c r="J36" s="294">
        <v>3441.0964096400003</v>
      </c>
      <c r="K36" s="294"/>
      <c r="L36" s="294">
        <v>-1277.992246334894</v>
      </c>
      <c r="M36" s="294"/>
      <c r="N36" s="294">
        <v>45.87</v>
      </c>
      <c r="O36" s="294"/>
      <c r="P36" s="294">
        <v>-45.44482931510629</v>
      </c>
      <c r="Q36" s="294"/>
      <c r="R36" s="294">
        <v>0</v>
      </c>
      <c r="S36" s="294"/>
      <c r="T36" s="294">
        <v>2163.52933399</v>
      </c>
    </row>
    <row r="37" spans="2:20" s="169" customFormat="1" ht="12.75">
      <c r="B37" s="315"/>
      <c r="C37" s="315"/>
      <c r="D37" s="315"/>
      <c r="E37" s="315"/>
      <c r="F37" s="315" t="s">
        <v>551</v>
      </c>
      <c r="G37" s="315" t="s">
        <v>153</v>
      </c>
      <c r="H37" s="315"/>
      <c r="I37" s="315"/>
      <c r="J37" s="294">
        <v>0</v>
      </c>
      <c r="K37" s="294"/>
      <c r="L37" s="294">
        <v>0</v>
      </c>
      <c r="M37" s="294"/>
      <c r="N37" s="294">
        <v>0</v>
      </c>
      <c r="O37" s="294"/>
      <c r="P37" s="294">
        <v>0</v>
      </c>
      <c r="Q37" s="294"/>
      <c r="R37" s="294">
        <v>0</v>
      </c>
      <c r="S37" s="294"/>
      <c r="T37" s="294">
        <v>0</v>
      </c>
    </row>
    <row r="38" spans="2:20" s="169" customFormat="1" ht="12.75">
      <c r="B38" s="315"/>
      <c r="C38" s="315"/>
      <c r="D38" s="315"/>
      <c r="E38" s="315"/>
      <c r="F38" s="315" t="s">
        <v>552</v>
      </c>
      <c r="G38" s="315" t="s">
        <v>154</v>
      </c>
      <c r="H38" s="315"/>
      <c r="I38" s="315"/>
      <c r="J38" s="294">
        <v>2148.501475289621</v>
      </c>
      <c r="K38" s="294"/>
      <c r="L38" s="294">
        <v>128.87035637000005</v>
      </c>
      <c r="M38" s="294"/>
      <c r="N38" s="294">
        <v>20.9062806578258</v>
      </c>
      <c r="O38" s="294"/>
      <c r="P38" s="294">
        <v>-2.46888003850609</v>
      </c>
      <c r="Q38" s="294"/>
      <c r="R38" s="294">
        <v>-0.01</v>
      </c>
      <c r="S38" s="294"/>
      <c r="T38" s="294">
        <v>2295.7992322789405</v>
      </c>
    </row>
    <row r="39" spans="2:20" s="194" customFormat="1" ht="12.75">
      <c r="B39" s="317"/>
      <c r="C39" s="317" t="s">
        <v>480</v>
      </c>
      <c r="D39" s="317" t="s">
        <v>315</v>
      </c>
      <c r="E39" s="317"/>
      <c r="F39" s="317"/>
      <c r="G39" s="317"/>
      <c r="H39" s="317"/>
      <c r="I39" s="317"/>
      <c r="J39" s="328">
        <v>3026.734196360004</v>
      </c>
      <c r="K39" s="328"/>
      <c r="L39" s="328">
        <v>-3128.838118223936</v>
      </c>
      <c r="M39" s="328"/>
      <c r="N39" s="328">
        <v>631.144988712434</v>
      </c>
      <c r="O39" s="328"/>
      <c r="P39" s="328">
        <v>1509.3</v>
      </c>
      <c r="Q39" s="328"/>
      <c r="R39" s="328">
        <v>73.04291623150016</v>
      </c>
      <c r="S39" s="328"/>
      <c r="T39" s="328">
        <v>2111.383983080002</v>
      </c>
    </row>
    <row r="40" spans="2:20" s="169" customFormat="1" ht="12.75">
      <c r="B40" s="315"/>
      <c r="C40" s="315"/>
      <c r="D40" s="315" t="s">
        <v>553</v>
      </c>
      <c r="E40" s="315" t="s">
        <v>82</v>
      </c>
      <c r="F40" s="315"/>
      <c r="G40" s="315"/>
      <c r="H40" s="315"/>
      <c r="I40" s="315"/>
      <c r="J40" s="294">
        <v>0</v>
      </c>
      <c r="K40" s="294"/>
      <c r="L40" s="294">
        <v>0</v>
      </c>
      <c r="M40" s="294"/>
      <c r="N40" s="294">
        <v>0</v>
      </c>
      <c r="O40" s="294"/>
      <c r="P40" s="294">
        <v>0</v>
      </c>
      <c r="Q40" s="294"/>
      <c r="R40" s="294">
        <v>0</v>
      </c>
      <c r="S40" s="294"/>
      <c r="T40" s="294">
        <v>0</v>
      </c>
    </row>
    <row r="41" spans="2:20" s="169" customFormat="1" ht="12.75">
      <c r="B41" s="315"/>
      <c r="C41" s="315"/>
      <c r="D41" s="315" t="s">
        <v>554</v>
      </c>
      <c r="E41" s="315" t="s">
        <v>539</v>
      </c>
      <c r="F41" s="315"/>
      <c r="G41" s="315"/>
      <c r="H41" s="315"/>
      <c r="I41" s="315"/>
      <c r="J41" s="294">
        <v>0</v>
      </c>
      <c r="K41" s="294"/>
      <c r="L41" s="294">
        <v>0</v>
      </c>
      <c r="M41" s="294"/>
      <c r="N41" s="294">
        <v>0</v>
      </c>
      <c r="O41" s="294"/>
      <c r="P41" s="294">
        <v>0</v>
      </c>
      <c r="Q41" s="294"/>
      <c r="R41" s="294">
        <v>0</v>
      </c>
      <c r="S41" s="294"/>
      <c r="T41" s="294">
        <v>0</v>
      </c>
    </row>
    <row r="42" spans="2:20" s="169" customFormat="1" ht="12.75">
      <c r="B42" s="315"/>
      <c r="C42" s="315"/>
      <c r="D42" s="315" t="s">
        <v>555</v>
      </c>
      <c r="E42" s="315" t="s">
        <v>153</v>
      </c>
      <c r="F42" s="315"/>
      <c r="G42" s="315"/>
      <c r="H42" s="315"/>
      <c r="I42" s="315"/>
      <c r="J42" s="294">
        <v>2428.744330740004</v>
      </c>
      <c r="K42" s="294"/>
      <c r="L42" s="294">
        <v>-1105.48371993315</v>
      </c>
      <c r="M42" s="294"/>
      <c r="N42" s="294">
        <v>23.4018272716478</v>
      </c>
      <c r="O42" s="294"/>
      <c r="P42" s="294">
        <v>290.5</v>
      </c>
      <c r="Q42" s="294"/>
      <c r="R42" s="294">
        <v>73.04291623150016</v>
      </c>
      <c r="S42" s="294"/>
      <c r="T42" s="294">
        <v>1710.205354310002</v>
      </c>
    </row>
    <row r="43" spans="2:20" s="169" customFormat="1" ht="12.75">
      <c r="B43" s="315"/>
      <c r="C43" s="315"/>
      <c r="D43" s="315" t="s">
        <v>556</v>
      </c>
      <c r="E43" s="315" t="s">
        <v>154</v>
      </c>
      <c r="F43" s="315"/>
      <c r="G43" s="315"/>
      <c r="H43" s="315"/>
      <c r="I43" s="315"/>
      <c r="J43" s="294">
        <v>597.9898656199998</v>
      </c>
      <c r="K43" s="294"/>
      <c r="L43" s="294">
        <v>-2023.3543982907859</v>
      </c>
      <c r="M43" s="294"/>
      <c r="N43" s="294">
        <v>607.7431614407863</v>
      </c>
      <c r="O43" s="294"/>
      <c r="P43" s="294">
        <v>1218.8</v>
      </c>
      <c r="Q43" s="294"/>
      <c r="R43" s="294">
        <v>0</v>
      </c>
      <c r="S43" s="294"/>
      <c r="T43" s="294">
        <v>401.1786287700001</v>
      </c>
    </row>
    <row r="44" spans="2:20" s="194" customFormat="1" ht="12.75">
      <c r="B44" s="317"/>
      <c r="C44" s="317" t="s">
        <v>557</v>
      </c>
      <c r="D44" s="317" t="s">
        <v>227</v>
      </c>
      <c r="E44" s="317"/>
      <c r="F44" s="317"/>
      <c r="G44" s="317"/>
      <c r="H44" s="317"/>
      <c r="I44" s="317"/>
      <c r="J44" s="328">
        <v>26992.46573539713</v>
      </c>
      <c r="K44" s="328"/>
      <c r="L44" s="328">
        <v>1065.3714340763904</v>
      </c>
      <c r="M44" s="328"/>
      <c r="N44" s="328">
        <v>0</v>
      </c>
      <c r="O44" s="328"/>
      <c r="P44" s="328">
        <v>-475.10801923653514</v>
      </c>
      <c r="Q44" s="328"/>
      <c r="R44" s="328">
        <v>-0.00159762082890327</v>
      </c>
      <c r="S44" s="328"/>
      <c r="T44" s="328">
        <v>27582.74755261616</v>
      </c>
    </row>
    <row r="45" spans="2:20" s="169" customFormat="1" ht="12.75">
      <c r="B45" s="315"/>
      <c r="C45" s="315"/>
      <c r="D45" s="315" t="s">
        <v>273</v>
      </c>
      <c r="E45" s="315" t="s">
        <v>21</v>
      </c>
      <c r="F45" s="315"/>
      <c r="G45" s="315"/>
      <c r="H45" s="315"/>
      <c r="I45" s="315"/>
      <c r="J45" s="294">
        <v>8419.178842761457</v>
      </c>
      <c r="K45" s="294"/>
      <c r="L45" s="294">
        <v>647.0110328303883</v>
      </c>
      <c r="M45" s="294"/>
      <c r="N45" s="294">
        <v>0</v>
      </c>
      <c r="O45" s="294"/>
      <c r="P45" s="294">
        <v>0</v>
      </c>
      <c r="Q45" s="294"/>
      <c r="R45" s="294">
        <v>0</v>
      </c>
      <c r="S45" s="294"/>
      <c r="T45" s="294">
        <v>9066.189875591846</v>
      </c>
    </row>
    <row r="46" spans="2:20" s="169" customFormat="1" ht="12.75">
      <c r="B46" s="315"/>
      <c r="C46" s="315"/>
      <c r="D46" s="315"/>
      <c r="E46" s="315" t="s">
        <v>558</v>
      </c>
      <c r="F46" s="315" t="s">
        <v>539</v>
      </c>
      <c r="G46" s="315"/>
      <c r="H46" s="315"/>
      <c r="I46" s="315"/>
      <c r="J46" s="294">
        <v>0</v>
      </c>
      <c r="K46" s="294"/>
      <c r="L46" s="294">
        <v>0</v>
      </c>
      <c r="M46" s="294"/>
      <c r="N46" s="294">
        <v>0</v>
      </c>
      <c r="O46" s="294"/>
      <c r="P46" s="294">
        <v>0</v>
      </c>
      <c r="Q46" s="294"/>
      <c r="R46" s="294">
        <v>0</v>
      </c>
      <c r="S46" s="294"/>
      <c r="T46" s="294">
        <v>0</v>
      </c>
    </row>
    <row r="47" spans="2:20" s="169" customFormat="1" ht="12.75">
      <c r="B47" s="315"/>
      <c r="C47" s="315"/>
      <c r="D47" s="315"/>
      <c r="E47" s="315"/>
      <c r="F47" s="315" t="s">
        <v>559</v>
      </c>
      <c r="G47" s="315" t="s">
        <v>560</v>
      </c>
      <c r="H47" s="315"/>
      <c r="I47" s="315"/>
      <c r="J47" s="294">
        <v>0</v>
      </c>
      <c r="K47" s="294"/>
      <c r="L47" s="294">
        <v>0</v>
      </c>
      <c r="M47" s="294"/>
      <c r="N47" s="294">
        <v>0</v>
      </c>
      <c r="O47" s="294"/>
      <c r="P47" s="294">
        <v>0</v>
      </c>
      <c r="Q47" s="294"/>
      <c r="R47" s="294">
        <v>0</v>
      </c>
      <c r="S47" s="294"/>
      <c r="T47" s="294">
        <v>0</v>
      </c>
    </row>
    <row r="48" spans="2:20" s="169" customFormat="1" ht="12.75">
      <c r="B48" s="315"/>
      <c r="C48" s="315"/>
      <c r="D48" s="315"/>
      <c r="E48" s="315"/>
      <c r="F48" s="315" t="s">
        <v>561</v>
      </c>
      <c r="G48" s="315" t="s">
        <v>562</v>
      </c>
      <c r="H48" s="315"/>
      <c r="I48" s="315"/>
      <c r="J48" s="294">
        <v>0</v>
      </c>
      <c r="K48" s="294"/>
      <c r="L48" s="294">
        <v>0</v>
      </c>
      <c r="M48" s="294"/>
      <c r="N48" s="294">
        <v>0</v>
      </c>
      <c r="O48" s="294"/>
      <c r="P48" s="294">
        <v>0</v>
      </c>
      <c r="Q48" s="294"/>
      <c r="R48" s="294">
        <v>0</v>
      </c>
      <c r="S48" s="294"/>
      <c r="T48" s="294">
        <v>0</v>
      </c>
    </row>
    <row r="49" spans="2:20" s="169" customFormat="1" ht="12.75">
      <c r="B49" s="315"/>
      <c r="C49" s="315"/>
      <c r="D49" s="315"/>
      <c r="E49" s="315" t="s">
        <v>563</v>
      </c>
      <c r="F49" s="315" t="s">
        <v>154</v>
      </c>
      <c r="G49" s="315"/>
      <c r="H49" s="315"/>
      <c r="I49" s="315"/>
      <c r="J49" s="294">
        <v>8419.178842761457</v>
      </c>
      <c r="K49" s="294"/>
      <c r="L49" s="294">
        <v>647.0110328303883</v>
      </c>
      <c r="M49" s="294"/>
      <c r="N49" s="294">
        <v>0</v>
      </c>
      <c r="O49" s="294"/>
      <c r="P49" s="294">
        <v>0</v>
      </c>
      <c r="Q49" s="294"/>
      <c r="R49" s="294">
        <v>0</v>
      </c>
      <c r="S49" s="294"/>
      <c r="T49" s="294">
        <v>9066.189875591846</v>
      </c>
    </row>
    <row r="50" spans="2:20" s="169" customFormat="1" ht="12.75">
      <c r="B50" s="315"/>
      <c r="C50" s="315"/>
      <c r="D50" s="315"/>
      <c r="E50" s="315"/>
      <c r="F50" s="315" t="s">
        <v>564</v>
      </c>
      <c r="G50" s="315" t="s">
        <v>560</v>
      </c>
      <c r="H50" s="315"/>
      <c r="I50" s="315"/>
      <c r="J50" s="294">
        <v>0</v>
      </c>
      <c r="K50" s="294"/>
      <c r="L50" s="294">
        <v>0</v>
      </c>
      <c r="M50" s="294"/>
      <c r="N50" s="294">
        <v>0</v>
      </c>
      <c r="O50" s="294"/>
      <c r="P50" s="294">
        <v>0</v>
      </c>
      <c r="Q50" s="294"/>
      <c r="R50" s="294">
        <v>0</v>
      </c>
      <c r="S50" s="294"/>
      <c r="T50" s="294">
        <v>0</v>
      </c>
    </row>
    <row r="51" spans="2:20" s="169" customFormat="1" ht="12.75">
      <c r="B51" s="315"/>
      <c r="C51" s="315"/>
      <c r="D51" s="315"/>
      <c r="E51" s="315"/>
      <c r="F51" s="315" t="s">
        <v>565</v>
      </c>
      <c r="G51" s="315" t="s">
        <v>562</v>
      </c>
      <c r="H51" s="315"/>
      <c r="I51" s="315"/>
      <c r="J51" s="294">
        <v>8419.178842761457</v>
      </c>
      <c r="K51" s="294"/>
      <c r="L51" s="294">
        <v>647.0110328303883</v>
      </c>
      <c r="M51" s="294"/>
      <c r="N51" s="294">
        <v>0</v>
      </c>
      <c r="O51" s="294"/>
      <c r="P51" s="294">
        <v>0</v>
      </c>
      <c r="Q51" s="294"/>
      <c r="R51" s="294">
        <v>0</v>
      </c>
      <c r="S51" s="294"/>
      <c r="T51" s="294">
        <v>9066.189875591846</v>
      </c>
    </row>
    <row r="52" spans="2:20" s="169" customFormat="1" ht="12.75">
      <c r="B52" s="315"/>
      <c r="C52" s="315"/>
      <c r="D52" s="315"/>
      <c r="E52" s="315"/>
      <c r="F52" s="315"/>
      <c r="G52" s="315" t="s">
        <v>566</v>
      </c>
      <c r="H52" s="315" t="s">
        <v>65</v>
      </c>
      <c r="I52" s="315"/>
      <c r="J52" s="294">
        <v>471.19526999999994</v>
      </c>
      <c r="K52" s="294"/>
      <c r="L52" s="294">
        <v>-33.74249586271594</v>
      </c>
      <c r="M52" s="294"/>
      <c r="N52" s="294">
        <v>0</v>
      </c>
      <c r="O52" s="294"/>
      <c r="P52" s="294">
        <v>0</v>
      </c>
      <c r="Q52" s="294"/>
      <c r="R52" s="294">
        <v>0</v>
      </c>
      <c r="S52" s="294"/>
      <c r="T52" s="294">
        <v>437.452774137284</v>
      </c>
    </row>
    <row r="53" spans="2:20" s="169" customFormat="1" ht="12.75">
      <c r="B53" s="315"/>
      <c r="C53" s="315"/>
      <c r="D53" s="315"/>
      <c r="E53" s="315"/>
      <c r="F53" s="315"/>
      <c r="G53" s="315" t="s">
        <v>567</v>
      </c>
      <c r="H53" s="315" t="s">
        <v>66</v>
      </c>
      <c r="I53" s="315"/>
      <c r="J53" s="294">
        <v>7947.983572761458</v>
      </c>
      <c r="K53" s="294"/>
      <c r="L53" s="294">
        <v>680.7535286931043</v>
      </c>
      <c r="M53" s="294"/>
      <c r="N53" s="294">
        <v>0</v>
      </c>
      <c r="O53" s="294"/>
      <c r="P53" s="294">
        <v>0</v>
      </c>
      <c r="Q53" s="294"/>
      <c r="R53" s="294">
        <v>0</v>
      </c>
      <c r="S53" s="294"/>
      <c r="T53" s="294">
        <v>8628.737101454562</v>
      </c>
    </row>
    <row r="54" spans="2:20" s="169" customFormat="1" ht="12.75">
      <c r="B54" s="315"/>
      <c r="C54" s="315"/>
      <c r="D54" s="315" t="s">
        <v>274</v>
      </c>
      <c r="E54" s="315" t="s">
        <v>22</v>
      </c>
      <c r="F54" s="315"/>
      <c r="G54" s="315"/>
      <c r="H54" s="315"/>
      <c r="I54" s="315"/>
      <c r="J54" s="294">
        <v>1238.5203655548487</v>
      </c>
      <c r="K54" s="294"/>
      <c r="L54" s="294">
        <v>-49.79381717000001</v>
      </c>
      <c r="M54" s="294"/>
      <c r="N54" s="294">
        <v>0</v>
      </c>
      <c r="O54" s="294"/>
      <c r="P54" s="294">
        <v>-0.0992778048486116</v>
      </c>
      <c r="Q54" s="294"/>
      <c r="R54" s="294">
        <v>-0.0175398499999915</v>
      </c>
      <c r="S54" s="294"/>
      <c r="T54" s="294">
        <v>1188.6097307300001</v>
      </c>
    </row>
    <row r="55" spans="2:20" s="169" customFormat="1" ht="12.75">
      <c r="B55" s="315"/>
      <c r="C55" s="315"/>
      <c r="D55" s="315"/>
      <c r="E55" s="315" t="s">
        <v>568</v>
      </c>
      <c r="F55" s="315" t="s">
        <v>82</v>
      </c>
      <c r="G55" s="315"/>
      <c r="H55" s="315"/>
      <c r="I55" s="315"/>
      <c r="J55" s="294">
        <v>0</v>
      </c>
      <c r="K55" s="294"/>
      <c r="L55" s="294">
        <v>0</v>
      </c>
      <c r="M55" s="294"/>
      <c r="N55" s="294">
        <v>0</v>
      </c>
      <c r="O55" s="294"/>
      <c r="P55" s="294">
        <v>0</v>
      </c>
      <c r="Q55" s="294"/>
      <c r="R55" s="294">
        <v>0</v>
      </c>
      <c r="S55" s="294"/>
      <c r="T55" s="294">
        <v>0</v>
      </c>
    </row>
    <row r="56" spans="2:20" s="169" customFormat="1" ht="12.75">
      <c r="B56" s="315"/>
      <c r="C56" s="315"/>
      <c r="D56" s="315"/>
      <c r="E56" s="315"/>
      <c r="F56" s="315" t="s">
        <v>569</v>
      </c>
      <c r="G56" s="315" t="s">
        <v>560</v>
      </c>
      <c r="H56" s="315"/>
      <c r="I56" s="315"/>
      <c r="J56" s="294">
        <v>0</v>
      </c>
      <c r="K56" s="294"/>
      <c r="L56" s="294">
        <v>0</v>
      </c>
      <c r="M56" s="294"/>
      <c r="N56" s="294">
        <v>0</v>
      </c>
      <c r="O56" s="294"/>
      <c r="P56" s="294">
        <v>0</v>
      </c>
      <c r="Q56" s="294"/>
      <c r="R56" s="294">
        <v>0</v>
      </c>
      <c r="S56" s="294"/>
      <c r="T56" s="294">
        <v>0</v>
      </c>
    </row>
    <row r="57" spans="2:20" s="169" customFormat="1" ht="12.75">
      <c r="B57" s="315"/>
      <c r="C57" s="315"/>
      <c r="D57" s="315"/>
      <c r="E57" s="315"/>
      <c r="F57" s="315" t="s">
        <v>570</v>
      </c>
      <c r="G57" s="315" t="s">
        <v>562</v>
      </c>
      <c r="H57" s="315"/>
      <c r="I57" s="315"/>
      <c r="J57" s="294">
        <v>0</v>
      </c>
      <c r="K57" s="294"/>
      <c r="L57" s="294">
        <v>0</v>
      </c>
      <c r="M57" s="294"/>
      <c r="N57" s="294">
        <v>0</v>
      </c>
      <c r="O57" s="294"/>
      <c r="P57" s="294">
        <v>0</v>
      </c>
      <c r="Q57" s="294"/>
      <c r="R57" s="294">
        <v>0</v>
      </c>
      <c r="S57" s="294"/>
      <c r="T57" s="294">
        <v>0</v>
      </c>
    </row>
    <row r="58" spans="2:20" s="169" customFormat="1" ht="12.75">
      <c r="B58" s="315"/>
      <c r="C58" s="315"/>
      <c r="D58" s="315"/>
      <c r="E58" s="315" t="s">
        <v>571</v>
      </c>
      <c r="F58" s="315" t="s">
        <v>539</v>
      </c>
      <c r="G58" s="315"/>
      <c r="H58" s="315"/>
      <c r="I58" s="315"/>
      <c r="J58" s="294">
        <v>0</v>
      </c>
      <c r="K58" s="294"/>
      <c r="L58" s="294">
        <v>0</v>
      </c>
      <c r="M58" s="294"/>
      <c r="N58" s="294">
        <v>0</v>
      </c>
      <c r="O58" s="294"/>
      <c r="P58" s="294">
        <v>0</v>
      </c>
      <c r="Q58" s="294"/>
      <c r="R58" s="294">
        <v>0</v>
      </c>
      <c r="S58" s="294"/>
      <c r="T58" s="294">
        <v>0</v>
      </c>
    </row>
    <row r="59" spans="2:20" s="169" customFormat="1" ht="12.75">
      <c r="B59" s="315"/>
      <c r="C59" s="315"/>
      <c r="D59" s="315"/>
      <c r="E59" s="315"/>
      <c r="F59" s="315" t="s">
        <v>572</v>
      </c>
      <c r="G59" s="315" t="s">
        <v>560</v>
      </c>
      <c r="H59" s="315"/>
      <c r="I59" s="315"/>
      <c r="J59" s="294">
        <v>0</v>
      </c>
      <c r="K59" s="294"/>
      <c r="L59" s="294">
        <v>0</v>
      </c>
      <c r="M59" s="294"/>
      <c r="N59" s="294">
        <v>0</v>
      </c>
      <c r="O59" s="294"/>
      <c r="P59" s="294">
        <v>0</v>
      </c>
      <c r="Q59" s="294"/>
      <c r="R59" s="294">
        <v>0</v>
      </c>
      <c r="S59" s="294"/>
      <c r="T59" s="294">
        <v>0</v>
      </c>
    </row>
    <row r="60" spans="2:20" s="169" customFormat="1" ht="12.75">
      <c r="B60" s="315"/>
      <c r="C60" s="315"/>
      <c r="D60" s="315"/>
      <c r="E60" s="315"/>
      <c r="F60" s="315" t="s">
        <v>573</v>
      </c>
      <c r="G60" s="315" t="s">
        <v>562</v>
      </c>
      <c r="H60" s="315"/>
      <c r="I60" s="315"/>
      <c r="J60" s="294">
        <v>0</v>
      </c>
      <c r="K60" s="294"/>
      <c r="L60" s="294">
        <v>0</v>
      </c>
      <c r="M60" s="294"/>
      <c r="N60" s="294">
        <v>0</v>
      </c>
      <c r="O60" s="294"/>
      <c r="P60" s="294">
        <v>0</v>
      </c>
      <c r="Q60" s="294"/>
      <c r="R60" s="294">
        <v>0</v>
      </c>
      <c r="S60" s="294"/>
      <c r="T60" s="294">
        <v>0</v>
      </c>
    </row>
    <row r="61" spans="2:20" s="169" customFormat="1" ht="12.75">
      <c r="B61" s="315"/>
      <c r="C61" s="315"/>
      <c r="D61" s="315"/>
      <c r="E61" s="315" t="s">
        <v>574</v>
      </c>
      <c r="F61" s="315" t="s">
        <v>153</v>
      </c>
      <c r="G61" s="315"/>
      <c r="H61" s="315"/>
      <c r="I61" s="315"/>
      <c r="J61" s="294">
        <v>1057.3306029248488</v>
      </c>
      <c r="K61" s="294"/>
      <c r="L61" s="294">
        <v>-89.07325000000002</v>
      </c>
      <c r="M61" s="294"/>
      <c r="N61" s="294">
        <v>0</v>
      </c>
      <c r="O61" s="294"/>
      <c r="P61" s="294">
        <v>-0.0992778048486116</v>
      </c>
      <c r="Q61" s="294"/>
      <c r="R61" s="294">
        <v>0</v>
      </c>
      <c r="S61" s="294"/>
      <c r="T61" s="294">
        <v>968.1580751200001</v>
      </c>
    </row>
    <row r="62" spans="2:20" s="169" customFormat="1" ht="12.75">
      <c r="B62" s="315"/>
      <c r="C62" s="315"/>
      <c r="D62" s="315"/>
      <c r="E62" s="315"/>
      <c r="F62" s="315" t="s">
        <v>575</v>
      </c>
      <c r="G62" s="315" t="s">
        <v>560</v>
      </c>
      <c r="H62" s="315"/>
      <c r="I62" s="315"/>
      <c r="J62" s="294">
        <v>422.7500166640633</v>
      </c>
      <c r="K62" s="294"/>
      <c r="L62" s="294">
        <v>-41.89</v>
      </c>
      <c r="M62" s="294"/>
      <c r="N62" s="294">
        <v>0</v>
      </c>
      <c r="O62" s="294"/>
      <c r="P62" s="294">
        <v>0</v>
      </c>
      <c r="Q62" s="294"/>
      <c r="R62" s="294">
        <v>0</v>
      </c>
      <c r="S62" s="294"/>
      <c r="T62" s="294">
        <v>380.8600166640633</v>
      </c>
    </row>
    <row r="63" spans="2:20" s="169" customFormat="1" ht="12.75">
      <c r="B63" s="315"/>
      <c r="C63" s="315"/>
      <c r="D63" s="315"/>
      <c r="E63" s="315"/>
      <c r="F63" s="315" t="s">
        <v>576</v>
      </c>
      <c r="G63" s="315" t="s">
        <v>562</v>
      </c>
      <c r="H63" s="315"/>
      <c r="I63" s="315"/>
      <c r="J63" s="294">
        <v>634.5805862607855</v>
      </c>
      <c r="K63" s="294"/>
      <c r="L63" s="294">
        <v>-47.183250000000015</v>
      </c>
      <c r="M63" s="294"/>
      <c r="N63" s="294">
        <v>0</v>
      </c>
      <c r="O63" s="294"/>
      <c r="P63" s="294">
        <v>-0.0992778048486116</v>
      </c>
      <c r="Q63" s="294"/>
      <c r="R63" s="294">
        <v>0</v>
      </c>
      <c r="S63" s="294"/>
      <c r="T63" s="294">
        <v>587.2980584559368</v>
      </c>
    </row>
    <row r="64" spans="2:20" s="169" customFormat="1" ht="12.75">
      <c r="B64" s="315"/>
      <c r="C64" s="315"/>
      <c r="D64" s="315"/>
      <c r="E64" s="315" t="s">
        <v>577</v>
      </c>
      <c r="F64" s="315" t="s">
        <v>154</v>
      </c>
      <c r="G64" s="315"/>
      <c r="H64" s="315"/>
      <c r="I64" s="315"/>
      <c r="J64" s="294">
        <v>181.18976263</v>
      </c>
      <c r="K64" s="294"/>
      <c r="L64" s="294">
        <v>39.279432830000005</v>
      </c>
      <c r="M64" s="294"/>
      <c r="N64" s="294">
        <v>0</v>
      </c>
      <c r="O64" s="294"/>
      <c r="P64" s="294">
        <v>0</v>
      </c>
      <c r="Q64" s="294"/>
      <c r="R64" s="294">
        <v>-0.0175398499999915</v>
      </c>
      <c r="S64" s="294"/>
      <c r="T64" s="294">
        <v>220.45165561</v>
      </c>
    </row>
    <row r="65" spans="2:20" s="169" customFormat="1" ht="12.75">
      <c r="B65" s="315"/>
      <c r="C65" s="315"/>
      <c r="D65" s="315"/>
      <c r="E65" s="315"/>
      <c r="F65" s="315" t="s">
        <v>578</v>
      </c>
      <c r="G65" s="315" t="s">
        <v>560</v>
      </c>
      <c r="H65" s="315"/>
      <c r="I65" s="315"/>
      <c r="J65" s="294">
        <v>0</v>
      </c>
      <c r="K65" s="294"/>
      <c r="L65" s="294">
        <v>0</v>
      </c>
      <c r="M65" s="294"/>
      <c r="N65" s="294">
        <v>0</v>
      </c>
      <c r="O65" s="294"/>
      <c r="P65" s="294">
        <v>0</v>
      </c>
      <c r="Q65" s="294"/>
      <c r="R65" s="294">
        <v>0</v>
      </c>
      <c r="S65" s="294"/>
      <c r="T65" s="294">
        <v>0</v>
      </c>
    </row>
    <row r="66" spans="2:20" s="169" customFormat="1" ht="12.75">
      <c r="B66" s="315"/>
      <c r="C66" s="315"/>
      <c r="D66" s="315"/>
      <c r="E66" s="315"/>
      <c r="F66" s="315" t="s">
        <v>579</v>
      </c>
      <c r="G66" s="315" t="s">
        <v>562</v>
      </c>
      <c r="H66" s="315"/>
      <c r="I66" s="315"/>
      <c r="J66" s="294">
        <v>181.18976263</v>
      </c>
      <c r="K66" s="294"/>
      <c r="L66" s="294">
        <v>39.279432830000005</v>
      </c>
      <c r="M66" s="294"/>
      <c r="N66" s="294">
        <v>0</v>
      </c>
      <c r="O66" s="294"/>
      <c r="P66" s="294">
        <v>0</v>
      </c>
      <c r="Q66" s="294"/>
      <c r="R66" s="294">
        <v>-0.0175398499999915</v>
      </c>
      <c r="S66" s="294"/>
      <c r="T66" s="294">
        <v>220.45165561</v>
      </c>
    </row>
    <row r="67" spans="2:20" s="169" customFormat="1" ht="12.75">
      <c r="B67" s="315"/>
      <c r="C67" s="315"/>
      <c r="D67" s="315" t="s">
        <v>275</v>
      </c>
      <c r="E67" s="315" t="s">
        <v>23</v>
      </c>
      <c r="F67" s="315"/>
      <c r="G67" s="315"/>
      <c r="H67" s="315"/>
      <c r="I67" s="315"/>
      <c r="J67" s="294">
        <v>16977.773527080826</v>
      </c>
      <c r="K67" s="294"/>
      <c r="L67" s="294">
        <v>468.15421841600204</v>
      </c>
      <c r="M67" s="294"/>
      <c r="N67" s="294">
        <v>0</v>
      </c>
      <c r="O67" s="294"/>
      <c r="P67" s="294">
        <v>-472.79174143168655</v>
      </c>
      <c r="Q67" s="294"/>
      <c r="R67" s="294">
        <v>0.01594222917108823</v>
      </c>
      <c r="S67" s="294"/>
      <c r="T67" s="294">
        <v>16973.171946294315</v>
      </c>
    </row>
    <row r="68" spans="2:20" s="169" customFormat="1" ht="12.75">
      <c r="B68" s="315"/>
      <c r="C68" s="315"/>
      <c r="D68" s="315"/>
      <c r="E68" s="315" t="s">
        <v>580</v>
      </c>
      <c r="F68" s="315" t="s">
        <v>82</v>
      </c>
      <c r="G68" s="315"/>
      <c r="H68" s="315"/>
      <c r="I68" s="315"/>
      <c r="J68" s="294">
        <v>0</v>
      </c>
      <c r="K68" s="294"/>
      <c r="L68" s="294">
        <v>0</v>
      </c>
      <c r="M68" s="294"/>
      <c r="N68" s="294">
        <v>0</v>
      </c>
      <c r="O68" s="294"/>
      <c r="P68" s="294">
        <v>0</v>
      </c>
      <c r="Q68" s="294"/>
      <c r="R68" s="294">
        <v>0</v>
      </c>
      <c r="S68" s="294"/>
      <c r="T68" s="294">
        <v>0</v>
      </c>
    </row>
    <row r="69" spans="2:20" s="169" customFormat="1" ht="12.75">
      <c r="B69" s="315"/>
      <c r="C69" s="315"/>
      <c r="D69" s="315"/>
      <c r="E69" s="315" t="s">
        <v>581</v>
      </c>
      <c r="F69" s="315" t="s">
        <v>539</v>
      </c>
      <c r="G69" s="315"/>
      <c r="H69" s="315"/>
      <c r="I69" s="315"/>
      <c r="J69" s="294">
        <v>5693.444184943668</v>
      </c>
      <c r="K69" s="294"/>
      <c r="L69" s="294">
        <v>240.08150864801883</v>
      </c>
      <c r="M69" s="294"/>
      <c r="N69" s="294">
        <v>0</v>
      </c>
      <c r="O69" s="294"/>
      <c r="P69" s="294">
        <v>-407.39174143168657</v>
      </c>
      <c r="Q69" s="294"/>
      <c r="R69" s="294">
        <v>0</v>
      </c>
      <c r="S69" s="294"/>
      <c r="T69" s="294">
        <v>5526.13395216</v>
      </c>
    </row>
    <row r="70" spans="2:20" s="169" customFormat="1" ht="12.75">
      <c r="B70" s="315"/>
      <c r="C70" s="315"/>
      <c r="D70" s="315"/>
      <c r="E70" s="315" t="s">
        <v>582</v>
      </c>
      <c r="F70" s="315" t="s">
        <v>153</v>
      </c>
      <c r="G70" s="315"/>
      <c r="H70" s="315"/>
      <c r="I70" s="315"/>
      <c r="J70" s="294">
        <v>3098.198038250266</v>
      </c>
      <c r="K70" s="294"/>
      <c r="L70" s="294">
        <v>430.52185199999974</v>
      </c>
      <c r="M70" s="294"/>
      <c r="N70" s="294">
        <v>0</v>
      </c>
      <c r="O70" s="294"/>
      <c r="P70" s="294">
        <v>7.1</v>
      </c>
      <c r="Q70" s="294"/>
      <c r="R70" s="294">
        <v>-2.5026565708685666E-07</v>
      </c>
      <c r="S70" s="294"/>
      <c r="T70" s="294">
        <v>3535.81989</v>
      </c>
    </row>
    <row r="71" spans="2:20" s="169" customFormat="1" ht="12.75">
      <c r="B71" s="315"/>
      <c r="C71" s="315"/>
      <c r="D71" s="315"/>
      <c r="E71" s="315" t="s">
        <v>583</v>
      </c>
      <c r="F71" s="315" t="s">
        <v>154</v>
      </c>
      <c r="G71" s="315"/>
      <c r="H71" s="315"/>
      <c r="I71" s="315"/>
      <c r="J71" s="294">
        <v>8186.131303886893</v>
      </c>
      <c r="K71" s="294"/>
      <c r="L71" s="294">
        <v>-202.44914223201653</v>
      </c>
      <c r="M71" s="294"/>
      <c r="N71" s="294">
        <v>0</v>
      </c>
      <c r="O71" s="294"/>
      <c r="P71" s="294">
        <v>-72.5</v>
      </c>
      <c r="Q71" s="294"/>
      <c r="R71" s="294">
        <v>0.015942479436745316</v>
      </c>
      <c r="S71" s="294"/>
      <c r="T71" s="294">
        <v>7911.218104134312</v>
      </c>
    </row>
    <row r="72" spans="2:20" s="169" customFormat="1" ht="12.75">
      <c r="B72" s="315"/>
      <c r="C72" s="315"/>
      <c r="D72" s="315"/>
      <c r="E72" s="315"/>
      <c r="F72" s="315" t="s">
        <v>584</v>
      </c>
      <c r="G72" s="315" t="s">
        <v>65</v>
      </c>
      <c r="H72" s="315"/>
      <c r="I72" s="315"/>
      <c r="J72" s="294">
        <v>290.185</v>
      </c>
      <c r="K72" s="294"/>
      <c r="L72" s="294">
        <v>421.215</v>
      </c>
      <c r="M72" s="294"/>
      <c r="N72" s="294">
        <v>0</v>
      </c>
      <c r="O72" s="294"/>
      <c r="P72" s="294">
        <v>0</v>
      </c>
      <c r="Q72" s="294"/>
      <c r="R72" s="294">
        <v>0</v>
      </c>
      <c r="S72" s="294"/>
      <c r="T72" s="294">
        <v>711.4</v>
      </c>
    </row>
    <row r="73" spans="2:20" s="169" customFormat="1" ht="12.75">
      <c r="B73" s="315"/>
      <c r="C73" s="315"/>
      <c r="D73" s="315"/>
      <c r="E73" s="315"/>
      <c r="F73" s="315" t="s">
        <v>585</v>
      </c>
      <c r="G73" s="315" t="s">
        <v>66</v>
      </c>
      <c r="H73" s="315"/>
      <c r="I73" s="315"/>
      <c r="J73" s="294">
        <v>7895.946303886893</v>
      </c>
      <c r="K73" s="294"/>
      <c r="L73" s="294">
        <v>-623.6641422320165</v>
      </c>
      <c r="M73" s="294"/>
      <c r="N73" s="294">
        <v>0</v>
      </c>
      <c r="O73" s="294"/>
      <c r="P73" s="294">
        <v>-72.5</v>
      </c>
      <c r="Q73" s="294"/>
      <c r="R73" s="294">
        <v>0.015942479436745316</v>
      </c>
      <c r="S73" s="294"/>
      <c r="T73" s="294">
        <v>7199.818104134312</v>
      </c>
    </row>
    <row r="74" spans="2:20" s="169" customFormat="1" ht="12.75">
      <c r="B74" s="315"/>
      <c r="C74" s="315"/>
      <c r="D74" s="315" t="s">
        <v>276</v>
      </c>
      <c r="E74" s="315" t="s">
        <v>24</v>
      </c>
      <c r="F74" s="315"/>
      <c r="G74" s="315"/>
      <c r="H74" s="315"/>
      <c r="I74" s="315"/>
      <c r="J74" s="294">
        <v>356.993</v>
      </c>
      <c r="K74" s="294"/>
      <c r="L74" s="294">
        <v>0</v>
      </c>
      <c r="M74" s="294"/>
      <c r="N74" s="294">
        <v>0</v>
      </c>
      <c r="O74" s="294"/>
      <c r="P74" s="294">
        <v>-2.2169999999999916</v>
      </c>
      <c r="Q74" s="294"/>
      <c r="R74" s="294">
        <v>0</v>
      </c>
      <c r="S74" s="294"/>
      <c r="T74" s="294">
        <v>354.776</v>
      </c>
    </row>
    <row r="75" spans="2:20" s="169" customFormat="1" ht="12.75">
      <c r="B75" s="315"/>
      <c r="C75" s="315"/>
      <c r="D75" s="315"/>
      <c r="E75" s="315" t="s">
        <v>277</v>
      </c>
      <c r="F75" s="315" t="s">
        <v>82</v>
      </c>
      <c r="G75" s="315"/>
      <c r="H75" s="315"/>
      <c r="I75" s="315"/>
      <c r="J75" s="294">
        <v>249.19299999999998</v>
      </c>
      <c r="K75" s="294"/>
      <c r="L75" s="294">
        <v>0</v>
      </c>
      <c r="M75" s="294"/>
      <c r="N75" s="294">
        <v>0</v>
      </c>
      <c r="O75" s="294"/>
      <c r="P75" s="294">
        <v>-2.2169999999999916</v>
      </c>
      <c r="Q75" s="294"/>
      <c r="R75" s="294">
        <v>0</v>
      </c>
      <c r="S75" s="294"/>
      <c r="T75" s="294">
        <v>246.976</v>
      </c>
    </row>
    <row r="76" spans="2:20" s="169" customFormat="1" ht="12.75">
      <c r="B76" s="315"/>
      <c r="C76" s="315"/>
      <c r="D76" s="315"/>
      <c r="E76" s="315"/>
      <c r="F76" s="315" t="s">
        <v>586</v>
      </c>
      <c r="G76" s="315" t="s">
        <v>560</v>
      </c>
      <c r="H76" s="315"/>
      <c r="I76" s="315"/>
      <c r="J76" s="294">
        <v>249.19299999999998</v>
      </c>
      <c r="K76" s="294"/>
      <c r="L76" s="294">
        <v>0</v>
      </c>
      <c r="M76" s="294"/>
      <c r="N76" s="294">
        <v>0</v>
      </c>
      <c r="O76" s="294"/>
      <c r="P76" s="294">
        <v>-2.2169999999999916</v>
      </c>
      <c r="Q76" s="294"/>
      <c r="R76" s="294">
        <v>0</v>
      </c>
      <c r="S76" s="294"/>
      <c r="T76" s="294">
        <v>246.976</v>
      </c>
    </row>
    <row r="77" spans="2:20" s="169" customFormat="1" ht="12.75">
      <c r="B77" s="315"/>
      <c r="C77" s="315"/>
      <c r="D77" s="315"/>
      <c r="E77" s="315"/>
      <c r="F77" s="315" t="s">
        <v>587</v>
      </c>
      <c r="G77" s="315" t="s">
        <v>562</v>
      </c>
      <c r="H77" s="315"/>
      <c r="I77" s="315"/>
      <c r="J77" s="294">
        <v>0</v>
      </c>
      <c r="K77" s="294"/>
      <c r="L77" s="294">
        <v>0</v>
      </c>
      <c r="M77" s="294"/>
      <c r="N77" s="294">
        <v>0</v>
      </c>
      <c r="O77" s="294"/>
      <c r="P77" s="294">
        <v>0</v>
      </c>
      <c r="Q77" s="294"/>
      <c r="R77" s="294">
        <v>0</v>
      </c>
      <c r="S77" s="294"/>
      <c r="T77" s="294">
        <v>0</v>
      </c>
    </row>
    <row r="78" spans="2:20" s="169" customFormat="1" ht="12.75">
      <c r="B78" s="315"/>
      <c r="C78" s="315"/>
      <c r="D78" s="315"/>
      <c r="E78" s="315" t="s">
        <v>278</v>
      </c>
      <c r="F78" s="315" t="s">
        <v>539</v>
      </c>
      <c r="G78" s="315"/>
      <c r="H78" s="315"/>
      <c r="I78" s="315"/>
      <c r="J78" s="294">
        <v>107.8</v>
      </c>
      <c r="K78" s="294"/>
      <c r="L78" s="294">
        <v>0</v>
      </c>
      <c r="M78" s="294"/>
      <c r="N78" s="294">
        <v>0</v>
      </c>
      <c r="O78" s="294"/>
      <c r="P78" s="294">
        <v>0</v>
      </c>
      <c r="Q78" s="294"/>
      <c r="R78" s="294">
        <v>0</v>
      </c>
      <c r="S78" s="294"/>
      <c r="T78" s="294">
        <v>107.8</v>
      </c>
    </row>
    <row r="79" spans="2:20" s="169" customFormat="1" ht="12.75">
      <c r="B79" s="315"/>
      <c r="C79" s="315"/>
      <c r="D79" s="315"/>
      <c r="E79" s="315"/>
      <c r="F79" s="315" t="s">
        <v>588</v>
      </c>
      <c r="G79" s="315" t="s">
        <v>560</v>
      </c>
      <c r="H79" s="315"/>
      <c r="I79" s="315"/>
      <c r="J79" s="294">
        <v>107.8</v>
      </c>
      <c r="K79" s="294"/>
      <c r="L79" s="294">
        <v>0</v>
      </c>
      <c r="M79" s="294"/>
      <c r="N79" s="294">
        <v>0</v>
      </c>
      <c r="O79" s="294"/>
      <c r="P79" s="294">
        <v>0</v>
      </c>
      <c r="Q79" s="294"/>
      <c r="R79" s="294">
        <v>0</v>
      </c>
      <c r="S79" s="294"/>
      <c r="T79" s="294">
        <v>107.8</v>
      </c>
    </row>
    <row r="80" spans="2:20" s="169" customFormat="1" ht="12.75">
      <c r="B80" s="315"/>
      <c r="C80" s="315"/>
      <c r="D80" s="315"/>
      <c r="E80" s="315"/>
      <c r="F80" s="315" t="s">
        <v>589</v>
      </c>
      <c r="G80" s="315" t="s">
        <v>562</v>
      </c>
      <c r="H80" s="315"/>
      <c r="I80" s="315"/>
      <c r="J80" s="294">
        <v>0</v>
      </c>
      <c r="K80" s="294"/>
      <c r="L80" s="294">
        <v>0</v>
      </c>
      <c r="M80" s="294"/>
      <c r="N80" s="294">
        <v>0</v>
      </c>
      <c r="O80" s="294"/>
      <c r="P80" s="294">
        <v>0</v>
      </c>
      <c r="Q80" s="294"/>
      <c r="R80" s="294">
        <v>0</v>
      </c>
      <c r="S80" s="294"/>
      <c r="T80" s="294">
        <v>0</v>
      </c>
    </row>
    <row r="81" spans="2:20" s="169" customFormat="1" ht="12.75">
      <c r="B81" s="315"/>
      <c r="C81" s="315"/>
      <c r="D81" s="315"/>
      <c r="E81" s="315" t="s">
        <v>590</v>
      </c>
      <c r="F81" s="315" t="s">
        <v>153</v>
      </c>
      <c r="G81" s="315"/>
      <c r="H81" s="315"/>
      <c r="I81" s="315"/>
      <c r="J81" s="294">
        <v>0</v>
      </c>
      <c r="K81" s="294"/>
      <c r="L81" s="294">
        <v>0</v>
      </c>
      <c r="M81" s="294"/>
      <c r="N81" s="294">
        <v>0</v>
      </c>
      <c r="O81" s="294"/>
      <c r="P81" s="294">
        <v>0</v>
      </c>
      <c r="Q81" s="294"/>
      <c r="R81" s="294">
        <v>0</v>
      </c>
      <c r="S81" s="294"/>
      <c r="T81" s="294">
        <v>0</v>
      </c>
    </row>
    <row r="82" spans="2:20" s="169" customFormat="1" ht="12.75">
      <c r="B82" s="315"/>
      <c r="C82" s="315"/>
      <c r="D82" s="315"/>
      <c r="E82" s="315"/>
      <c r="F82" s="315" t="s">
        <v>591</v>
      </c>
      <c r="G82" s="315" t="s">
        <v>560</v>
      </c>
      <c r="H82" s="315"/>
      <c r="I82" s="315"/>
      <c r="J82" s="294">
        <v>0</v>
      </c>
      <c r="K82" s="294"/>
      <c r="L82" s="294">
        <v>0</v>
      </c>
      <c r="M82" s="294"/>
      <c r="N82" s="294">
        <v>0</v>
      </c>
      <c r="O82" s="294"/>
      <c r="P82" s="294">
        <v>0</v>
      </c>
      <c r="Q82" s="294"/>
      <c r="R82" s="294">
        <v>0</v>
      </c>
      <c r="S82" s="294"/>
      <c r="T82" s="294">
        <v>0</v>
      </c>
    </row>
    <row r="83" spans="2:20" s="169" customFormat="1" ht="12.75">
      <c r="B83" s="315"/>
      <c r="C83" s="315"/>
      <c r="D83" s="315"/>
      <c r="E83" s="315"/>
      <c r="F83" s="315" t="s">
        <v>592</v>
      </c>
      <c r="G83" s="315" t="s">
        <v>562</v>
      </c>
      <c r="H83" s="315"/>
      <c r="I83" s="315"/>
      <c r="J83" s="294">
        <v>0</v>
      </c>
      <c r="K83" s="294"/>
      <c r="L83" s="294">
        <v>0</v>
      </c>
      <c r="M83" s="294"/>
      <c r="N83" s="294">
        <v>0</v>
      </c>
      <c r="O83" s="294"/>
      <c r="P83" s="294">
        <v>0</v>
      </c>
      <c r="Q83" s="294"/>
      <c r="R83" s="294">
        <v>0</v>
      </c>
      <c r="S83" s="294"/>
      <c r="T83" s="294">
        <v>0</v>
      </c>
    </row>
    <row r="84" spans="2:20" s="169" customFormat="1" ht="12.75">
      <c r="B84" s="315"/>
      <c r="C84" s="315"/>
      <c r="D84" s="315"/>
      <c r="E84" s="315" t="s">
        <v>593</v>
      </c>
      <c r="F84" s="315" t="s">
        <v>154</v>
      </c>
      <c r="G84" s="315"/>
      <c r="H84" s="315"/>
      <c r="I84" s="315"/>
      <c r="J84" s="294">
        <v>0</v>
      </c>
      <c r="K84" s="294"/>
      <c r="L84" s="294">
        <v>0</v>
      </c>
      <c r="M84" s="294"/>
      <c r="N84" s="294">
        <v>0</v>
      </c>
      <c r="O84" s="294"/>
      <c r="P84" s="294">
        <v>0</v>
      </c>
      <c r="Q84" s="294"/>
      <c r="R84" s="294">
        <v>0</v>
      </c>
      <c r="S84" s="294"/>
      <c r="T84" s="294">
        <v>0</v>
      </c>
    </row>
    <row r="85" spans="2:20" s="169" customFormat="1" ht="12.75">
      <c r="B85" s="315"/>
      <c r="C85" s="315"/>
      <c r="D85" s="315"/>
      <c r="E85" s="315"/>
      <c r="F85" s="315" t="s">
        <v>594</v>
      </c>
      <c r="G85" s="315" t="s">
        <v>560</v>
      </c>
      <c r="H85" s="315"/>
      <c r="I85" s="315"/>
      <c r="J85" s="294">
        <v>0</v>
      </c>
      <c r="K85" s="294"/>
      <c r="L85" s="294">
        <v>0</v>
      </c>
      <c r="M85" s="294"/>
      <c r="N85" s="294">
        <v>0</v>
      </c>
      <c r="O85" s="294"/>
      <c r="P85" s="294">
        <v>0</v>
      </c>
      <c r="Q85" s="294"/>
      <c r="R85" s="294">
        <v>0</v>
      </c>
      <c r="S85" s="294"/>
      <c r="T85" s="294">
        <v>0</v>
      </c>
    </row>
    <row r="86" spans="2:20" s="169" customFormat="1" ht="12.75">
      <c r="B86" s="315"/>
      <c r="C86" s="315"/>
      <c r="D86" s="315"/>
      <c r="E86" s="315"/>
      <c r="F86" s="315" t="s">
        <v>595</v>
      </c>
      <c r="G86" s="315" t="s">
        <v>562</v>
      </c>
      <c r="H86" s="315"/>
      <c r="I86" s="315"/>
      <c r="J86" s="294">
        <v>0</v>
      </c>
      <c r="K86" s="294"/>
      <c r="L86" s="294">
        <v>0</v>
      </c>
      <c r="M86" s="294"/>
      <c r="N86" s="294">
        <v>0</v>
      </c>
      <c r="O86" s="294"/>
      <c r="P86" s="294">
        <v>0</v>
      </c>
      <c r="Q86" s="294"/>
      <c r="R86" s="294">
        <v>0</v>
      </c>
      <c r="S86" s="294"/>
      <c r="T86" s="294">
        <v>0</v>
      </c>
    </row>
    <row r="87" spans="2:20" s="169" customFormat="1" ht="12.75">
      <c r="B87" s="315"/>
      <c r="C87" s="315"/>
      <c r="D87" s="315"/>
      <c r="E87" s="315"/>
      <c r="F87" s="315"/>
      <c r="G87" s="315" t="s">
        <v>596</v>
      </c>
      <c r="H87" s="315" t="s">
        <v>65</v>
      </c>
      <c r="I87" s="315"/>
      <c r="J87" s="294">
        <v>0</v>
      </c>
      <c r="K87" s="294"/>
      <c r="L87" s="294">
        <v>0</v>
      </c>
      <c r="M87" s="294"/>
      <c r="N87" s="294">
        <v>0</v>
      </c>
      <c r="O87" s="294"/>
      <c r="P87" s="294">
        <v>0</v>
      </c>
      <c r="Q87" s="294"/>
      <c r="R87" s="294">
        <v>0</v>
      </c>
      <c r="S87" s="294"/>
      <c r="T87" s="294">
        <v>0</v>
      </c>
    </row>
    <row r="88" spans="2:20" s="169" customFormat="1" ht="12.75">
      <c r="B88" s="315"/>
      <c r="C88" s="315"/>
      <c r="D88" s="315"/>
      <c r="E88" s="315"/>
      <c r="F88" s="315"/>
      <c r="G88" s="315" t="s">
        <v>597</v>
      </c>
      <c r="H88" s="315" t="s">
        <v>66</v>
      </c>
      <c r="I88" s="315"/>
      <c r="J88" s="294">
        <v>0</v>
      </c>
      <c r="K88" s="294"/>
      <c r="L88" s="294">
        <v>0</v>
      </c>
      <c r="M88" s="294"/>
      <c r="N88" s="294">
        <v>0</v>
      </c>
      <c r="O88" s="294"/>
      <c r="P88" s="294">
        <v>0</v>
      </c>
      <c r="Q88" s="294"/>
      <c r="R88" s="294">
        <v>0</v>
      </c>
      <c r="S88" s="294"/>
      <c r="T88" s="294">
        <v>0</v>
      </c>
    </row>
    <row r="89" spans="2:20" s="194" customFormat="1" ht="12.75">
      <c r="B89" s="317"/>
      <c r="C89" s="317" t="s">
        <v>68</v>
      </c>
      <c r="D89" s="317" t="s">
        <v>740</v>
      </c>
      <c r="E89" s="317"/>
      <c r="F89" s="317"/>
      <c r="G89" s="329"/>
      <c r="H89" s="317"/>
      <c r="I89" s="317"/>
      <c r="J89" s="328">
        <v>23162.348837790003</v>
      </c>
      <c r="K89" s="328"/>
      <c r="L89" s="328">
        <v>459.64418827169783</v>
      </c>
      <c r="M89" s="328"/>
      <c r="N89" s="328">
        <v>361.23365365818364</v>
      </c>
      <c r="O89" s="328"/>
      <c r="P89" s="328">
        <v>-600.8052506694245</v>
      </c>
      <c r="Q89" s="328"/>
      <c r="R89" s="328">
        <v>0</v>
      </c>
      <c r="S89" s="328"/>
      <c r="T89" s="328">
        <v>23382.421429050457</v>
      </c>
    </row>
    <row r="90" spans="2:20" s="169" customFormat="1" ht="12.75">
      <c r="B90" s="315"/>
      <c r="C90" s="315"/>
      <c r="D90" s="315" t="s">
        <v>598</v>
      </c>
      <c r="E90" s="299" t="s">
        <v>70</v>
      </c>
      <c r="F90" s="291"/>
      <c r="G90" s="315"/>
      <c r="H90" s="315"/>
      <c r="I90" s="315"/>
      <c r="J90" s="294">
        <v>5.71452204</v>
      </c>
      <c r="K90" s="294"/>
      <c r="L90" s="294">
        <v>0</v>
      </c>
      <c r="M90" s="294"/>
      <c r="N90" s="294">
        <v>1.6532300089352336</v>
      </c>
      <c r="O90" s="294"/>
      <c r="P90" s="294">
        <v>0</v>
      </c>
      <c r="Q90" s="294"/>
      <c r="R90" s="294">
        <v>0</v>
      </c>
      <c r="S90" s="294"/>
      <c r="T90" s="294">
        <v>7.367752048935234</v>
      </c>
    </row>
    <row r="91" spans="2:20" s="169" customFormat="1" ht="12.75">
      <c r="B91" s="315"/>
      <c r="C91" s="315"/>
      <c r="D91" s="315" t="s">
        <v>599</v>
      </c>
      <c r="E91" s="299" t="s">
        <v>71</v>
      </c>
      <c r="F91" s="291"/>
      <c r="G91" s="315"/>
      <c r="H91" s="315"/>
      <c r="I91" s="315"/>
      <c r="J91" s="294">
        <v>57.162805299999995</v>
      </c>
      <c r="K91" s="294"/>
      <c r="L91" s="294">
        <v>-0.18928829505686065</v>
      </c>
      <c r="M91" s="294"/>
      <c r="N91" s="294">
        <v>0</v>
      </c>
      <c r="O91" s="294"/>
      <c r="P91" s="294">
        <v>-1.9500752179649665</v>
      </c>
      <c r="Q91" s="294"/>
      <c r="R91" s="294">
        <v>0</v>
      </c>
      <c r="S91" s="294"/>
      <c r="T91" s="294">
        <v>55.02344178697817</v>
      </c>
    </row>
    <row r="92" spans="2:20" s="169" customFormat="1" ht="12.75">
      <c r="B92" s="315"/>
      <c r="C92" s="315"/>
      <c r="D92" s="315" t="s">
        <v>600</v>
      </c>
      <c r="E92" s="299" t="s">
        <v>72</v>
      </c>
      <c r="F92" s="291"/>
      <c r="G92" s="315"/>
      <c r="H92" s="315"/>
      <c r="I92" s="315"/>
      <c r="J92" s="294">
        <v>167.92701639999999</v>
      </c>
      <c r="K92" s="294"/>
      <c r="L92" s="294">
        <v>-0.03579351423839852</v>
      </c>
      <c r="M92" s="294"/>
      <c r="N92" s="294">
        <v>0</v>
      </c>
      <c r="O92" s="294"/>
      <c r="P92" s="294">
        <v>-5.72382144669627</v>
      </c>
      <c r="Q92" s="294"/>
      <c r="R92" s="294">
        <v>0</v>
      </c>
      <c r="S92" s="294"/>
      <c r="T92" s="294">
        <v>162.16740143906532</v>
      </c>
    </row>
    <row r="93" spans="2:20" s="169" customFormat="1" ht="12.75">
      <c r="B93" s="315"/>
      <c r="C93" s="315"/>
      <c r="D93" s="315" t="s">
        <v>601</v>
      </c>
      <c r="E93" s="299" t="s">
        <v>73</v>
      </c>
      <c r="F93" s="291"/>
      <c r="G93" s="315"/>
      <c r="H93" s="315"/>
      <c r="I93" s="315"/>
      <c r="J93" s="294">
        <v>22848.56531383</v>
      </c>
      <c r="K93" s="294"/>
      <c r="L93" s="294">
        <v>434.7950003909931</v>
      </c>
      <c r="M93" s="294"/>
      <c r="N93" s="294">
        <v>359.5804236492484</v>
      </c>
      <c r="O93" s="294"/>
      <c r="P93" s="294">
        <v>-593.1313540047632</v>
      </c>
      <c r="Q93" s="294"/>
      <c r="R93" s="294">
        <v>0</v>
      </c>
      <c r="S93" s="294"/>
      <c r="T93" s="294">
        <v>23049.80938386548</v>
      </c>
    </row>
    <row r="94" spans="2:20" s="169" customFormat="1" ht="12.75">
      <c r="B94" s="315"/>
      <c r="C94" s="315"/>
      <c r="D94" s="315"/>
      <c r="E94" s="291" t="s">
        <v>602</v>
      </c>
      <c r="F94" s="299" t="s">
        <v>74</v>
      </c>
      <c r="G94" s="315"/>
      <c r="H94" s="315"/>
      <c r="I94" s="315"/>
      <c r="J94" s="294">
        <v>5583.19410512</v>
      </c>
      <c r="K94" s="294"/>
      <c r="L94" s="294">
        <v>-13.139554459336452</v>
      </c>
      <c r="M94" s="294"/>
      <c r="N94" s="294">
        <v>0</v>
      </c>
      <c r="O94" s="294"/>
      <c r="P94" s="294">
        <v>-131.58645758486043</v>
      </c>
      <c r="Q94" s="294"/>
      <c r="R94" s="294">
        <v>0</v>
      </c>
      <c r="S94" s="294"/>
      <c r="T94" s="294">
        <v>5438.468093075803</v>
      </c>
    </row>
    <row r="95" spans="2:20" s="169" customFormat="1" ht="12.75">
      <c r="B95" s="315"/>
      <c r="C95" s="315"/>
      <c r="D95" s="315"/>
      <c r="E95" s="291" t="s">
        <v>603</v>
      </c>
      <c r="F95" s="299" t="s">
        <v>75</v>
      </c>
      <c r="G95" s="315"/>
      <c r="H95" s="315"/>
      <c r="I95" s="315"/>
      <c r="J95" s="294">
        <v>17265.37120871</v>
      </c>
      <c r="K95" s="294"/>
      <c r="L95" s="294">
        <v>447.93455485032956</v>
      </c>
      <c r="M95" s="294"/>
      <c r="N95" s="294">
        <v>359.5804236492484</v>
      </c>
      <c r="O95" s="294"/>
      <c r="P95" s="294">
        <v>-461.5448964199028</v>
      </c>
      <c r="Q95" s="294"/>
      <c r="R95" s="294">
        <v>0</v>
      </c>
      <c r="S95" s="294"/>
      <c r="T95" s="294">
        <v>17611.341290789675</v>
      </c>
    </row>
    <row r="96" spans="2:20" s="169" customFormat="1" ht="12.75">
      <c r="B96" s="315"/>
      <c r="C96" s="315"/>
      <c r="D96" s="315" t="s">
        <v>604</v>
      </c>
      <c r="E96" s="299" t="s">
        <v>76</v>
      </c>
      <c r="F96" s="291"/>
      <c r="G96" s="315"/>
      <c r="H96" s="315"/>
      <c r="I96" s="315"/>
      <c r="J96" s="294">
        <v>82.97918022</v>
      </c>
      <c r="K96" s="294"/>
      <c r="L96" s="294">
        <v>25.074269689999973</v>
      </c>
      <c r="M96" s="294"/>
      <c r="N96" s="294">
        <v>0</v>
      </c>
      <c r="O96" s="294"/>
      <c r="P96" s="294">
        <v>2.400857290751901E-14</v>
      </c>
      <c r="Q96" s="294"/>
      <c r="R96" s="294">
        <v>0</v>
      </c>
      <c r="S96" s="294"/>
      <c r="T96" s="294">
        <v>108.05344991</v>
      </c>
    </row>
    <row r="97" spans="3:20" s="186" customFormat="1" ht="12.75">
      <c r="C97" s="318"/>
      <c r="D97" s="318"/>
      <c r="E97" s="318"/>
      <c r="F97" s="318"/>
      <c r="G97" s="318"/>
      <c r="H97" s="318"/>
      <c r="I97" s="318"/>
      <c r="J97" s="235"/>
      <c r="K97" s="235"/>
      <c r="L97" s="319"/>
      <c r="M97" s="319"/>
      <c r="N97" s="320"/>
      <c r="O97" s="320"/>
      <c r="P97" s="320"/>
      <c r="Q97" s="320"/>
      <c r="R97" s="256"/>
      <c r="S97" s="256"/>
      <c r="T97" s="235"/>
    </row>
    <row r="98" spans="2:20" s="291" customFormat="1" ht="12.75" customHeight="1">
      <c r="B98" s="300"/>
      <c r="C98" s="300"/>
      <c r="D98" s="300"/>
      <c r="E98" s="300"/>
      <c r="F98" s="300"/>
      <c r="G98" s="300"/>
      <c r="H98" s="301"/>
      <c r="I98" s="301"/>
      <c r="J98" s="301"/>
      <c r="K98" s="301"/>
      <c r="L98" s="301" t="s">
        <v>625</v>
      </c>
      <c r="M98" s="301"/>
      <c r="N98" s="301"/>
      <c r="O98" s="301"/>
      <c r="P98" s="301"/>
      <c r="Q98" s="301"/>
      <c r="R98" s="301"/>
      <c r="S98" s="301"/>
      <c r="T98" s="302"/>
    </row>
    <row r="99" spans="8:20" s="186" customFormat="1" ht="12.75">
      <c r="H99" s="293"/>
      <c r="I99" s="293"/>
      <c r="J99" s="296"/>
      <c r="K99" s="296"/>
      <c r="L99" s="303" t="s">
        <v>646</v>
      </c>
      <c r="M99" s="303"/>
      <c r="N99" s="303"/>
      <c r="O99" s="303"/>
      <c r="P99" s="303"/>
      <c r="Q99" s="303"/>
      <c r="R99" s="303"/>
      <c r="S99" s="304"/>
      <c r="T99" s="297"/>
    </row>
    <row r="100" spans="2:20" s="186" customFormat="1" ht="12.75">
      <c r="B100" s="299" t="s">
        <v>1</v>
      </c>
      <c r="F100" s="169"/>
      <c r="G100" s="169"/>
      <c r="H100" s="169"/>
      <c r="I100" s="169"/>
      <c r="J100" s="235"/>
      <c r="K100" s="235"/>
      <c r="L100" s="235"/>
      <c r="M100" s="235"/>
      <c r="N100" s="235"/>
      <c r="O100" s="235"/>
      <c r="P100" s="235"/>
      <c r="Q100" s="235"/>
      <c r="R100" s="235"/>
      <c r="S100" s="235"/>
      <c r="T100" s="235"/>
    </row>
    <row r="101" spans="2:20" s="291" customFormat="1" ht="39" thickBot="1">
      <c r="B101" s="305"/>
      <c r="C101" s="305"/>
      <c r="D101" s="305"/>
      <c r="E101" s="305"/>
      <c r="F101" s="306"/>
      <c r="G101" s="306"/>
      <c r="H101" s="306"/>
      <c r="I101" s="307"/>
      <c r="J101" s="308">
        <v>2008</v>
      </c>
      <c r="K101" s="309"/>
      <c r="L101" s="308" t="s">
        <v>626</v>
      </c>
      <c r="M101" s="309"/>
      <c r="N101" s="310" t="s">
        <v>627</v>
      </c>
      <c r="O101" s="311"/>
      <c r="P101" s="312" t="s">
        <v>628</v>
      </c>
      <c r="Q101" s="311"/>
      <c r="R101" s="312" t="s">
        <v>527</v>
      </c>
      <c r="S101" s="310"/>
      <c r="T101" s="313">
        <v>39873</v>
      </c>
    </row>
    <row r="102" spans="6:20" s="186" customFormat="1" ht="12.75">
      <c r="F102" s="169"/>
      <c r="G102" s="169"/>
      <c r="H102" s="169"/>
      <c r="I102" s="169"/>
      <c r="J102" s="235"/>
      <c r="K102" s="235"/>
      <c r="L102" s="235"/>
      <c r="M102" s="235"/>
      <c r="N102" s="235"/>
      <c r="O102" s="235"/>
      <c r="P102" s="235"/>
      <c r="Q102" s="235"/>
      <c r="R102" s="235"/>
      <c r="S102" s="235"/>
      <c r="T102" s="235"/>
    </row>
    <row r="103" spans="2:20" s="169" customFormat="1" ht="12.75">
      <c r="B103" s="169" t="s">
        <v>428</v>
      </c>
      <c r="C103" s="169" t="s">
        <v>8</v>
      </c>
      <c r="D103" s="321"/>
      <c r="J103" s="235">
        <v>173095.29006367514</v>
      </c>
      <c r="K103" s="235"/>
      <c r="L103" s="235">
        <v>1542.7809644479769</v>
      </c>
      <c r="M103" s="235"/>
      <c r="N103" s="235">
        <v>573.0486940403806</v>
      </c>
      <c r="O103" s="235"/>
      <c r="P103" s="235">
        <v>8706.250203674444</v>
      </c>
      <c r="Q103" s="235"/>
      <c r="R103" s="235">
        <v>72.51668805056492</v>
      </c>
      <c r="S103" s="235"/>
      <c r="T103" s="235">
        <v>183989.8866138885</v>
      </c>
    </row>
    <row r="104" spans="2:20" s="169" customFormat="1" ht="12.75">
      <c r="B104" s="194"/>
      <c r="C104" s="194"/>
      <c r="D104" s="322"/>
      <c r="J104" s="235"/>
      <c r="K104" s="235"/>
      <c r="L104" s="235"/>
      <c r="M104" s="235"/>
      <c r="N104" s="235"/>
      <c r="O104" s="235"/>
      <c r="P104" s="235"/>
      <c r="Q104" s="235"/>
      <c r="R104" s="235"/>
      <c r="S104" s="235"/>
      <c r="T104" s="235"/>
    </row>
    <row r="105" spans="3:20" s="194" customFormat="1" ht="12.75">
      <c r="C105" s="194" t="s">
        <v>423</v>
      </c>
      <c r="D105" s="194" t="s">
        <v>759</v>
      </c>
      <c r="J105" s="330">
        <v>99576.01603689033</v>
      </c>
      <c r="K105" s="330"/>
      <c r="L105" s="330">
        <v>3854.4964196029005</v>
      </c>
      <c r="M105" s="330"/>
      <c r="N105" s="330">
        <v>-114.62360451558476</v>
      </c>
      <c r="O105" s="330"/>
      <c r="P105" s="330">
        <v>7129.0757535087205</v>
      </c>
      <c r="Q105" s="330"/>
      <c r="R105" s="330">
        <v>33.341190865581595</v>
      </c>
      <c r="S105" s="330"/>
      <c r="T105" s="330">
        <v>110478.30579635195</v>
      </c>
    </row>
    <row r="106" spans="4:20" s="169" customFormat="1" ht="12.75">
      <c r="D106" s="169" t="s">
        <v>200</v>
      </c>
      <c r="E106" s="169" t="s">
        <v>528</v>
      </c>
      <c r="J106" s="235">
        <v>95941.85045289034</v>
      </c>
      <c r="K106" s="235"/>
      <c r="L106" s="235">
        <v>3744.3107106029</v>
      </c>
      <c r="M106" s="235"/>
      <c r="N106" s="235">
        <v>-114.62360451558476</v>
      </c>
      <c r="O106" s="235"/>
      <c r="P106" s="235">
        <v>7190.363752374293</v>
      </c>
      <c r="Q106" s="235"/>
      <c r="R106" s="235">
        <v>0</v>
      </c>
      <c r="S106" s="235"/>
      <c r="T106" s="235">
        <v>106761.90131135195</v>
      </c>
    </row>
    <row r="107" spans="5:20" s="169" customFormat="1" ht="12.75">
      <c r="E107" s="169" t="s">
        <v>201</v>
      </c>
      <c r="J107" s="235">
        <v>0</v>
      </c>
      <c r="K107" s="235"/>
      <c r="L107" s="235">
        <v>0</v>
      </c>
      <c r="M107" s="235"/>
      <c r="N107" s="235">
        <v>0</v>
      </c>
      <c r="O107" s="235"/>
      <c r="P107" s="235">
        <v>0</v>
      </c>
      <c r="Q107" s="235"/>
      <c r="R107" s="235">
        <v>0</v>
      </c>
      <c r="S107" s="235"/>
      <c r="T107" s="235">
        <v>0</v>
      </c>
    </row>
    <row r="108" spans="5:20" s="169" customFormat="1" ht="12.75">
      <c r="E108" s="169" t="s">
        <v>529</v>
      </c>
      <c r="F108" s="169" t="s">
        <v>606</v>
      </c>
      <c r="J108" s="235">
        <v>0</v>
      </c>
      <c r="K108" s="235"/>
      <c r="L108" s="235">
        <v>0</v>
      </c>
      <c r="M108" s="235"/>
      <c r="N108" s="235">
        <v>0</v>
      </c>
      <c r="O108" s="235"/>
      <c r="P108" s="235">
        <v>0</v>
      </c>
      <c r="Q108" s="235"/>
      <c r="R108" s="235">
        <v>0</v>
      </c>
      <c r="S108" s="235"/>
      <c r="T108" s="235">
        <v>0</v>
      </c>
    </row>
    <row r="109" spans="5:20" s="169" customFormat="1" ht="12.75">
      <c r="E109" s="169" t="s">
        <v>531</v>
      </c>
      <c r="F109" s="169" t="s">
        <v>607</v>
      </c>
      <c r="J109" s="235">
        <v>95941.85045289034</v>
      </c>
      <c r="K109" s="235"/>
      <c r="L109" s="235">
        <v>3744.3107106029</v>
      </c>
      <c r="M109" s="235"/>
      <c r="N109" s="235">
        <v>-114.62360451558476</v>
      </c>
      <c r="O109" s="235"/>
      <c r="P109" s="235">
        <v>7190.363752374293</v>
      </c>
      <c r="Q109" s="235"/>
      <c r="R109" s="235">
        <v>0</v>
      </c>
      <c r="S109" s="235"/>
      <c r="T109" s="235">
        <v>106761.90131135195</v>
      </c>
    </row>
    <row r="110" spans="4:20" s="169" customFormat="1" ht="12.75">
      <c r="D110" s="169" t="s">
        <v>204</v>
      </c>
      <c r="E110" s="169" t="s">
        <v>17</v>
      </c>
      <c r="J110" s="235">
        <v>3634.1655839999903</v>
      </c>
      <c r="K110" s="235"/>
      <c r="L110" s="235">
        <v>110.18570900000014</v>
      </c>
      <c r="M110" s="235"/>
      <c r="N110" s="235">
        <v>0</v>
      </c>
      <c r="O110" s="235"/>
      <c r="P110" s="235">
        <v>-61.28799886557202</v>
      </c>
      <c r="Q110" s="235"/>
      <c r="R110" s="235">
        <v>33.341190865581595</v>
      </c>
      <c r="S110" s="235"/>
      <c r="T110" s="235">
        <v>3716.404485</v>
      </c>
    </row>
    <row r="111" spans="5:20" s="169" customFormat="1" ht="12.75">
      <c r="E111" s="169" t="s">
        <v>533</v>
      </c>
      <c r="F111" s="169" t="s">
        <v>606</v>
      </c>
      <c r="J111" s="235">
        <v>0</v>
      </c>
      <c r="K111" s="235"/>
      <c r="L111" s="235">
        <v>0</v>
      </c>
      <c r="M111" s="235"/>
      <c r="N111" s="235">
        <v>0</v>
      </c>
      <c r="O111" s="235"/>
      <c r="P111" s="235">
        <v>0</v>
      </c>
      <c r="Q111" s="235"/>
      <c r="R111" s="235">
        <v>0</v>
      </c>
      <c r="S111" s="235"/>
      <c r="T111" s="235">
        <v>0</v>
      </c>
    </row>
    <row r="112" spans="5:20" s="169" customFormat="1" ht="12.75">
      <c r="E112" s="169" t="s">
        <v>534</v>
      </c>
      <c r="F112" s="169" t="s">
        <v>607</v>
      </c>
      <c r="J112" s="235">
        <v>3634.1655839999903</v>
      </c>
      <c r="K112" s="235"/>
      <c r="L112" s="235">
        <v>110.18570900000014</v>
      </c>
      <c r="M112" s="235"/>
      <c r="N112" s="235">
        <v>0</v>
      </c>
      <c r="O112" s="235"/>
      <c r="P112" s="235">
        <v>-61.28799886557202</v>
      </c>
      <c r="Q112" s="235"/>
      <c r="R112" s="235">
        <v>33.341190865581595</v>
      </c>
      <c r="S112" s="235"/>
      <c r="T112" s="235">
        <v>3716.404485</v>
      </c>
    </row>
    <row r="113" spans="3:20" s="194" customFormat="1" ht="12.75">
      <c r="C113" s="194" t="s">
        <v>427</v>
      </c>
      <c r="D113" s="194" t="s">
        <v>314</v>
      </c>
      <c r="J113" s="330">
        <v>20172.77562707723</v>
      </c>
      <c r="K113" s="330"/>
      <c r="L113" s="330">
        <v>1322.4697295873489</v>
      </c>
      <c r="M113" s="330"/>
      <c r="N113" s="330">
        <v>80.09448332225223</v>
      </c>
      <c r="O113" s="330"/>
      <c r="P113" s="330">
        <v>772.9635559410801</v>
      </c>
      <c r="Q113" s="330"/>
      <c r="R113" s="330">
        <v>8.68385200892818</v>
      </c>
      <c r="S113" s="330"/>
      <c r="T113" s="330">
        <v>22356.987247936835</v>
      </c>
    </row>
    <row r="114" spans="4:20" s="169" customFormat="1" ht="12.75">
      <c r="D114" s="169" t="s">
        <v>608</v>
      </c>
      <c r="E114" s="169" t="s">
        <v>209</v>
      </c>
      <c r="J114" s="235">
        <v>8915.237978559062</v>
      </c>
      <c r="K114" s="235"/>
      <c r="L114" s="235">
        <v>140.62134758734874</v>
      </c>
      <c r="M114" s="235"/>
      <c r="N114" s="235">
        <v>-65.27988413231257</v>
      </c>
      <c r="O114" s="235"/>
      <c r="P114" s="235">
        <v>774.7635559410801</v>
      </c>
      <c r="Q114" s="235"/>
      <c r="R114" s="235">
        <v>8.718127007413642</v>
      </c>
      <c r="S114" s="235"/>
      <c r="T114" s="235">
        <v>9774.06112496259</v>
      </c>
    </row>
    <row r="115" spans="5:20" s="169" customFormat="1" ht="12.75">
      <c r="E115" s="169" t="s">
        <v>537</v>
      </c>
      <c r="F115" s="169" t="s">
        <v>609</v>
      </c>
      <c r="J115" s="235">
        <v>992.9284566749155</v>
      </c>
      <c r="K115" s="235"/>
      <c r="L115" s="235">
        <v>-42.61607135717897</v>
      </c>
      <c r="M115" s="235"/>
      <c r="N115" s="235">
        <v>-63.86701950454626</v>
      </c>
      <c r="O115" s="235"/>
      <c r="P115" s="235">
        <v>89.55728484012033</v>
      </c>
      <c r="Q115" s="235"/>
      <c r="R115" s="235">
        <v>0</v>
      </c>
      <c r="S115" s="235"/>
      <c r="T115" s="235">
        <v>976.0026506533106</v>
      </c>
    </row>
    <row r="116" spans="5:20" s="169" customFormat="1" ht="12.75">
      <c r="E116" s="169" t="s">
        <v>538</v>
      </c>
      <c r="F116" s="169" t="s">
        <v>154</v>
      </c>
      <c r="J116" s="235">
        <v>7922.309521884146</v>
      </c>
      <c r="K116" s="235"/>
      <c r="L116" s="235">
        <v>183.2374189445277</v>
      </c>
      <c r="M116" s="235"/>
      <c r="N116" s="235">
        <v>-1.4128646277663162</v>
      </c>
      <c r="O116" s="235"/>
      <c r="P116" s="235">
        <v>685.2062711009597</v>
      </c>
      <c r="Q116" s="235"/>
      <c r="R116" s="235">
        <v>8.718127007413642</v>
      </c>
      <c r="S116" s="235"/>
      <c r="T116" s="235">
        <v>8798.05847430928</v>
      </c>
    </row>
    <row r="117" spans="4:20" s="169" customFormat="1" ht="12.75">
      <c r="D117" s="169" t="s">
        <v>610</v>
      </c>
      <c r="E117" s="169" t="s">
        <v>215</v>
      </c>
      <c r="J117" s="235">
        <v>11257.537648518166</v>
      </c>
      <c r="K117" s="235"/>
      <c r="L117" s="235">
        <v>1181.8483820000001</v>
      </c>
      <c r="M117" s="235"/>
      <c r="N117" s="235">
        <v>145.3743674545648</v>
      </c>
      <c r="O117" s="235"/>
      <c r="P117" s="235">
        <v>-1.8</v>
      </c>
      <c r="Q117" s="235"/>
      <c r="R117" s="235">
        <v>-0.03427499848546134</v>
      </c>
      <c r="S117" s="235"/>
      <c r="T117" s="235">
        <v>12582.926122974246</v>
      </c>
    </row>
    <row r="118" spans="5:20" s="169" customFormat="1" ht="12.75">
      <c r="E118" s="169" t="s">
        <v>543</v>
      </c>
      <c r="F118" s="169" t="s">
        <v>544</v>
      </c>
      <c r="J118" s="235">
        <v>10438.237648518167</v>
      </c>
      <c r="K118" s="235"/>
      <c r="L118" s="235">
        <v>1185.0483820000002</v>
      </c>
      <c r="M118" s="235"/>
      <c r="N118" s="235">
        <v>145.3743674545648</v>
      </c>
      <c r="O118" s="235"/>
      <c r="P118" s="235">
        <v>-1.8</v>
      </c>
      <c r="Q118" s="235"/>
      <c r="R118" s="235">
        <v>-0.034274998485404495</v>
      </c>
      <c r="S118" s="235"/>
      <c r="T118" s="235">
        <v>11766.826122974246</v>
      </c>
    </row>
    <row r="119" spans="6:20" s="169" customFormat="1" ht="12.75">
      <c r="F119" s="169" t="s">
        <v>545</v>
      </c>
      <c r="G119" s="169" t="s">
        <v>82</v>
      </c>
      <c r="J119" s="235">
        <v>0</v>
      </c>
      <c r="K119" s="235"/>
      <c r="L119" s="235">
        <v>0</v>
      </c>
      <c r="M119" s="235"/>
      <c r="N119" s="235">
        <v>0</v>
      </c>
      <c r="O119" s="235"/>
      <c r="P119" s="235">
        <v>0</v>
      </c>
      <c r="Q119" s="235"/>
      <c r="R119" s="235">
        <v>0</v>
      </c>
      <c r="S119" s="235"/>
      <c r="T119" s="235">
        <v>0</v>
      </c>
    </row>
    <row r="120" spans="6:20" s="169" customFormat="1" ht="12.75">
      <c r="F120" s="169" t="s">
        <v>546</v>
      </c>
      <c r="G120" s="169" t="s">
        <v>539</v>
      </c>
      <c r="J120" s="235">
        <v>1986.9334837153133</v>
      </c>
      <c r="K120" s="235"/>
      <c r="L120" s="235">
        <v>-6.936746999999997</v>
      </c>
      <c r="M120" s="235"/>
      <c r="N120" s="235">
        <v>-13.8</v>
      </c>
      <c r="O120" s="235"/>
      <c r="P120" s="235">
        <v>0</v>
      </c>
      <c r="Q120" s="235"/>
      <c r="R120" s="235">
        <v>-0.03418478184235951</v>
      </c>
      <c r="S120" s="235"/>
      <c r="T120" s="235">
        <v>1966.162551933471</v>
      </c>
    </row>
    <row r="121" spans="6:20" s="169" customFormat="1" ht="12.75">
      <c r="F121" s="169" t="s">
        <v>547</v>
      </c>
      <c r="G121" s="169" t="s">
        <v>153</v>
      </c>
      <c r="J121" s="235">
        <v>1071.156939489245</v>
      </c>
      <c r="K121" s="235"/>
      <c r="L121" s="235">
        <v>7.622031000000007</v>
      </c>
      <c r="M121" s="235"/>
      <c r="N121" s="235">
        <v>-7.6322069892449775</v>
      </c>
      <c r="O121" s="235"/>
      <c r="P121" s="235">
        <v>0</v>
      </c>
      <c r="Q121" s="235"/>
      <c r="R121" s="235">
        <v>-0.022030999999991252</v>
      </c>
      <c r="S121" s="235"/>
      <c r="T121" s="235">
        <v>1071.1247325</v>
      </c>
    </row>
    <row r="122" spans="6:20" s="169" customFormat="1" ht="12.75">
      <c r="F122" s="169" t="s">
        <v>548</v>
      </c>
      <c r="G122" s="169" t="s">
        <v>154</v>
      </c>
      <c r="J122" s="235">
        <v>7380.147225313608</v>
      </c>
      <c r="K122" s="235"/>
      <c r="L122" s="235">
        <v>1184.3630980000003</v>
      </c>
      <c r="M122" s="235"/>
      <c r="N122" s="235">
        <v>166.80657444380978</v>
      </c>
      <c r="O122" s="235"/>
      <c r="P122" s="235">
        <v>-1.8</v>
      </c>
      <c r="Q122" s="235"/>
      <c r="R122" s="235">
        <v>0.02194078335694627</v>
      </c>
      <c r="S122" s="235"/>
      <c r="T122" s="235">
        <v>8729.538838540775</v>
      </c>
    </row>
    <row r="123" spans="7:20" s="169" customFormat="1" ht="12.75">
      <c r="G123" s="169" t="s">
        <v>293</v>
      </c>
      <c r="H123" s="169" t="s">
        <v>65</v>
      </c>
      <c r="J123" s="235">
        <v>2909.663678740256</v>
      </c>
      <c r="K123" s="235"/>
      <c r="L123" s="235">
        <v>628.6734380000001</v>
      </c>
      <c r="M123" s="235"/>
      <c r="N123" s="235">
        <v>155.2</v>
      </c>
      <c r="O123" s="235"/>
      <c r="P123" s="235">
        <v>0</v>
      </c>
      <c r="Q123" s="235"/>
      <c r="R123" s="235">
        <v>0.0018508659117628667</v>
      </c>
      <c r="S123" s="235"/>
      <c r="T123" s="235">
        <v>3693.5389676061677</v>
      </c>
    </row>
    <row r="124" spans="7:20" s="169" customFormat="1" ht="12.75">
      <c r="G124" s="169" t="s">
        <v>294</v>
      </c>
      <c r="H124" s="169" t="s">
        <v>66</v>
      </c>
      <c r="J124" s="235">
        <v>4470.483546573352</v>
      </c>
      <c r="K124" s="235"/>
      <c r="L124" s="235">
        <v>555.68966</v>
      </c>
      <c r="M124" s="235"/>
      <c r="N124" s="235">
        <v>11.606574443809802</v>
      </c>
      <c r="O124" s="235"/>
      <c r="P124" s="235">
        <v>-1.8</v>
      </c>
      <c r="Q124" s="235"/>
      <c r="R124" s="235">
        <v>0.020089917445183403</v>
      </c>
      <c r="S124" s="235"/>
      <c r="T124" s="235">
        <v>5035.999870934607</v>
      </c>
    </row>
    <row r="125" spans="5:20" s="169" customFormat="1" ht="12.75">
      <c r="E125" s="169" t="s">
        <v>611</v>
      </c>
      <c r="F125" s="169" t="s">
        <v>612</v>
      </c>
      <c r="J125" s="235">
        <v>819.3</v>
      </c>
      <c r="K125" s="235"/>
      <c r="L125" s="235">
        <v>-3.1999999999999886</v>
      </c>
      <c r="M125" s="235"/>
      <c r="N125" s="235">
        <v>0</v>
      </c>
      <c r="O125" s="235"/>
      <c r="P125" s="235">
        <v>0</v>
      </c>
      <c r="Q125" s="235"/>
      <c r="R125" s="235">
        <v>-5.684341886080802E-14</v>
      </c>
      <c r="S125" s="235"/>
      <c r="T125" s="235">
        <v>816.1</v>
      </c>
    </row>
    <row r="126" spans="6:20" s="169" customFormat="1" ht="12.75">
      <c r="F126" s="169" t="s">
        <v>549</v>
      </c>
      <c r="G126" s="169" t="s">
        <v>82</v>
      </c>
      <c r="J126" s="235">
        <v>2.7</v>
      </c>
      <c r="K126" s="235"/>
      <c r="L126" s="235">
        <v>0</v>
      </c>
      <c r="M126" s="235"/>
      <c r="N126" s="235">
        <v>0</v>
      </c>
      <c r="O126" s="235"/>
      <c r="P126" s="235">
        <v>0</v>
      </c>
      <c r="Q126" s="235"/>
      <c r="R126" s="235">
        <v>0</v>
      </c>
      <c r="S126" s="235"/>
      <c r="T126" s="235">
        <v>2.7</v>
      </c>
    </row>
    <row r="127" spans="6:20" s="169" customFormat="1" ht="12.75">
      <c r="F127" s="169" t="s">
        <v>550</v>
      </c>
      <c r="G127" s="169" t="s">
        <v>613</v>
      </c>
      <c r="J127" s="235">
        <v>0</v>
      </c>
      <c r="K127" s="235"/>
      <c r="L127" s="235">
        <v>0</v>
      </c>
      <c r="M127" s="235"/>
      <c r="N127" s="235">
        <v>0</v>
      </c>
      <c r="O127" s="235"/>
      <c r="P127" s="235">
        <v>0</v>
      </c>
      <c r="Q127" s="235"/>
      <c r="R127" s="235">
        <v>0</v>
      </c>
      <c r="S127" s="235"/>
      <c r="T127" s="235">
        <v>0</v>
      </c>
    </row>
    <row r="128" spans="6:20" s="169" customFormat="1" ht="12.75">
      <c r="F128" s="169" t="s">
        <v>551</v>
      </c>
      <c r="G128" s="169" t="s">
        <v>153</v>
      </c>
      <c r="J128" s="235">
        <v>816.6</v>
      </c>
      <c r="K128" s="235"/>
      <c r="L128" s="235">
        <v>-3.1999999999999886</v>
      </c>
      <c r="M128" s="235"/>
      <c r="N128" s="235">
        <v>0</v>
      </c>
      <c r="O128" s="235"/>
      <c r="P128" s="235">
        <v>0</v>
      </c>
      <c r="Q128" s="235"/>
      <c r="R128" s="235">
        <v>-5.684341886080802E-14</v>
      </c>
      <c r="S128" s="235"/>
      <c r="T128" s="235">
        <v>813.4</v>
      </c>
    </row>
    <row r="129" spans="6:20" s="169" customFormat="1" ht="12.75">
      <c r="F129" s="169" t="s">
        <v>552</v>
      </c>
      <c r="G129" s="169" t="s">
        <v>154</v>
      </c>
      <c r="J129" s="235">
        <v>0</v>
      </c>
      <c r="K129" s="235"/>
      <c r="L129" s="235">
        <v>0</v>
      </c>
      <c r="M129" s="235"/>
      <c r="N129" s="235">
        <v>0</v>
      </c>
      <c r="O129" s="235"/>
      <c r="P129" s="235">
        <v>0</v>
      </c>
      <c r="Q129" s="235"/>
      <c r="R129" s="235">
        <v>0</v>
      </c>
      <c r="S129" s="235"/>
      <c r="T129" s="235">
        <v>0</v>
      </c>
    </row>
    <row r="130" spans="3:20" s="194" customFormat="1" ht="12.75">
      <c r="C130" s="194" t="s">
        <v>480</v>
      </c>
      <c r="D130" s="194" t="s">
        <v>315</v>
      </c>
      <c r="J130" s="330">
        <v>4088.3731224099893</v>
      </c>
      <c r="K130" s="330"/>
      <c r="L130" s="330">
        <v>-2877.6741896037</v>
      </c>
      <c r="M130" s="330"/>
      <c r="N130" s="330">
        <v>607.5778152337132</v>
      </c>
      <c r="O130" s="330"/>
      <c r="P130" s="330">
        <v>1061.6998882699997</v>
      </c>
      <c r="Q130" s="330"/>
      <c r="R130" s="330">
        <v>0</v>
      </c>
      <c r="S130" s="330"/>
      <c r="T130" s="330">
        <v>2879.9766363100016</v>
      </c>
    </row>
    <row r="131" spans="4:20" s="169" customFormat="1" ht="12.75">
      <c r="D131" s="169" t="s">
        <v>553</v>
      </c>
      <c r="E131" s="169" t="s">
        <v>82</v>
      </c>
      <c r="J131" s="235">
        <v>0</v>
      </c>
      <c r="K131" s="235"/>
      <c r="L131" s="235">
        <v>0</v>
      </c>
      <c r="M131" s="235"/>
      <c r="N131" s="235">
        <v>0</v>
      </c>
      <c r="O131" s="235"/>
      <c r="P131" s="235">
        <v>0</v>
      </c>
      <c r="Q131" s="235"/>
      <c r="R131" s="235">
        <v>0</v>
      </c>
      <c r="S131" s="235"/>
      <c r="T131" s="235">
        <v>0</v>
      </c>
    </row>
    <row r="132" spans="4:20" s="169" customFormat="1" ht="12.75">
      <c r="D132" s="169" t="s">
        <v>554</v>
      </c>
      <c r="E132" s="169" t="s">
        <v>539</v>
      </c>
      <c r="J132" s="235">
        <v>0</v>
      </c>
      <c r="K132" s="235"/>
      <c r="L132" s="235">
        <v>0</v>
      </c>
      <c r="M132" s="235"/>
      <c r="N132" s="235">
        <v>0</v>
      </c>
      <c r="O132" s="235"/>
      <c r="P132" s="235">
        <v>0</v>
      </c>
      <c r="Q132" s="235"/>
      <c r="R132" s="235">
        <v>0</v>
      </c>
      <c r="S132" s="235"/>
      <c r="T132" s="235">
        <v>0</v>
      </c>
    </row>
    <row r="133" spans="4:20" s="169" customFormat="1" ht="12.75">
      <c r="D133" s="169" t="s">
        <v>555</v>
      </c>
      <c r="E133" s="169" t="s">
        <v>153</v>
      </c>
      <c r="J133" s="235">
        <v>3279.371966319989</v>
      </c>
      <c r="K133" s="235"/>
      <c r="L133" s="235">
        <v>-944.2303414232003</v>
      </c>
      <c r="M133" s="235"/>
      <c r="N133" s="235">
        <v>211.21653863321347</v>
      </c>
      <c r="O133" s="235"/>
      <c r="P133" s="235">
        <v>-501.7</v>
      </c>
      <c r="Q133" s="235"/>
      <c r="R133" s="235">
        <v>0</v>
      </c>
      <c r="S133" s="235"/>
      <c r="T133" s="235">
        <v>2044.6581635300022</v>
      </c>
    </row>
    <row r="134" spans="4:20" s="169" customFormat="1" ht="12.75">
      <c r="D134" s="169" t="s">
        <v>556</v>
      </c>
      <c r="E134" s="169" t="s">
        <v>154</v>
      </c>
      <c r="J134" s="235">
        <v>809.00115609</v>
      </c>
      <c r="K134" s="235"/>
      <c r="L134" s="235">
        <v>-1933.4438481805</v>
      </c>
      <c r="M134" s="235"/>
      <c r="N134" s="235">
        <v>396.36127660049976</v>
      </c>
      <c r="O134" s="235"/>
      <c r="P134" s="235">
        <v>1563.3998882699998</v>
      </c>
      <c r="Q134" s="235"/>
      <c r="R134" s="235">
        <v>0</v>
      </c>
      <c r="S134" s="235"/>
      <c r="T134" s="235">
        <v>835.3184727799996</v>
      </c>
    </row>
    <row r="135" spans="3:20" s="194" customFormat="1" ht="12.75">
      <c r="C135" s="194" t="s">
        <v>557</v>
      </c>
      <c r="D135" s="194" t="s">
        <v>227</v>
      </c>
      <c r="J135" s="330">
        <v>49258.12527729758</v>
      </c>
      <c r="K135" s="330"/>
      <c r="L135" s="330">
        <v>-756.5109951385728</v>
      </c>
      <c r="M135" s="330"/>
      <c r="N135" s="330">
        <v>0</v>
      </c>
      <c r="O135" s="330"/>
      <c r="P135" s="330">
        <v>-257.4889940453559</v>
      </c>
      <c r="Q135" s="330"/>
      <c r="R135" s="330">
        <v>30.491645176055147</v>
      </c>
      <c r="S135" s="330"/>
      <c r="T135" s="330">
        <v>48274.616933289704</v>
      </c>
    </row>
    <row r="136" spans="4:20" s="169" customFormat="1" ht="12.75">
      <c r="D136" s="169" t="s">
        <v>273</v>
      </c>
      <c r="E136" s="169" t="s">
        <v>21</v>
      </c>
      <c r="J136" s="235">
        <v>9338.353677499139</v>
      </c>
      <c r="K136" s="235"/>
      <c r="L136" s="235">
        <v>-2085.245642189382</v>
      </c>
      <c r="M136" s="235"/>
      <c r="N136" s="235">
        <v>0</v>
      </c>
      <c r="O136" s="235"/>
      <c r="P136" s="235">
        <v>0</v>
      </c>
      <c r="Q136" s="235"/>
      <c r="R136" s="235">
        <v>10.854548929956332</v>
      </c>
      <c r="S136" s="235"/>
      <c r="T136" s="235">
        <v>7263.962584239714</v>
      </c>
    </row>
    <row r="137" spans="5:20" s="169" customFormat="1" ht="12.75">
      <c r="E137" s="169" t="s">
        <v>558</v>
      </c>
      <c r="F137" s="169" t="s">
        <v>539</v>
      </c>
      <c r="J137" s="235">
        <v>0</v>
      </c>
      <c r="K137" s="235"/>
      <c r="L137" s="235">
        <v>-10.831897250405468</v>
      </c>
      <c r="M137" s="235"/>
      <c r="N137" s="235">
        <v>0</v>
      </c>
      <c r="O137" s="235"/>
      <c r="P137" s="235">
        <v>0</v>
      </c>
      <c r="Q137" s="235"/>
      <c r="R137" s="235">
        <v>10.831897250405468</v>
      </c>
      <c r="S137" s="235"/>
      <c r="T137" s="235">
        <v>0</v>
      </c>
    </row>
    <row r="138" spans="6:20" s="169" customFormat="1" ht="12.75">
      <c r="F138" s="169" t="s">
        <v>559</v>
      </c>
      <c r="G138" s="169" t="s">
        <v>560</v>
      </c>
      <c r="J138" s="235">
        <v>0</v>
      </c>
      <c r="K138" s="235"/>
      <c r="L138" s="235">
        <v>-10.831897250405468</v>
      </c>
      <c r="M138" s="235"/>
      <c r="N138" s="235">
        <v>0</v>
      </c>
      <c r="O138" s="235"/>
      <c r="P138" s="235">
        <v>0</v>
      </c>
      <c r="Q138" s="235"/>
      <c r="R138" s="235">
        <v>10.831897250405468</v>
      </c>
      <c r="S138" s="235"/>
      <c r="T138" s="235">
        <v>0</v>
      </c>
    </row>
    <row r="139" spans="6:20" s="169" customFormat="1" ht="12.75">
      <c r="F139" s="169" t="s">
        <v>561</v>
      </c>
      <c r="G139" s="169" t="s">
        <v>562</v>
      </c>
      <c r="J139" s="235">
        <v>0</v>
      </c>
      <c r="K139" s="235"/>
      <c r="L139" s="235">
        <v>0</v>
      </c>
      <c r="M139" s="235"/>
      <c r="N139" s="235">
        <v>0</v>
      </c>
      <c r="O139" s="235"/>
      <c r="P139" s="235">
        <v>0</v>
      </c>
      <c r="Q139" s="235"/>
      <c r="R139" s="235">
        <v>0</v>
      </c>
      <c r="S139" s="235"/>
      <c r="T139" s="235">
        <v>0</v>
      </c>
    </row>
    <row r="140" spans="5:20" s="169" customFormat="1" ht="12.75">
      <c r="E140" s="169" t="s">
        <v>563</v>
      </c>
      <c r="F140" s="169" t="s">
        <v>154</v>
      </c>
      <c r="J140" s="235">
        <v>9338.353677499139</v>
      </c>
      <c r="K140" s="235"/>
      <c r="L140" s="235">
        <v>-2074.413744938977</v>
      </c>
      <c r="M140" s="235"/>
      <c r="N140" s="235">
        <v>0</v>
      </c>
      <c r="O140" s="235"/>
      <c r="P140" s="235">
        <v>0</v>
      </c>
      <c r="Q140" s="235"/>
      <c r="R140" s="235">
        <v>0.022651679550863335</v>
      </c>
      <c r="S140" s="235"/>
      <c r="T140" s="235">
        <v>7263.962584239714</v>
      </c>
    </row>
    <row r="141" spans="6:20" s="323" customFormat="1" ht="12.75">
      <c r="F141" s="323" t="s">
        <v>564</v>
      </c>
      <c r="G141" s="323" t="s">
        <v>560</v>
      </c>
      <c r="I141" s="169"/>
      <c r="J141" s="235">
        <v>998.482919</v>
      </c>
      <c r="K141" s="235"/>
      <c r="L141" s="235">
        <v>-129.30894700000002</v>
      </c>
      <c r="M141" s="235"/>
      <c r="N141" s="235">
        <v>0</v>
      </c>
      <c r="O141" s="235"/>
      <c r="P141" s="235">
        <v>0</v>
      </c>
      <c r="Q141" s="235"/>
      <c r="R141" s="235">
        <v>-0.01639993900009351</v>
      </c>
      <c r="S141" s="235"/>
      <c r="T141" s="235">
        <v>869.1575720609999</v>
      </c>
    </row>
    <row r="142" spans="7:20" s="323" customFormat="1" ht="12.75">
      <c r="G142" s="323" t="s">
        <v>614</v>
      </c>
      <c r="H142" s="323" t="s">
        <v>65</v>
      </c>
      <c r="I142" s="169"/>
      <c r="J142" s="235">
        <v>455.209</v>
      </c>
      <c r="K142" s="235"/>
      <c r="L142" s="235">
        <v>-9.08</v>
      </c>
      <c r="M142" s="235"/>
      <c r="N142" s="235">
        <v>0</v>
      </c>
      <c r="O142" s="235"/>
      <c r="P142" s="235">
        <v>0</v>
      </c>
      <c r="Q142" s="235"/>
      <c r="R142" s="235">
        <v>1.5987211554602254E-14</v>
      </c>
      <c r="S142" s="235"/>
      <c r="T142" s="235">
        <v>446.129</v>
      </c>
    </row>
    <row r="143" spans="7:20" s="323" customFormat="1" ht="12.75">
      <c r="G143" s="323" t="s">
        <v>615</v>
      </c>
      <c r="H143" s="323" t="s">
        <v>66</v>
      </c>
      <c r="I143" s="169"/>
      <c r="J143" s="235">
        <v>543.273919</v>
      </c>
      <c r="K143" s="235"/>
      <c r="L143" s="235">
        <v>-120.228947</v>
      </c>
      <c r="M143" s="235"/>
      <c r="N143" s="235">
        <v>0</v>
      </c>
      <c r="O143" s="235"/>
      <c r="P143" s="235">
        <v>0</v>
      </c>
      <c r="Q143" s="235"/>
      <c r="R143" s="235">
        <v>-0.016399939000109498</v>
      </c>
      <c r="S143" s="235"/>
      <c r="T143" s="235">
        <v>423.02857206099986</v>
      </c>
    </row>
    <row r="144" spans="6:20" s="323" customFormat="1" ht="12.75">
      <c r="F144" s="323" t="s">
        <v>565</v>
      </c>
      <c r="G144" s="323" t="s">
        <v>562</v>
      </c>
      <c r="I144" s="169"/>
      <c r="J144" s="235">
        <v>8339.870758499139</v>
      </c>
      <c r="K144" s="235"/>
      <c r="L144" s="235">
        <v>-1945.1047979389768</v>
      </c>
      <c r="M144" s="235"/>
      <c r="N144" s="235">
        <v>0</v>
      </c>
      <c r="O144" s="235"/>
      <c r="P144" s="235">
        <v>0</v>
      </c>
      <c r="Q144" s="235"/>
      <c r="R144" s="235">
        <v>0.039051618550956846</v>
      </c>
      <c r="S144" s="235"/>
      <c r="T144" s="235">
        <v>6394.805012178714</v>
      </c>
    </row>
    <row r="145" spans="7:20" s="323" customFormat="1" ht="12.75">
      <c r="G145" s="323" t="s">
        <v>566</v>
      </c>
      <c r="H145" s="323" t="s">
        <v>65</v>
      </c>
      <c r="I145" s="169"/>
      <c r="J145" s="235">
        <v>1674.3248769</v>
      </c>
      <c r="K145" s="235"/>
      <c r="L145" s="235">
        <v>-629.1</v>
      </c>
      <c r="M145" s="235"/>
      <c r="N145" s="235">
        <v>0</v>
      </c>
      <c r="O145" s="235"/>
      <c r="P145" s="235">
        <v>0</v>
      </c>
      <c r="Q145" s="235"/>
      <c r="R145" s="235">
        <v>-0.024876899999981106</v>
      </c>
      <c r="S145" s="235"/>
      <c r="T145" s="235">
        <v>1045.2</v>
      </c>
    </row>
    <row r="146" spans="7:20" s="323" customFormat="1" ht="12.75">
      <c r="G146" s="323" t="s">
        <v>567</v>
      </c>
      <c r="H146" s="323" t="s">
        <v>66</v>
      </c>
      <c r="I146" s="169"/>
      <c r="J146" s="235">
        <v>6665.54588159914</v>
      </c>
      <c r="K146" s="235"/>
      <c r="L146" s="235">
        <v>-1316.0047979389767</v>
      </c>
      <c r="M146" s="235"/>
      <c r="N146" s="235">
        <v>0</v>
      </c>
      <c r="O146" s="235"/>
      <c r="P146" s="235">
        <v>0</v>
      </c>
      <c r="Q146" s="235"/>
      <c r="R146" s="235">
        <v>0.06392851855093795</v>
      </c>
      <c r="S146" s="235"/>
      <c r="T146" s="235">
        <v>5349.605012178714</v>
      </c>
    </row>
    <row r="147" spans="4:20" s="169" customFormat="1" ht="12.75">
      <c r="D147" s="169" t="s">
        <v>274</v>
      </c>
      <c r="E147" s="169" t="s">
        <v>22</v>
      </c>
      <c r="J147" s="235">
        <v>39364.471599798446</v>
      </c>
      <c r="K147" s="235"/>
      <c r="L147" s="235">
        <v>1301.1124687500012</v>
      </c>
      <c r="M147" s="235"/>
      <c r="N147" s="235">
        <v>0</v>
      </c>
      <c r="O147" s="235"/>
      <c r="P147" s="235">
        <v>-258.28899404535593</v>
      </c>
      <c r="Q147" s="235"/>
      <c r="R147" s="235">
        <v>19.674411606906872</v>
      </c>
      <c r="S147" s="235"/>
      <c r="T147" s="235">
        <v>40426.969486109985</v>
      </c>
    </row>
    <row r="148" spans="5:20" s="169" customFormat="1" ht="12.75">
      <c r="E148" s="169" t="s">
        <v>568</v>
      </c>
      <c r="F148" s="169" t="s">
        <v>82</v>
      </c>
      <c r="J148" s="235">
        <v>0</v>
      </c>
      <c r="K148" s="235"/>
      <c r="L148" s="235">
        <v>0</v>
      </c>
      <c r="M148" s="235"/>
      <c r="N148" s="235">
        <v>0</v>
      </c>
      <c r="O148" s="235"/>
      <c r="P148" s="235">
        <v>0</v>
      </c>
      <c r="Q148" s="235"/>
      <c r="R148" s="235">
        <v>0</v>
      </c>
      <c r="S148" s="235"/>
      <c r="T148" s="235">
        <v>0</v>
      </c>
    </row>
    <row r="149" spans="6:20" s="169" customFormat="1" ht="12.75">
      <c r="F149" s="169" t="s">
        <v>569</v>
      </c>
      <c r="G149" s="169" t="s">
        <v>616</v>
      </c>
      <c r="J149" s="235">
        <v>0</v>
      </c>
      <c r="K149" s="235"/>
      <c r="L149" s="235">
        <v>0</v>
      </c>
      <c r="M149" s="235"/>
      <c r="N149" s="235">
        <v>0</v>
      </c>
      <c r="O149" s="235"/>
      <c r="P149" s="235">
        <v>0</v>
      </c>
      <c r="Q149" s="235"/>
      <c r="R149" s="235">
        <v>0</v>
      </c>
      <c r="S149" s="235"/>
      <c r="T149" s="235">
        <v>0</v>
      </c>
    </row>
    <row r="150" spans="6:20" s="169" customFormat="1" ht="12.75">
      <c r="F150" s="169" t="s">
        <v>570</v>
      </c>
      <c r="G150" s="169" t="s">
        <v>617</v>
      </c>
      <c r="J150" s="235">
        <v>0</v>
      </c>
      <c r="K150" s="235"/>
      <c r="L150" s="235">
        <v>0</v>
      </c>
      <c r="M150" s="235"/>
      <c r="N150" s="235">
        <v>0</v>
      </c>
      <c r="O150" s="235"/>
      <c r="P150" s="235">
        <v>0</v>
      </c>
      <c r="Q150" s="235"/>
      <c r="R150" s="235">
        <v>0</v>
      </c>
      <c r="S150" s="235"/>
      <c r="T150" s="235">
        <v>0</v>
      </c>
    </row>
    <row r="151" spans="6:20" s="169" customFormat="1" ht="12.75">
      <c r="F151" s="169" t="s">
        <v>618</v>
      </c>
      <c r="G151" s="169" t="s">
        <v>562</v>
      </c>
      <c r="J151" s="235">
        <v>0</v>
      </c>
      <c r="K151" s="235"/>
      <c r="L151" s="235">
        <v>0</v>
      </c>
      <c r="M151" s="235"/>
      <c r="N151" s="235">
        <v>0</v>
      </c>
      <c r="O151" s="235"/>
      <c r="P151" s="235">
        <v>0</v>
      </c>
      <c r="Q151" s="235"/>
      <c r="R151" s="235">
        <v>0</v>
      </c>
      <c r="S151" s="235"/>
      <c r="T151" s="235">
        <v>0</v>
      </c>
    </row>
    <row r="152" spans="5:20" s="169" customFormat="1" ht="12.75">
      <c r="E152" s="169" t="s">
        <v>619</v>
      </c>
      <c r="F152" s="169" t="s">
        <v>152</v>
      </c>
      <c r="J152" s="235">
        <v>1015.0250176026889</v>
      </c>
      <c r="K152" s="235"/>
      <c r="L152" s="235">
        <v>-21.08202</v>
      </c>
      <c r="M152" s="235"/>
      <c r="N152" s="235">
        <v>0</v>
      </c>
      <c r="O152" s="235"/>
      <c r="P152" s="235">
        <v>-9.488994045355962</v>
      </c>
      <c r="Q152" s="235"/>
      <c r="R152" s="235">
        <v>39.51288144266702</v>
      </c>
      <c r="S152" s="235"/>
      <c r="T152" s="235">
        <v>1023.9668849999999</v>
      </c>
    </row>
    <row r="153" spans="6:20" s="169" customFormat="1" ht="12.75">
      <c r="F153" s="169" t="s">
        <v>572</v>
      </c>
      <c r="G153" s="169" t="s">
        <v>560</v>
      </c>
      <c r="J153" s="235">
        <v>1015.0250176026889</v>
      </c>
      <c r="K153" s="235"/>
      <c r="L153" s="235">
        <v>-21.08202</v>
      </c>
      <c r="M153" s="235"/>
      <c r="N153" s="235">
        <v>0</v>
      </c>
      <c r="O153" s="235"/>
      <c r="P153" s="235">
        <v>-9.488994045355962</v>
      </c>
      <c r="Q153" s="235"/>
      <c r="R153" s="235">
        <v>39.51288144266702</v>
      </c>
      <c r="S153" s="235"/>
      <c r="T153" s="235">
        <v>1023.9668849999999</v>
      </c>
    </row>
    <row r="154" spans="6:20" s="169" customFormat="1" ht="12.75">
      <c r="F154" s="169" t="s">
        <v>573</v>
      </c>
      <c r="G154" s="169" t="s">
        <v>562</v>
      </c>
      <c r="J154" s="235">
        <v>0</v>
      </c>
      <c r="K154" s="235"/>
      <c r="L154" s="235">
        <v>0</v>
      </c>
      <c r="M154" s="235"/>
      <c r="N154" s="235">
        <v>0</v>
      </c>
      <c r="O154" s="235"/>
      <c r="P154" s="235">
        <v>0</v>
      </c>
      <c r="Q154" s="235"/>
      <c r="R154" s="235">
        <v>0</v>
      </c>
      <c r="S154" s="235"/>
      <c r="T154" s="235">
        <v>0</v>
      </c>
    </row>
    <row r="155" spans="5:20" s="169" customFormat="1" ht="12.75">
      <c r="E155" s="169" t="s">
        <v>574</v>
      </c>
      <c r="F155" s="169" t="s">
        <v>153</v>
      </c>
      <c r="J155" s="235">
        <v>11009.130792</v>
      </c>
      <c r="K155" s="235"/>
      <c r="L155" s="235">
        <v>-1820.6687950000005</v>
      </c>
      <c r="M155" s="235"/>
      <c r="N155" s="235">
        <v>0</v>
      </c>
      <c r="O155" s="235"/>
      <c r="P155" s="235">
        <v>-121.4</v>
      </c>
      <c r="Q155" s="235"/>
      <c r="R155" s="235">
        <v>-0.01783699999944588</v>
      </c>
      <c r="S155" s="235"/>
      <c r="T155" s="235">
        <v>9067.04416</v>
      </c>
    </row>
    <row r="156" spans="6:20" s="169" customFormat="1" ht="12.75">
      <c r="F156" s="169" t="s">
        <v>575</v>
      </c>
      <c r="G156" s="169" t="s">
        <v>560</v>
      </c>
      <c r="J156" s="235">
        <v>8982.002677999999</v>
      </c>
      <c r="K156" s="235"/>
      <c r="L156" s="235">
        <v>-2185.8971520000005</v>
      </c>
      <c r="M156" s="235"/>
      <c r="N156" s="235">
        <v>0</v>
      </c>
      <c r="O156" s="235"/>
      <c r="P156" s="235">
        <v>-121.4</v>
      </c>
      <c r="Q156" s="235"/>
      <c r="R156" s="235">
        <v>0.008739000000701935</v>
      </c>
      <c r="S156" s="235"/>
      <c r="T156" s="235">
        <v>6674.714265</v>
      </c>
    </row>
    <row r="157" spans="6:20" s="169" customFormat="1" ht="12.75">
      <c r="F157" s="169" t="s">
        <v>576</v>
      </c>
      <c r="G157" s="169" t="s">
        <v>562</v>
      </c>
      <c r="J157" s="235">
        <v>2027.128114</v>
      </c>
      <c r="K157" s="235"/>
      <c r="L157" s="235">
        <v>365.22835699999996</v>
      </c>
      <c r="M157" s="235"/>
      <c r="N157" s="235">
        <v>0</v>
      </c>
      <c r="O157" s="235"/>
      <c r="P157" s="235">
        <v>0</v>
      </c>
      <c r="Q157" s="235"/>
      <c r="R157" s="235">
        <v>-0.026576000000147815</v>
      </c>
      <c r="S157" s="235"/>
      <c r="T157" s="235">
        <v>2392.329895</v>
      </c>
    </row>
    <row r="158" spans="5:20" s="169" customFormat="1" ht="12.75">
      <c r="E158" s="169" t="s">
        <v>577</v>
      </c>
      <c r="F158" s="169" t="s">
        <v>154</v>
      </c>
      <c r="J158" s="235">
        <v>27340.315790195753</v>
      </c>
      <c r="K158" s="235"/>
      <c r="L158" s="235">
        <v>3142.8632837500018</v>
      </c>
      <c r="M158" s="235"/>
      <c r="N158" s="235">
        <v>0</v>
      </c>
      <c r="O158" s="235"/>
      <c r="P158" s="235">
        <v>-127.4</v>
      </c>
      <c r="Q158" s="235"/>
      <c r="R158" s="235">
        <v>-19.820632835760705</v>
      </c>
      <c r="S158" s="235"/>
      <c r="T158" s="235">
        <v>30335.95844110999</v>
      </c>
    </row>
    <row r="159" spans="6:20" s="169" customFormat="1" ht="12.75">
      <c r="F159" s="169" t="s">
        <v>578</v>
      </c>
      <c r="G159" s="169" t="s">
        <v>560</v>
      </c>
      <c r="J159" s="235">
        <v>24413.99455068575</v>
      </c>
      <c r="K159" s="235"/>
      <c r="L159" s="235">
        <v>3237.0434182600015</v>
      </c>
      <c r="M159" s="235"/>
      <c r="N159" s="235">
        <v>0</v>
      </c>
      <c r="O159" s="235"/>
      <c r="P159" s="235">
        <v>-127.4</v>
      </c>
      <c r="Q159" s="235"/>
      <c r="R159" s="235">
        <v>-19.851607835760632</v>
      </c>
      <c r="S159" s="235"/>
      <c r="T159" s="235">
        <v>27503.78636110999</v>
      </c>
    </row>
    <row r="160" spans="7:20" s="169" customFormat="1" ht="12.75">
      <c r="G160" s="169" t="s">
        <v>620</v>
      </c>
      <c r="H160" s="169" t="s">
        <v>65</v>
      </c>
      <c r="J160" s="235">
        <v>2348.9509526856405</v>
      </c>
      <c r="K160" s="235"/>
      <c r="L160" s="235">
        <v>404.86625300000003</v>
      </c>
      <c r="M160" s="235"/>
      <c r="N160" s="235">
        <v>0</v>
      </c>
      <c r="O160" s="235"/>
      <c r="P160" s="235">
        <v>0</v>
      </c>
      <c r="Q160" s="235"/>
      <c r="R160" s="235">
        <v>10.194394314359329</v>
      </c>
      <c r="S160" s="235"/>
      <c r="T160" s="235">
        <v>2764.0116</v>
      </c>
    </row>
    <row r="161" spans="7:20" s="169" customFormat="1" ht="12.75">
      <c r="G161" s="169" t="s">
        <v>621</v>
      </c>
      <c r="H161" s="169" t="s">
        <v>66</v>
      </c>
      <c r="J161" s="235">
        <v>22065.04359800011</v>
      </c>
      <c r="K161" s="235"/>
      <c r="L161" s="235">
        <v>2832.1771652600014</v>
      </c>
      <c r="M161" s="235"/>
      <c r="N161" s="235">
        <v>0</v>
      </c>
      <c r="O161" s="235"/>
      <c r="P161" s="235">
        <v>-127.4</v>
      </c>
      <c r="Q161" s="235"/>
      <c r="R161" s="235">
        <v>-30.04600215011996</v>
      </c>
      <c r="S161" s="235"/>
      <c r="T161" s="235">
        <v>24739.77476110999</v>
      </c>
    </row>
    <row r="162" spans="6:20" s="169" customFormat="1" ht="12.75">
      <c r="F162" s="169" t="s">
        <v>579</v>
      </c>
      <c r="G162" s="169" t="s">
        <v>562</v>
      </c>
      <c r="J162" s="235">
        <v>2926.32123951</v>
      </c>
      <c r="K162" s="235"/>
      <c r="L162" s="235">
        <v>-94.18013450999996</v>
      </c>
      <c r="M162" s="235"/>
      <c r="N162" s="235">
        <v>0</v>
      </c>
      <c r="O162" s="235"/>
      <c r="P162" s="235">
        <v>0</v>
      </c>
      <c r="Q162" s="235"/>
      <c r="R162" s="235">
        <v>0.030974999999926922</v>
      </c>
      <c r="S162" s="235"/>
      <c r="T162" s="235">
        <v>2832.1720800000003</v>
      </c>
    </row>
    <row r="163" spans="7:20" s="169" customFormat="1" ht="12.75">
      <c r="G163" s="169" t="s">
        <v>622</v>
      </c>
      <c r="H163" s="169" t="s">
        <v>65</v>
      </c>
      <c r="J163" s="235">
        <v>914.6703</v>
      </c>
      <c r="K163" s="235"/>
      <c r="L163" s="235">
        <v>-161.67023000000003</v>
      </c>
      <c r="M163" s="235"/>
      <c r="N163" s="235">
        <v>0</v>
      </c>
      <c r="O163" s="235"/>
      <c r="P163" s="235">
        <v>0</v>
      </c>
      <c r="Q163" s="235"/>
      <c r="R163" s="235">
        <v>0.036700000000081445</v>
      </c>
      <c r="S163" s="235"/>
      <c r="T163" s="235">
        <v>753.03677</v>
      </c>
    </row>
    <row r="164" spans="7:20" s="169" customFormat="1" ht="12.75">
      <c r="G164" s="169" t="s">
        <v>623</v>
      </c>
      <c r="H164" s="169" t="s">
        <v>66</v>
      </c>
      <c r="J164" s="235">
        <v>2011.6509395100002</v>
      </c>
      <c r="K164" s="235"/>
      <c r="L164" s="235">
        <v>67.49009549000007</v>
      </c>
      <c r="M164" s="235"/>
      <c r="N164" s="235">
        <v>0</v>
      </c>
      <c r="O164" s="235"/>
      <c r="P164" s="235">
        <v>0</v>
      </c>
      <c r="Q164" s="235"/>
      <c r="R164" s="235">
        <v>-0.005725000000154523</v>
      </c>
      <c r="S164" s="235"/>
      <c r="T164" s="235">
        <v>2079.13531</v>
      </c>
    </row>
    <row r="165" spans="4:20" s="169" customFormat="1" ht="12.75">
      <c r="D165" s="169" t="s">
        <v>275</v>
      </c>
      <c r="E165" s="169" t="s">
        <v>23</v>
      </c>
      <c r="J165" s="235">
        <v>354.6</v>
      </c>
      <c r="K165" s="235"/>
      <c r="L165" s="235">
        <v>35.2</v>
      </c>
      <c r="M165" s="235"/>
      <c r="N165" s="235">
        <v>0</v>
      </c>
      <c r="O165" s="235"/>
      <c r="P165" s="235">
        <v>7.3</v>
      </c>
      <c r="Q165" s="235"/>
      <c r="R165" s="235">
        <v>1.1546319456101628E-14</v>
      </c>
      <c r="S165" s="235"/>
      <c r="T165" s="235">
        <v>397.1</v>
      </c>
    </row>
    <row r="166" spans="5:20" s="169" customFormat="1" ht="12.75">
      <c r="E166" s="169" t="s">
        <v>580</v>
      </c>
      <c r="F166" s="169" t="s">
        <v>82</v>
      </c>
      <c r="J166" s="235">
        <v>142.2</v>
      </c>
      <c r="K166" s="235"/>
      <c r="L166" s="235">
        <v>-2.5</v>
      </c>
      <c r="M166" s="235"/>
      <c r="N166" s="235">
        <v>0</v>
      </c>
      <c r="O166" s="235"/>
      <c r="P166" s="235">
        <v>7.3</v>
      </c>
      <c r="Q166" s="235"/>
      <c r="R166" s="235">
        <v>1.1546319456101628E-14</v>
      </c>
      <c r="S166" s="235"/>
      <c r="T166" s="235">
        <v>147</v>
      </c>
    </row>
    <row r="167" spans="5:20" s="169" customFormat="1" ht="12.75">
      <c r="E167" s="169" t="s">
        <v>581</v>
      </c>
      <c r="F167" s="169" t="s">
        <v>153</v>
      </c>
      <c r="J167" s="235">
        <v>212.4</v>
      </c>
      <c r="K167" s="235"/>
      <c r="L167" s="235">
        <v>37.7</v>
      </c>
      <c r="M167" s="235"/>
      <c r="N167" s="235">
        <v>0</v>
      </c>
      <c r="O167" s="235"/>
      <c r="P167" s="235">
        <v>0</v>
      </c>
      <c r="Q167" s="235"/>
      <c r="R167" s="235">
        <v>0</v>
      </c>
      <c r="S167" s="235"/>
      <c r="T167" s="235">
        <v>250.1</v>
      </c>
    </row>
    <row r="168" spans="4:20" s="169" customFormat="1" ht="12.75">
      <c r="D168" s="169" t="s">
        <v>624</v>
      </c>
      <c r="E168" s="169" t="s">
        <v>25</v>
      </c>
      <c r="J168" s="235">
        <v>11.7</v>
      </c>
      <c r="K168" s="235"/>
      <c r="L168" s="235">
        <v>-7.3761794</v>
      </c>
      <c r="M168" s="235"/>
      <c r="N168" s="235">
        <v>0</v>
      </c>
      <c r="O168" s="235"/>
      <c r="P168" s="235">
        <v>0</v>
      </c>
      <c r="Q168" s="235"/>
      <c r="R168" s="235">
        <v>-0.023820599999999637</v>
      </c>
      <c r="S168" s="235"/>
      <c r="T168" s="235">
        <v>4.3</v>
      </c>
    </row>
    <row r="169" spans="5:20" s="169" customFormat="1" ht="12.75">
      <c r="E169" s="169" t="s">
        <v>277</v>
      </c>
      <c r="F169" s="169" t="s">
        <v>82</v>
      </c>
      <c r="J169" s="235">
        <v>11.7</v>
      </c>
      <c r="K169" s="235"/>
      <c r="L169" s="235">
        <v>-7.3761794</v>
      </c>
      <c r="M169" s="235"/>
      <c r="N169" s="235">
        <v>0</v>
      </c>
      <c r="O169" s="235"/>
      <c r="P169" s="235">
        <v>0</v>
      </c>
      <c r="Q169" s="235"/>
      <c r="R169" s="235">
        <v>-0.023820599999999637</v>
      </c>
      <c r="S169" s="235"/>
      <c r="T169" s="235">
        <v>4.3</v>
      </c>
    </row>
    <row r="170" spans="6:20" s="169" customFormat="1" ht="12.75">
      <c r="F170" s="169" t="s">
        <v>586</v>
      </c>
      <c r="G170" s="169" t="s">
        <v>560</v>
      </c>
      <c r="J170" s="235">
        <v>0</v>
      </c>
      <c r="K170" s="235"/>
      <c r="L170" s="235">
        <v>0</v>
      </c>
      <c r="M170" s="235"/>
      <c r="N170" s="235">
        <v>0</v>
      </c>
      <c r="O170" s="235"/>
      <c r="P170" s="235">
        <v>0</v>
      </c>
      <c r="Q170" s="235"/>
      <c r="R170" s="235">
        <v>0</v>
      </c>
      <c r="S170" s="235"/>
      <c r="T170" s="235">
        <v>0</v>
      </c>
    </row>
    <row r="171" spans="6:20" s="169" customFormat="1" ht="12.75">
      <c r="F171" s="169" t="s">
        <v>587</v>
      </c>
      <c r="G171" s="169" t="s">
        <v>562</v>
      </c>
      <c r="J171" s="235">
        <v>11.7</v>
      </c>
      <c r="K171" s="235"/>
      <c r="L171" s="235">
        <v>-7.3761794</v>
      </c>
      <c r="M171" s="235"/>
      <c r="N171" s="235">
        <v>0</v>
      </c>
      <c r="O171" s="235"/>
      <c r="P171" s="235">
        <v>0</v>
      </c>
      <c r="Q171" s="235"/>
      <c r="R171" s="235">
        <v>-0.023820599999999637</v>
      </c>
      <c r="S171" s="235"/>
      <c r="T171" s="235">
        <v>4.3</v>
      </c>
    </row>
    <row r="172" spans="5:20" s="169" customFormat="1" ht="12.75">
      <c r="E172" s="169" t="s">
        <v>278</v>
      </c>
      <c r="F172" s="169" t="s">
        <v>539</v>
      </c>
      <c r="J172" s="235">
        <v>0</v>
      </c>
      <c r="K172" s="235"/>
      <c r="L172" s="235">
        <v>0</v>
      </c>
      <c r="M172" s="235"/>
      <c r="N172" s="235">
        <v>0</v>
      </c>
      <c r="O172" s="235"/>
      <c r="P172" s="235">
        <v>0</v>
      </c>
      <c r="Q172" s="235"/>
      <c r="R172" s="235">
        <v>0</v>
      </c>
      <c r="S172" s="235"/>
      <c r="T172" s="235">
        <v>0</v>
      </c>
    </row>
    <row r="173" spans="6:20" s="169" customFormat="1" ht="12.75">
      <c r="F173" s="169" t="s">
        <v>588</v>
      </c>
      <c r="G173" s="169" t="s">
        <v>560</v>
      </c>
      <c r="J173" s="235">
        <v>0</v>
      </c>
      <c r="K173" s="235"/>
      <c r="L173" s="235">
        <v>0</v>
      </c>
      <c r="M173" s="235"/>
      <c r="N173" s="235">
        <v>0</v>
      </c>
      <c r="O173" s="235"/>
      <c r="P173" s="235">
        <v>0</v>
      </c>
      <c r="Q173" s="235"/>
      <c r="R173" s="235">
        <v>0</v>
      </c>
      <c r="S173" s="235"/>
      <c r="T173" s="235">
        <v>0</v>
      </c>
    </row>
    <row r="174" spans="6:20" s="169" customFormat="1" ht="12.75">
      <c r="F174" s="169" t="s">
        <v>589</v>
      </c>
      <c r="G174" s="169" t="s">
        <v>562</v>
      </c>
      <c r="J174" s="235">
        <v>0</v>
      </c>
      <c r="K174" s="235"/>
      <c r="L174" s="235">
        <v>0</v>
      </c>
      <c r="M174" s="235"/>
      <c r="N174" s="235">
        <v>0</v>
      </c>
      <c r="O174" s="235"/>
      <c r="P174" s="235">
        <v>0</v>
      </c>
      <c r="Q174" s="235"/>
      <c r="R174" s="235">
        <v>0</v>
      </c>
      <c r="S174" s="235"/>
      <c r="T174" s="235">
        <v>0</v>
      </c>
    </row>
    <row r="175" spans="5:20" s="169" customFormat="1" ht="12.75">
      <c r="E175" s="169" t="s">
        <v>590</v>
      </c>
      <c r="F175" s="169" t="s">
        <v>153</v>
      </c>
      <c r="J175" s="235">
        <v>0</v>
      </c>
      <c r="K175" s="235"/>
      <c r="L175" s="235">
        <v>0</v>
      </c>
      <c r="M175" s="235"/>
      <c r="N175" s="235">
        <v>0</v>
      </c>
      <c r="O175" s="235"/>
      <c r="P175" s="235">
        <v>0</v>
      </c>
      <c r="Q175" s="235"/>
      <c r="R175" s="235">
        <v>0</v>
      </c>
      <c r="S175" s="235"/>
      <c r="T175" s="235">
        <v>0</v>
      </c>
    </row>
    <row r="176" spans="6:20" s="169" customFormat="1" ht="12.75">
      <c r="F176" s="169" t="s">
        <v>591</v>
      </c>
      <c r="G176" s="169" t="s">
        <v>560</v>
      </c>
      <c r="J176" s="235">
        <v>0</v>
      </c>
      <c r="K176" s="235"/>
      <c r="L176" s="235">
        <v>0</v>
      </c>
      <c r="M176" s="235"/>
      <c r="N176" s="235">
        <v>0</v>
      </c>
      <c r="O176" s="235"/>
      <c r="P176" s="235">
        <v>0</v>
      </c>
      <c r="Q176" s="235"/>
      <c r="R176" s="235">
        <v>0</v>
      </c>
      <c r="S176" s="235"/>
      <c r="T176" s="235">
        <v>0</v>
      </c>
    </row>
    <row r="177" spans="6:20" s="169" customFormat="1" ht="12.75">
      <c r="F177" s="169" t="s">
        <v>592</v>
      </c>
      <c r="G177" s="169" t="s">
        <v>562</v>
      </c>
      <c r="J177" s="235">
        <v>0</v>
      </c>
      <c r="K177" s="235"/>
      <c r="L177" s="235">
        <v>0</v>
      </c>
      <c r="M177" s="235"/>
      <c r="N177" s="235">
        <v>0</v>
      </c>
      <c r="O177" s="235"/>
      <c r="P177" s="235">
        <v>0</v>
      </c>
      <c r="Q177" s="235"/>
      <c r="R177" s="235">
        <v>0</v>
      </c>
      <c r="S177" s="235"/>
      <c r="T177" s="235">
        <v>0</v>
      </c>
    </row>
    <row r="178" spans="5:20" s="169" customFormat="1" ht="12.75">
      <c r="E178" s="169" t="s">
        <v>593</v>
      </c>
      <c r="F178" s="169" t="s">
        <v>154</v>
      </c>
      <c r="J178" s="235">
        <v>0</v>
      </c>
      <c r="K178" s="235"/>
      <c r="L178" s="235">
        <v>0</v>
      </c>
      <c r="M178" s="235"/>
      <c r="N178" s="235">
        <v>0</v>
      </c>
      <c r="O178" s="235"/>
      <c r="P178" s="235">
        <v>0</v>
      </c>
      <c r="Q178" s="235"/>
      <c r="R178" s="235">
        <v>0</v>
      </c>
      <c r="S178" s="235"/>
      <c r="T178" s="235">
        <v>0</v>
      </c>
    </row>
    <row r="179" spans="6:20" s="169" customFormat="1" ht="12.75">
      <c r="F179" s="169" t="s">
        <v>594</v>
      </c>
      <c r="G179" s="169" t="s">
        <v>560</v>
      </c>
      <c r="J179" s="235">
        <v>0</v>
      </c>
      <c r="K179" s="235"/>
      <c r="L179" s="235">
        <v>0</v>
      </c>
      <c r="M179" s="235"/>
      <c r="N179" s="235">
        <v>0</v>
      </c>
      <c r="O179" s="235"/>
      <c r="P179" s="235">
        <v>0</v>
      </c>
      <c r="Q179" s="235"/>
      <c r="R179" s="235">
        <v>0</v>
      </c>
      <c r="S179" s="235"/>
      <c r="T179" s="235">
        <v>0</v>
      </c>
    </row>
    <row r="180" spans="6:20" s="169" customFormat="1" ht="12.75">
      <c r="F180" s="169" t="s">
        <v>595</v>
      </c>
      <c r="G180" s="169" t="s">
        <v>562</v>
      </c>
      <c r="J180" s="235">
        <v>0</v>
      </c>
      <c r="K180" s="235"/>
      <c r="L180" s="235">
        <v>0</v>
      </c>
      <c r="M180" s="235"/>
      <c r="N180" s="235">
        <v>0</v>
      </c>
      <c r="O180" s="235"/>
      <c r="P180" s="235">
        <v>0</v>
      </c>
      <c r="Q180" s="235"/>
      <c r="R180" s="235">
        <v>0</v>
      </c>
      <c r="S180" s="235"/>
      <c r="T180" s="235">
        <v>0</v>
      </c>
    </row>
    <row r="181" spans="4:20" s="256" customFormat="1" ht="12.75">
      <c r="D181" s="235" t="s">
        <v>279</v>
      </c>
      <c r="E181" s="235" t="s">
        <v>645</v>
      </c>
      <c r="J181" s="235">
        <v>189</v>
      </c>
      <c r="K181" s="235"/>
      <c r="L181" s="235">
        <v>-0.20164229919192506</v>
      </c>
      <c r="M181" s="235"/>
      <c r="N181" s="235">
        <v>0</v>
      </c>
      <c r="O181" s="235"/>
      <c r="P181" s="235">
        <v>-6.5</v>
      </c>
      <c r="Q181" s="235"/>
      <c r="R181" s="235">
        <v>-0.013494760808064221</v>
      </c>
      <c r="S181" s="235"/>
      <c r="T181" s="235">
        <v>182.28486294</v>
      </c>
    </row>
    <row r="182" spans="2:20" s="290" customFormat="1" ht="7.5" customHeight="1">
      <c r="B182" s="257"/>
      <c r="C182" s="257"/>
      <c r="D182" s="257"/>
      <c r="E182" s="257"/>
      <c r="F182" s="257"/>
      <c r="G182" s="257"/>
      <c r="H182" s="257"/>
      <c r="I182" s="257"/>
      <c r="J182" s="237"/>
      <c r="K182" s="237"/>
      <c r="L182" s="257"/>
      <c r="M182" s="257"/>
      <c r="N182" s="257"/>
      <c r="O182" s="257"/>
      <c r="P182" s="257"/>
      <c r="Q182" s="257"/>
      <c r="R182" s="257"/>
      <c r="S182" s="257"/>
      <c r="T182" s="237"/>
    </row>
    <row r="183" spans="2:20" s="290" customFormat="1" ht="7.5" customHeight="1">
      <c r="B183" s="256"/>
      <c r="C183" s="256"/>
      <c r="D183" s="256"/>
      <c r="E183" s="256"/>
      <c r="F183" s="256"/>
      <c r="G183" s="256"/>
      <c r="H183" s="256"/>
      <c r="I183" s="256"/>
      <c r="J183" s="235"/>
      <c r="K183" s="235"/>
      <c r="L183" s="256"/>
      <c r="M183" s="256"/>
      <c r="N183" s="256"/>
      <c r="O183" s="256"/>
      <c r="P183" s="256"/>
      <c r="Q183" s="256"/>
      <c r="R183" s="256"/>
      <c r="S183" s="256"/>
      <c r="T183" s="235"/>
    </row>
    <row r="184" spans="2:21" s="186" customFormat="1" ht="10.5" customHeight="1">
      <c r="B184" s="327" t="s">
        <v>522</v>
      </c>
      <c r="C184" s="318" t="s">
        <v>605</v>
      </c>
      <c r="D184" s="318"/>
      <c r="E184" s="318"/>
      <c r="F184" s="318"/>
      <c r="G184" s="318"/>
      <c r="H184" s="318"/>
      <c r="I184" s="318"/>
      <c r="J184" s="235"/>
      <c r="K184" s="235"/>
      <c r="L184" s="319"/>
      <c r="M184" s="319"/>
      <c r="N184" s="320"/>
      <c r="O184" s="320"/>
      <c r="P184" s="320"/>
      <c r="Q184" s="320"/>
      <c r="R184" s="256"/>
      <c r="S184" s="256"/>
      <c r="T184" s="235"/>
      <c r="U184" s="256"/>
    </row>
    <row r="185" spans="3:21" s="186" customFormat="1" ht="10.5" customHeight="1">
      <c r="C185" s="318" t="s">
        <v>763</v>
      </c>
      <c r="D185" s="318"/>
      <c r="E185" s="318"/>
      <c r="F185" s="318"/>
      <c r="G185" s="318"/>
      <c r="H185" s="324"/>
      <c r="I185" s="324"/>
      <c r="J185" s="235"/>
      <c r="K185" s="235"/>
      <c r="L185" s="325"/>
      <c r="M185" s="325"/>
      <c r="N185" s="326"/>
      <c r="O185" s="326"/>
      <c r="P185" s="320"/>
      <c r="Q185" s="320"/>
      <c r="R185" s="256"/>
      <c r="S185" s="256"/>
      <c r="T185" s="235"/>
      <c r="U185" s="256"/>
    </row>
    <row r="186" ht="8.25" customHeight="1">
      <c r="U186" s="256"/>
    </row>
    <row r="187" spans="2:21" s="186" customFormat="1" ht="10.5" customHeight="1">
      <c r="B187" s="327"/>
      <c r="C187" s="318"/>
      <c r="D187" s="318"/>
      <c r="E187" s="318"/>
      <c r="F187" s="318"/>
      <c r="G187" s="318"/>
      <c r="H187" s="318"/>
      <c r="I187" s="318"/>
      <c r="J187" s="235"/>
      <c r="K187" s="235"/>
      <c r="L187" s="319"/>
      <c r="M187" s="319"/>
      <c r="N187" s="320"/>
      <c r="O187" s="320"/>
      <c r="P187" s="320"/>
      <c r="Q187" s="320"/>
      <c r="R187" s="256"/>
      <c r="S187" s="256"/>
      <c r="T187" s="235"/>
      <c r="U187" s="256"/>
    </row>
    <row r="188" ht="8.25" customHeight="1"/>
    <row r="189" ht="8.25" customHeight="1"/>
    <row r="190" ht="8.25" customHeight="1"/>
    <row r="191" ht="8.25" customHeight="1"/>
    <row r="192" ht="8.25" customHeight="1"/>
    <row r="193" ht="8.25" customHeight="1"/>
    <row r="194" ht="8.25" customHeight="1"/>
    <row r="195" ht="8.25" customHeight="1"/>
    <row r="196" ht="8.25" customHeight="1"/>
    <row r="197" ht="8.25" customHeight="1"/>
    <row r="198" ht="8.25" customHeight="1"/>
    <row r="199" ht="8.25" customHeight="1"/>
    <row r="200" ht="8.25" customHeight="1"/>
    <row r="201" ht="8.25" customHeight="1"/>
    <row r="202" ht="8.25" customHeight="1"/>
    <row r="203" ht="8.25" customHeight="1"/>
    <row r="204" ht="8.25" customHeight="1"/>
    <row r="205" ht="8.25" customHeight="1"/>
    <row r="206" ht="8.25" customHeight="1"/>
    <row r="207" ht="8.25" customHeight="1"/>
    <row r="208" ht="8.25" customHeight="1"/>
    <row r="209" ht="8.25" customHeight="1"/>
    <row r="210" ht="8.25" customHeight="1"/>
    <row r="211" ht="8.25" customHeight="1"/>
    <row r="212" ht="8.25" customHeight="1"/>
    <row r="213" ht="8.25" customHeight="1"/>
    <row r="214" ht="8.25" customHeight="1"/>
    <row r="215" ht="8.25" customHeight="1"/>
    <row r="216" ht="8.25" customHeight="1"/>
    <row r="217" ht="8.25" customHeight="1"/>
    <row r="218" ht="8.25" customHeight="1"/>
    <row r="219" ht="8.25" customHeight="1"/>
    <row r="220" ht="8.25" customHeight="1"/>
    <row r="221" ht="8.25" customHeight="1"/>
    <row r="222" ht="8.25" customHeight="1"/>
    <row r="223" ht="8.25" customHeight="1"/>
    <row r="224" ht="8.25" customHeight="1"/>
    <row r="225" ht="8.25" customHeight="1"/>
    <row r="226" ht="8.25" customHeight="1"/>
    <row r="227" ht="8.25" customHeight="1"/>
    <row r="228" ht="8.25" customHeight="1"/>
    <row r="229" ht="8.25" customHeight="1"/>
    <row r="230" ht="8.25" customHeight="1"/>
    <row r="231" ht="8.25" customHeight="1"/>
    <row r="232" ht="8.25" customHeight="1"/>
    <row r="233" ht="8.25" customHeight="1"/>
    <row r="234" ht="8.25" customHeight="1"/>
    <row r="235" ht="8.25" customHeight="1"/>
    <row r="236" ht="8.25" customHeight="1"/>
    <row r="237" ht="8.25" customHeight="1"/>
    <row r="238" ht="8.25" customHeight="1"/>
    <row r="239" ht="8.25" customHeight="1"/>
    <row r="240" ht="8.25" customHeight="1"/>
    <row r="241" ht="8.25" customHeight="1"/>
    <row r="242" ht="8.25" customHeight="1"/>
    <row r="243" ht="8.25" customHeight="1"/>
    <row r="244" ht="8.25" customHeight="1"/>
    <row r="245" ht="8.25" customHeight="1"/>
    <row r="246" ht="8.25" customHeight="1"/>
    <row r="247" ht="8.25" customHeight="1"/>
    <row r="248" ht="8.25" customHeight="1"/>
    <row r="249" ht="8.25" customHeight="1"/>
    <row r="250" ht="8.25" customHeight="1"/>
    <row r="251" ht="8.25" customHeight="1"/>
    <row r="252" ht="8.25" customHeight="1"/>
    <row r="253" ht="8.25" customHeight="1"/>
    <row r="254" ht="8.25" customHeight="1"/>
    <row r="255" ht="8.25" customHeight="1"/>
    <row r="256" ht="8.25" customHeight="1"/>
    <row r="257" ht="8.25" customHeight="1"/>
    <row r="258" ht="8.25" customHeight="1"/>
    <row r="259" ht="8.25" customHeight="1"/>
    <row r="260" ht="8.25" customHeight="1"/>
    <row r="261" ht="8.25" customHeight="1"/>
    <row r="262" ht="8.25" customHeight="1"/>
    <row r="263" ht="8.25" customHeight="1"/>
    <row r="264" ht="8.25" customHeight="1"/>
    <row r="265" ht="8.25" customHeight="1"/>
    <row r="266" ht="8.25" customHeight="1"/>
    <row r="267" ht="8.25" customHeight="1"/>
    <row r="268" ht="8.25" customHeight="1"/>
    <row r="269" ht="8.25" customHeight="1"/>
    <row r="270" ht="8.25" customHeight="1"/>
    <row r="271" ht="8.25" customHeight="1"/>
    <row r="272" ht="8.25" customHeight="1"/>
    <row r="273" ht="8.25" customHeight="1"/>
    <row r="274" ht="8.25" customHeight="1"/>
    <row r="275" ht="8.25" customHeight="1"/>
    <row r="276" ht="8.25" customHeight="1"/>
    <row r="277" ht="8.25" customHeight="1"/>
    <row r="278" ht="8.25" customHeight="1"/>
    <row r="279" ht="8.25" customHeight="1"/>
    <row r="280" ht="8.25" customHeight="1"/>
    <row r="281" ht="8.25" customHeight="1"/>
    <row r="282" ht="8.25" customHeight="1"/>
    <row r="283" ht="8.25" customHeight="1"/>
    <row r="284" ht="8.25" customHeight="1"/>
    <row r="285" ht="8.25" customHeight="1"/>
    <row r="286" ht="8.25" customHeight="1"/>
    <row r="287" ht="8.25" customHeight="1"/>
    <row r="288" ht="8.25" customHeight="1"/>
    <row r="289" ht="8.25" customHeight="1"/>
    <row r="290" ht="8.25" customHeight="1"/>
    <row r="291" ht="8.25" customHeight="1"/>
  </sheetData>
  <printOptions/>
  <pageMargins left="0.75" right="0.75" top="1" bottom="1" header="0" footer="0"/>
  <pageSetup horizontalDpi="600" verticalDpi="600" orientation="portrait" scale="83" r:id="rId1"/>
  <rowBreaks count="1" manualBreakCount="1">
    <brk id="102" min="1" max="20" man="1"/>
  </rowBreaks>
</worksheet>
</file>

<file path=xl/worksheets/sheet16.xml><?xml version="1.0" encoding="utf-8"?>
<worksheet xmlns="http://schemas.openxmlformats.org/spreadsheetml/2006/main" xmlns:r="http://schemas.openxmlformats.org/officeDocument/2006/relationships">
  <dimension ref="A1:U187"/>
  <sheetViews>
    <sheetView showGridLines="0" zoomScale="75" zoomScaleNormal="75" workbookViewId="0" topLeftCell="A1">
      <selection activeCell="A1" sqref="A1"/>
    </sheetView>
  </sheetViews>
  <sheetFormatPr defaultColWidth="11.421875" defaultRowHeight="12.75"/>
  <cols>
    <col min="1" max="3" width="2.7109375" style="186" customWidth="1"/>
    <col min="4" max="4" width="4.7109375" style="186" customWidth="1"/>
    <col min="5" max="5" width="6.7109375" style="186" customWidth="1"/>
    <col min="6" max="6" width="7.7109375" style="186" customWidth="1"/>
    <col min="7" max="7" width="8.7109375" style="186" customWidth="1"/>
    <col min="8" max="8" width="12.7109375" style="186" customWidth="1"/>
    <col min="9" max="9" width="14.7109375" style="186" customWidth="1"/>
    <col min="10" max="10" width="10.7109375" style="235" customWidth="1"/>
    <col min="11" max="11" width="2.57421875" style="235" customWidth="1"/>
    <col min="12" max="12" width="10.7109375" style="256" customWidth="1"/>
    <col min="13" max="13" width="2.00390625" style="256" customWidth="1"/>
    <col min="14" max="14" width="10.7109375" style="256" customWidth="1"/>
    <col min="15" max="15" width="2.140625" style="256" customWidth="1"/>
    <col min="16" max="16" width="10.7109375" style="256" customWidth="1"/>
    <col min="17" max="17" width="1.8515625" style="256" customWidth="1"/>
    <col min="18" max="18" width="10.7109375" style="256" customWidth="1"/>
    <col min="19" max="19" width="2.140625" style="256" customWidth="1"/>
    <col min="20" max="20" width="10.7109375" style="235" customWidth="1"/>
    <col min="21" max="21" width="10.7109375" style="290" customWidth="1"/>
    <col min="22" max="16384" width="10.7109375" style="258" customWidth="1"/>
  </cols>
  <sheetData>
    <row r="1" spans="2:21" s="186" customFormat="1" ht="12.75">
      <c r="B1" s="157" t="s">
        <v>742</v>
      </c>
      <c r="J1" s="235"/>
      <c r="K1" s="235"/>
      <c r="L1" s="256"/>
      <c r="M1" s="256"/>
      <c r="N1" s="256"/>
      <c r="O1" s="256"/>
      <c r="P1" s="256"/>
      <c r="Q1" s="256"/>
      <c r="R1" s="256"/>
      <c r="S1" s="256"/>
      <c r="T1" s="235"/>
      <c r="U1" s="256"/>
    </row>
    <row r="2" spans="2:21" s="291" customFormat="1" ht="12.75" customHeight="1">
      <c r="B2" s="292" t="s">
        <v>741</v>
      </c>
      <c r="C2" s="293"/>
      <c r="D2" s="293"/>
      <c r="E2" s="293"/>
      <c r="F2" s="293"/>
      <c r="G2" s="293"/>
      <c r="H2" s="293"/>
      <c r="I2" s="293"/>
      <c r="J2" s="294"/>
      <c r="K2" s="294"/>
      <c r="L2" s="295"/>
      <c r="M2" s="295"/>
      <c r="N2" s="296"/>
      <c r="O2" s="296"/>
      <c r="P2" s="296"/>
      <c r="Q2" s="296"/>
      <c r="R2" s="296"/>
      <c r="S2" s="296"/>
      <c r="T2" s="297"/>
      <c r="U2" s="299"/>
    </row>
    <row r="3" spans="2:21" s="186" customFormat="1" ht="12" customHeight="1">
      <c r="B3" s="291" t="s">
        <v>0</v>
      </c>
      <c r="C3" s="298"/>
      <c r="D3" s="293"/>
      <c r="E3" s="293"/>
      <c r="F3" s="293"/>
      <c r="G3" s="293"/>
      <c r="H3" s="293"/>
      <c r="I3" s="293"/>
      <c r="J3" s="297"/>
      <c r="K3" s="297"/>
      <c r="L3" s="235"/>
      <c r="M3" s="256"/>
      <c r="N3" s="256"/>
      <c r="O3" s="256"/>
      <c r="P3" s="256"/>
      <c r="Q3" s="256"/>
      <c r="R3" s="256"/>
      <c r="S3" s="256"/>
      <c r="T3" s="297"/>
      <c r="U3" s="256"/>
    </row>
    <row r="4" spans="2:20" s="291" customFormat="1" ht="10.5" customHeight="1">
      <c r="B4" s="292"/>
      <c r="J4" s="299"/>
      <c r="K4" s="299"/>
      <c r="L4" s="299"/>
      <c r="M4" s="299"/>
      <c r="N4" s="299"/>
      <c r="O4" s="299"/>
      <c r="P4" s="299"/>
      <c r="Q4" s="299"/>
      <c r="R4" s="299"/>
      <c r="S4" s="299"/>
      <c r="T4" s="294"/>
    </row>
    <row r="5" spans="2:20" s="291" customFormat="1" ht="10.5" customHeight="1">
      <c r="B5" s="300"/>
      <c r="C5" s="300"/>
      <c r="D5" s="300"/>
      <c r="E5" s="300"/>
      <c r="F5" s="300"/>
      <c r="G5" s="300"/>
      <c r="H5" s="301"/>
      <c r="I5" s="301"/>
      <c r="J5" s="301"/>
      <c r="K5" s="301"/>
      <c r="L5" s="301" t="s">
        <v>625</v>
      </c>
      <c r="M5" s="301"/>
      <c r="N5" s="301"/>
      <c r="O5" s="301"/>
      <c r="P5" s="301"/>
      <c r="Q5" s="301"/>
      <c r="R5" s="301"/>
      <c r="S5" s="301"/>
      <c r="T5" s="302"/>
    </row>
    <row r="6" spans="8:20" s="186" customFormat="1" ht="10.5" customHeight="1">
      <c r="H6" s="293"/>
      <c r="I6" s="293"/>
      <c r="J6" s="296"/>
      <c r="K6" s="296"/>
      <c r="L6" s="303" t="s">
        <v>646</v>
      </c>
      <c r="M6" s="303"/>
      <c r="N6" s="303"/>
      <c r="O6" s="303"/>
      <c r="P6" s="303"/>
      <c r="Q6" s="303"/>
      <c r="R6" s="303"/>
      <c r="S6" s="304"/>
      <c r="T6" s="297"/>
    </row>
    <row r="7" spans="2:20" s="186" customFormat="1" ht="15.75" customHeight="1">
      <c r="B7" s="299" t="s">
        <v>1</v>
      </c>
      <c r="F7" s="169"/>
      <c r="G7" s="169"/>
      <c r="H7" s="169"/>
      <c r="I7" s="169"/>
      <c r="J7" s="235"/>
      <c r="K7" s="235"/>
      <c r="L7" s="235"/>
      <c r="M7" s="235"/>
      <c r="N7" s="235"/>
      <c r="O7" s="235"/>
      <c r="P7" s="235"/>
      <c r="Q7" s="235"/>
      <c r="R7" s="235"/>
      <c r="S7" s="235"/>
      <c r="T7" s="235"/>
    </row>
    <row r="8" spans="2:20" s="291" customFormat="1" ht="48" customHeight="1" thickBot="1">
      <c r="B8" s="305"/>
      <c r="C8" s="305"/>
      <c r="D8" s="305"/>
      <c r="E8" s="305"/>
      <c r="F8" s="306"/>
      <c r="G8" s="306"/>
      <c r="H8" s="306"/>
      <c r="I8" s="307"/>
      <c r="J8" s="313">
        <v>39873</v>
      </c>
      <c r="K8" s="309"/>
      <c r="L8" s="308" t="s">
        <v>626</v>
      </c>
      <c r="M8" s="309"/>
      <c r="N8" s="310" t="s">
        <v>627</v>
      </c>
      <c r="O8" s="311"/>
      <c r="P8" s="312" t="s">
        <v>628</v>
      </c>
      <c r="Q8" s="311"/>
      <c r="R8" s="312" t="s">
        <v>527</v>
      </c>
      <c r="S8" s="310"/>
      <c r="T8" s="313">
        <v>39965</v>
      </c>
    </row>
    <row r="9" spans="6:20" s="186" customFormat="1" ht="7.5" customHeight="1">
      <c r="F9" s="169"/>
      <c r="G9" s="169"/>
      <c r="H9" s="169"/>
      <c r="I9" s="169"/>
      <c r="J9" s="235"/>
      <c r="K9" s="235"/>
      <c r="L9" s="235"/>
      <c r="M9" s="235"/>
      <c r="N9" s="235"/>
      <c r="O9" s="235"/>
      <c r="P9" s="235"/>
      <c r="Q9" s="235"/>
      <c r="R9" s="235"/>
      <c r="S9" s="235"/>
      <c r="T9" s="235"/>
    </row>
    <row r="10" spans="2:21" s="186" customFormat="1" ht="12.75" customHeight="1">
      <c r="B10" s="291" t="s">
        <v>196</v>
      </c>
      <c r="C10" s="314"/>
      <c r="D10" s="291"/>
      <c r="E10" s="291"/>
      <c r="F10" s="315"/>
      <c r="G10" s="315"/>
      <c r="H10" s="315"/>
      <c r="I10" s="315"/>
      <c r="J10" s="294">
        <v>-40035.088239381</v>
      </c>
      <c r="L10" s="294">
        <v>2374.367871521438</v>
      </c>
      <c r="N10" s="294">
        <v>4994.182586419232</v>
      </c>
      <c r="P10" s="294">
        <v>-6371.389708164578</v>
      </c>
      <c r="R10" s="294">
        <v>-84.71915220304003</v>
      </c>
      <c r="T10" s="294">
        <v>-39122.64664180798</v>
      </c>
      <c r="U10" s="256"/>
    </row>
    <row r="11" spans="2:21" s="186" customFormat="1" ht="12.75" customHeight="1">
      <c r="B11" s="291"/>
      <c r="C11" s="291"/>
      <c r="D11" s="291"/>
      <c r="E11" s="291"/>
      <c r="F11" s="315"/>
      <c r="G11" s="315"/>
      <c r="H11" s="315"/>
      <c r="I11" s="315"/>
      <c r="J11" s="294"/>
      <c r="L11" s="294"/>
      <c r="N11" s="294"/>
      <c r="P11" s="294"/>
      <c r="R11" s="294"/>
      <c r="T11" s="294"/>
      <c r="U11" s="256"/>
    </row>
    <row r="12" spans="2:21" s="169" customFormat="1" ht="12.75" customHeight="1">
      <c r="B12" s="315" t="s">
        <v>421</v>
      </c>
      <c r="C12" s="315" t="s">
        <v>481</v>
      </c>
      <c r="D12" s="315"/>
      <c r="E12" s="316"/>
      <c r="F12" s="315"/>
      <c r="G12" s="315"/>
      <c r="H12" s="315"/>
      <c r="I12" s="315"/>
      <c r="J12" s="294">
        <v>143954.7983745075</v>
      </c>
      <c r="K12" s="186"/>
      <c r="L12" s="294">
        <v>1265.1068957690934</v>
      </c>
      <c r="M12" s="186"/>
      <c r="N12" s="294">
        <v>7638.61621000323</v>
      </c>
      <c r="O12" s="186"/>
      <c r="P12" s="294">
        <v>3825.6638107058634</v>
      </c>
      <c r="Q12" s="186"/>
      <c r="R12" s="294">
        <v>0.04091989815776598</v>
      </c>
      <c r="S12" s="186"/>
      <c r="T12" s="294">
        <v>156684.22621088382</v>
      </c>
      <c r="U12" s="235"/>
    </row>
    <row r="13" spans="2:21" s="169" customFormat="1" ht="12.75" customHeight="1">
      <c r="B13" s="315"/>
      <c r="C13" s="315"/>
      <c r="D13" s="315"/>
      <c r="E13" s="315"/>
      <c r="F13" s="315"/>
      <c r="G13" s="315"/>
      <c r="H13" s="315"/>
      <c r="I13" s="315"/>
      <c r="J13" s="294"/>
      <c r="K13" s="186"/>
      <c r="L13" s="294"/>
      <c r="M13" s="186"/>
      <c r="N13" s="294"/>
      <c r="O13" s="186"/>
      <c r="P13" s="294"/>
      <c r="Q13" s="186"/>
      <c r="R13" s="294"/>
      <c r="S13" s="186"/>
      <c r="T13" s="294"/>
      <c r="U13" s="235"/>
    </row>
    <row r="14" spans="2:21" s="194" customFormat="1" ht="12.75" customHeight="1">
      <c r="B14" s="317"/>
      <c r="C14" s="317" t="s">
        <v>423</v>
      </c>
      <c r="D14" s="317" t="s">
        <v>739</v>
      </c>
      <c r="E14" s="317"/>
      <c r="F14" s="317"/>
      <c r="G14" s="317"/>
      <c r="H14" s="317"/>
      <c r="I14" s="317"/>
      <c r="J14" s="328">
        <v>33441.521128075234</v>
      </c>
      <c r="K14" s="193"/>
      <c r="L14" s="328">
        <v>1737.7473456765642</v>
      </c>
      <c r="M14" s="193"/>
      <c r="N14" s="328">
        <v>356.09195940002604</v>
      </c>
      <c r="O14" s="193"/>
      <c r="P14" s="328">
        <v>520.7961772664662</v>
      </c>
      <c r="Q14" s="193"/>
      <c r="R14" s="328">
        <v>0.023152439999989838</v>
      </c>
      <c r="S14" s="193"/>
      <c r="T14" s="328">
        <v>36056.179762858286</v>
      </c>
      <c r="U14" s="330"/>
    </row>
    <row r="15" spans="2:21" s="169" customFormat="1" ht="12.75" customHeight="1">
      <c r="B15" s="315"/>
      <c r="C15" s="315"/>
      <c r="D15" s="315" t="s">
        <v>200</v>
      </c>
      <c r="E15" s="315" t="s">
        <v>528</v>
      </c>
      <c r="F15" s="315"/>
      <c r="G15" s="315"/>
      <c r="H15" s="315"/>
      <c r="I15" s="315"/>
      <c r="J15" s="294">
        <v>28913.49217931042</v>
      </c>
      <c r="K15" s="186"/>
      <c r="L15" s="294">
        <v>1461.736470566564</v>
      </c>
      <c r="M15" s="186"/>
      <c r="N15" s="294">
        <v>356.09195940002604</v>
      </c>
      <c r="O15" s="186"/>
      <c r="P15" s="294">
        <v>520.7961772664662</v>
      </c>
      <c r="Q15" s="186"/>
      <c r="R15" s="294">
        <v>0.023152439999989838</v>
      </c>
      <c r="S15" s="186"/>
      <c r="T15" s="294">
        <v>31252.139938983477</v>
      </c>
      <c r="U15" s="235"/>
    </row>
    <row r="16" spans="2:21" s="169" customFormat="1" ht="12.75" customHeight="1">
      <c r="B16" s="315"/>
      <c r="C16" s="315"/>
      <c r="D16" s="315"/>
      <c r="E16" s="315" t="s">
        <v>201</v>
      </c>
      <c r="F16" s="315"/>
      <c r="G16" s="315"/>
      <c r="H16" s="315"/>
      <c r="I16" s="315"/>
      <c r="J16" s="294">
        <v>0</v>
      </c>
      <c r="K16" s="186"/>
      <c r="L16" s="294">
        <v>0</v>
      </c>
      <c r="M16" s="186"/>
      <c r="N16" s="294">
        <v>0</v>
      </c>
      <c r="O16" s="186"/>
      <c r="P16" s="294">
        <v>0</v>
      </c>
      <c r="Q16" s="186"/>
      <c r="R16" s="294">
        <v>0</v>
      </c>
      <c r="S16" s="186"/>
      <c r="T16" s="294">
        <v>0</v>
      </c>
      <c r="U16" s="235"/>
    </row>
    <row r="17" spans="2:21" s="169" customFormat="1" ht="12.75" customHeight="1">
      <c r="B17" s="315"/>
      <c r="C17" s="315"/>
      <c r="D17" s="315"/>
      <c r="E17" s="315" t="s">
        <v>529</v>
      </c>
      <c r="F17" s="315" t="s">
        <v>530</v>
      </c>
      <c r="G17" s="315"/>
      <c r="H17" s="315"/>
      <c r="I17" s="315"/>
      <c r="J17" s="294">
        <v>28913.49217931042</v>
      </c>
      <c r="K17" s="186"/>
      <c r="L17" s="294">
        <v>1461.736470566564</v>
      </c>
      <c r="M17" s="186"/>
      <c r="N17" s="294">
        <v>356.09195940002604</v>
      </c>
      <c r="O17" s="186"/>
      <c r="P17" s="294">
        <v>520.7961772664662</v>
      </c>
      <c r="Q17" s="186"/>
      <c r="R17" s="294">
        <v>0.023152439999989838</v>
      </c>
      <c r="S17" s="186"/>
      <c r="T17" s="294">
        <v>31252.139938983477</v>
      </c>
      <c r="U17" s="235"/>
    </row>
    <row r="18" spans="2:21" s="169" customFormat="1" ht="12.75" customHeight="1">
      <c r="B18" s="315"/>
      <c r="C18" s="315"/>
      <c r="D18" s="315"/>
      <c r="E18" s="315" t="s">
        <v>531</v>
      </c>
      <c r="F18" s="315" t="s">
        <v>532</v>
      </c>
      <c r="G18" s="315"/>
      <c r="H18" s="315"/>
      <c r="I18" s="315"/>
      <c r="J18" s="294">
        <v>0</v>
      </c>
      <c r="K18" s="186"/>
      <c r="L18" s="294">
        <v>0</v>
      </c>
      <c r="M18" s="186"/>
      <c r="N18" s="294">
        <v>0</v>
      </c>
      <c r="O18" s="186"/>
      <c r="P18" s="294">
        <v>0</v>
      </c>
      <c r="Q18" s="186"/>
      <c r="R18" s="294">
        <v>0</v>
      </c>
      <c r="S18" s="186"/>
      <c r="T18" s="294">
        <v>0</v>
      </c>
      <c r="U18" s="235"/>
    </row>
    <row r="19" spans="2:21" s="169" customFormat="1" ht="12.75" customHeight="1">
      <c r="B19" s="315"/>
      <c r="C19" s="315"/>
      <c r="D19" s="315" t="s">
        <v>204</v>
      </c>
      <c r="E19" s="315" t="s">
        <v>17</v>
      </c>
      <c r="F19" s="315"/>
      <c r="G19" s="315"/>
      <c r="H19" s="315"/>
      <c r="I19" s="315"/>
      <c r="J19" s="294">
        <v>4528.028948764812</v>
      </c>
      <c r="K19" s="186"/>
      <c r="L19" s="294">
        <v>276.01087511000003</v>
      </c>
      <c r="M19" s="186"/>
      <c r="N19" s="294">
        <v>0</v>
      </c>
      <c r="O19" s="186"/>
      <c r="P19" s="294">
        <v>0</v>
      </c>
      <c r="Q19" s="186"/>
      <c r="R19" s="294">
        <v>0</v>
      </c>
      <c r="S19" s="186"/>
      <c r="T19" s="294">
        <v>4804.039823874812</v>
      </c>
      <c r="U19" s="235"/>
    </row>
    <row r="20" spans="2:21" s="169" customFormat="1" ht="12.75" customHeight="1">
      <c r="B20" s="315"/>
      <c r="C20" s="315"/>
      <c r="D20" s="315"/>
      <c r="E20" s="315" t="s">
        <v>533</v>
      </c>
      <c r="F20" s="315" t="s">
        <v>530</v>
      </c>
      <c r="G20" s="315"/>
      <c r="H20" s="315"/>
      <c r="I20" s="315"/>
      <c r="J20" s="294">
        <v>4528.028948764812</v>
      </c>
      <c r="K20" s="186"/>
      <c r="L20" s="294">
        <v>276.01087511000003</v>
      </c>
      <c r="M20" s="186"/>
      <c r="N20" s="294">
        <v>0</v>
      </c>
      <c r="O20" s="186"/>
      <c r="P20" s="294">
        <v>0</v>
      </c>
      <c r="Q20" s="186"/>
      <c r="R20" s="294">
        <v>0</v>
      </c>
      <c r="S20" s="186"/>
      <c r="T20" s="294">
        <v>4804.039823874812</v>
      </c>
      <c r="U20" s="235"/>
    </row>
    <row r="21" spans="2:21" s="169" customFormat="1" ht="12.75" customHeight="1">
      <c r="B21" s="315"/>
      <c r="C21" s="315"/>
      <c r="D21" s="315"/>
      <c r="E21" s="315" t="s">
        <v>534</v>
      </c>
      <c r="F21" s="315" t="s">
        <v>532</v>
      </c>
      <c r="G21" s="315"/>
      <c r="H21" s="315"/>
      <c r="I21" s="315"/>
      <c r="J21" s="294">
        <v>0</v>
      </c>
      <c r="K21" s="186"/>
      <c r="L21" s="294">
        <v>0</v>
      </c>
      <c r="M21" s="186"/>
      <c r="N21" s="294">
        <v>0</v>
      </c>
      <c r="O21" s="186"/>
      <c r="P21" s="294">
        <v>0</v>
      </c>
      <c r="Q21" s="186"/>
      <c r="R21" s="294">
        <v>0</v>
      </c>
      <c r="S21" s="186"/>
      <c r="T21" s="294">
        <v>0</v>
      </c>
      <c r="U21" s="235"/>
    </row>
    <row r="22" spans="2:21" s="194" customFormat="1" ht="12.75" customHeight="1">
      <c r="B22" s="317"/>
      <c r="C22" s="317" t="s">
        <v>427</v>
      </c>
      <c r="D22" s="317" t="s">
        <v>314</v>
      </c>
      <c r="E22" s="317"/>
      <c r="F22" s="317"/>
      <c r="G22" s="317"/>
      <c r="H22" s="317"/>
      <c r="I22" s="317"/>
      <c r="J22" s="328">
        <v>57436.724281685645</v>
      </c>
      <c r="K22" s="193"/>
      <c r="L22" s="328">
        <v>4426.81110209353</v>
      </c>
      <c r="M22" s="193"/>
      <c r="N22" s="328">
        <v>6974.786680194843</v>
      </c>
      <c r="O22" s="193"/>
      <c r="P22" s="328">
        <v>449.66654530082184</v>
      </c>
      <c r="Q22" s="193"/>
      <c r="R22" s="328">
        <v>0.000641328257528051</v>
      </c>
      <c r="S22" s="193"/>
      <c r="T22" s="328">
        <v>69287.9892506031</v>
      </c>
      <c r="U22" s="330"/>
    </row>
    <row r="23" spans="2:21" s="169" customFormat="1" ht="12.75" customHeight="1">
      <c r="B23" s="315"/>
      <c r="C23" s="315"/>
      <c r="D23" s="315" t="s">
        <v>535</v>
      </c>
      <c r="E23" s="315" t="s">
        <v>536</v>
      </c>
      <c r="F23" s="315"/>
      <c r="G23" s="315"/>
      <c r="H23" s="315"/>
      <c r="I23" s="315"/>
      <c r="J23" s="294">
        <v>34358.29984931886</v>
      </c>
      <c r="K23" s="186"/>
      <c r="L23" s="294">
        <v>5870.762463769435</v>
      </c>
      <c r="M23" s="186"/>
      <c r="N23" s="294">
        <v>6632.380346779628</v>
      </c>
      <c r="O23" s="186"/>
      <c r="P23" s="294">
        <v>323.85540908969523</v>
      </c>
      <c r="Q23" s="186"/>
      <c r="R23" s="294">
        <v>0.018721969999999977</v>
      </c>
      <c r="S23" s="186"/>
      <c r="T23" s="294">
        <v>47185.316790927616</v>
      </c>
      <c r="U23" s="235"/>
    </row>
    <row r="24" spans="2:21" s="169" customFormat="1" ht="12.75" customHeight="1">
      <c r="B24" s="315"/>
      <c r="C24" s="315"/>
      <c r="D24" s="315"/>
      <c r="E24" s="315" t="s">
        <v>537</v>
      </c>
      <c r="F24" s="315" t="s">
        <v>82</v>
      </c>
      <c r="G24" s="315"/>
      <c r="H24" s="315"/>
      <c r="I24" s="315"/>
      <c r="J24" s="294">
        <v>0</v>
      </c>
      <c r="K24" s="186"/>
      <c r="L24" s="294">
        <v>0</v>
      </c>
      <c r="M24" s="186"/>
      <c r="N24" s="294">
        <v>0</v>
      </c>
      <c r="O24" s="186"/>
      <c r="P24" s="294">
        <v>0</v>
      </c>
      <c r="Q24" s="186"/>
      <c r="R24" s="294">
        <v>0</v>
      </c>
      <c r="S24" s="186"/>
      <c r="T24" s="294">
        <v>0</v>
      </c>
      <c r="U24" s="235"/>
    </row>
    <row r="25" spans="2:21" s="169" customFormat="1" ht="12.75" customHeight="1">
      <c r="B25" s="315"/>
      <c r="C25" s="315"/>
      <c r="D25" s="315"/>
      <c r="E25" s="315" t="s">
        <v>538</v>
      </c>
      <c r="F25" s="315" t="s">
        <v>539</v>
      </c>
      <c r="G25" s="315"/>
      <c r="H25" s="315"/>
      <c r="I25" s="315"/>
      <c r="J25" s="294">
        <v>0.7146364300000001</v>
      </c>
      <c r="K25" s="186"/>
      <c r="L25" s="294">
        <v>-0.5399874800000001</v>
      </c>
      <c r="M25" s="186"/>
      <c r="N25" s="294">
        <v>0</v>
      </c>
      <c r="O25" s="186"/>
      <c r="P25" s="294">
        <v>0</v>
      </c>
      <c r="Q25" s="186"/>
      <c r="R25" s="294">
        <v>0.018721969999999977</v>
      </c>
      <c r="S25" s="186"/>
      <c r="T25" s="294">
        <v>0.19337092</v>
      </c>
      <c r="U25" s="235"/>
    </row>
    <row r="26" spans="2:21" s="169" customFormat="1" ht="12.75" customHeight="1">
      <c r="B26" s="315"/>
      <c r="C26" s="315"/>
      <c r="D26" s="315"/>
      <c r="E26" s="315" t="s">
        <v>540</v>
      </c>
      <c r="F26" s="315" t="s">
        <v>153</v>
      </c>
      <c r="G26" s="315"/>
      <c r="H26" s="315"/>
      <c r="I26" s="315"/>
      <c r="J26" s="294">
        <v>60.52551256</v>
      </c>
      <c r="K26" s="186"/>
      <c r="L26" s="294">
        <v>9.355697000000001</v>
      </c>
      <c r="M26" s="186"/>
      <c r="N26" s="294">
        <v>-0.5850190000000026</v>
      </c>
      <c r="O26" s="186"/>
      <c r="P26" s="294">
        <v>0</v>
      </c>
      <c r="Q26" s="186"/>
      <c r="R26" s="294">
        <v>0</v>
      </c>
      <c r="S26" s="186"/>
      <c r="T26" s="294">
        <v>69.29619056</v>
      </c>
      <c r="U26" s="235"/>
    </row>
    <row r="27" spans="2:21" s="169" customFormat="1" ht="12.75" customHeight="1">
      <c r="B27" s="315"/>
      <c r="C27" s="315"/>
      <c r="D27" s="315"/>
      <c r="E27" s="315" t="s">
        <v>541</v>
      </c>
      <c r="F27" s="315" t="s">
        <v>154</v>
      </c>
      <c r="G27" s="315"/>
      <c r="H27" s="315"/>
      <c r="I27" s="315"/>
      <c r="J27" s="294">
        <v>34297.05970032886</v>
      </c>
      <c r="K27" s="186"/>
      <c r="L27" s="294">
        <v>5861.946754249435</v>
      </c>
      <c r="M27" s="186"/>
      <c r="N27" s="294">
        <v>6632.965365779628</v>
      </c>
      <c r="O27" s="186"/>
      <c r="P27" s="294">
        <v>323.85540908969523</v>
      </c>
      <c r="Q27" s="186"/>
      <c r="R27" s="294">
        <v>0</v>
      </c>
      <c r="S27" s="186"/>
      <c r="T27" s="294">
        <v>47115.82722944762</v>
      </c>
      <c r="U27" s="235"/>
    </row>
    <row r="28" spans="2:21" s="169" customFormat="1" ht="12.75" customHeight="1">
      <c r="B28" s="315"/>
      <c r="C28" s="315"/>
      <c r="D28" s="315" t="s">
        <v>542</v>
      </c>
      <c r="E28" s="315" t="s">
        <v>215</v>
      </c>
      <c r="F28" s="315"/>
      <c r="G28" s="315"/>
      <c r="H28" s="315"/>
      <c r="I28" s="315"/>
      <c r="J28" s="294">
        <v>23078.424432366788</v>
      </c>
      <c r="K28" s="186"/>
      <c r="L28" s="294">
        <v>-1443.9513616759045</v>
      </c>
      <c r="M28" s="186"/>
      <c r="N28" s="294">
        <v>342.40633341521516</v>
      </c>
      <c r="O28" s="186"/>
      <c r="P28" s="294">
        <v>125.81113621112661</v>
      </c>
      <c r="Q28" s="186"/>
      <c r="R28" s="294">
        <v>-0.018080641742471926</v>
      </c>
      <c r="S28" s="186"/>
      <c r="T28" s="294">
        <v>22102.672459675487</v>
      </c>
      <c r="U28" s="235"/>
    </row>
    <row r="29" spans="2:21" s="169" customFormat="1" ht="12.75" customHeight="1">
      <c r="B29" s="315"/>
      <c r="C29" s="315"/>
      <c r="D29" s="315"/>
      <c r="E29" s="315" t="s">
        <v>543</v>
      </c>
      <c r="F29" s="315" t="s">
        <v>544</v>
      </c>
      <c r="G29" s="315"/>
      <c r="H29" s="315"/>
      <c r="I29" s="315"/>
      <c r="J29" s="294">
        <v>18619.095866097847</v>
      </c>
      <c r="K29" s="186"/>
      <c r="L29" s="294">
        <v>-2112.581049545358</v>
      </c>
      <c r="M29" s="186"/>
      <c r="N29" s="294">
        <v>264.1720776621448</v>
      </c>
      <c r="O29" s="186"/>
      <c r="P29" s="294">
        <v>121.1</v>
      </c>
      <c r="Q29" s="186"/>
      <c r="R29" s="294">
        <v>-0.01861177228965971</v>
      </c>
      <c r="S29" s="186"/>
      <c r="T29" s="294">
        <v>16891.768282442346</v>
      </c>
      <c r="U29" s="235"/>
    </row>
    <row r="30" spans="2:21" s="169" customFormat="1" ht="12.75" customHeight="1">
      <c r="B30" s="315"/>
      <c r="C30" s="315"/>
      <c r="D30" s="315"/>
      <c r="E30" s="315"/>
      <c r="F30" s="315" t="s">
        <v>545</v>
      </c>
      <c r="G30" s="315" t="s">
        <v>82</v>
      </c>
      <c r="H30" s="315"/>
      <c r="I30" s="315"/>
      <c r="J30" s="294">
        <v>0</v>
      </c>
      <c r="K30" s="186"/>
      <c r="L30" s="294">
        <v>0</v>
      </c>
      <c r="M30" s="186"/>
      <c r="N30" s="294">
        <v>0</v>
      </c>
      <c r="O30" s="186"/>
      <c r="P30" s="294">
        <v>0</v>
      </c>
      <c r="Q30" s="186"/>
      <c r="R30" s="294">
        <v>0</v>
      </c>
      <c r="S30" s="186"/>
      <c r="T30" s="294">
        <v>0</v>
      </c>
      <c r="U30" s="235"/>
    </row>
    <row r="31" spans="2:21" s="169" customFormat="1" ht="12.75" customHeight="1">
      <c r="B31" s="315"/>
      <c r="C31" s="315"/>
      <c r="D31" s="315"/>
      <c r="E31" s="315"/>
      <c r="F31" s="315" t="s">
        <v>546</v>
      </c>
      <c r="G31" s="315" t="s">
        <v>539</v>
      </c>
      <c r="H31" s="315"/>
      <c r="I31" s="315"/>
      <c r="J31" s="294">
        <v>15321.823281470002</v>
      </c>
      <c r="K31" s="186"/>
      <c r="L31" s="294">
        <v>-2087.7731223377123</v>
      </c>
      <c r="M31" s="186"/>
      <c r="N31" s="294">
        <v>9.2</v>
      </c>
      <c r="O31" s="186"/>
      <c r="P31" s="294">
        <v>30</v>
      </c>
      <c r="Q31" s="186"/>
      <c r="R31" s="294">
        <v>-0.01861177228965971</v>
      </c>
      <c r="S31" s="186"/>
      <c r="T31" s="294">
        <v>13273.231547360001</v>
      </c>
      <c r="U31" s="235"/>
    </row>
    <row r="32" spans="2:21" s="169" customFormat="1" ht="12.75" customHeight="1">
      <c r="B32" s="315"/>
      <c r="C32" s="315"/>
      <c r="D32" s="315"/>
      <c r="E32" s="315"/>
      <c r="F32" s="315" t="s">
        <v>547</v>
      </c>
      <c r="G32" s="315" t="s">
        <v>153</v>
      </c>
      <c r="H32" s="315"/>
      <c r="I32" s="315"/>
      <c r="J32" s="294">
        <v>767.4039340021179</v>
      </c>
      <c r="K32" s="186"/>
      <c r="L32" s="294">
        <v>-240.93310100000002</v>
      </c>
      <c r="M32" s="186"/>
      <c r="N32" s="294">
        <v>2.4888749999998936</v>
      </c>
      <c r="O32" s="186"/>
      <c r="P32" s="294">
        <v>2.1</v>
      </c>
      <c r="Q32" s="186"/>
      <c r="R32" s="294">
        <v>0</v>
      </c>
      <c r="S32" s="186"/>
      <c r="T32" s="294">
        <v>531.0597080021178</v>
      </c>
      <c r="U32" s="235"/>
    </row>
    <row r="33" spans="2:21" s="169" customFormat="1" ht="12.75" customHeight="1">
      <c r="B33" s="315"/>
      <c r="C33" s="315"/>
      <c r="D33" s="315"/>
      <c r="E33" s="315"/>
      <c r="F33" s="315" t="s">
        <v>548</v>
      </c>
      <c r="G33" s="315" t="s">
        <v>154</v>
      </c>
      <c r="H33" s="315"/>
      <c r="I33" s="315"/>
      <c r="J33" s="294">
        <v>2529.8686506257277</v>
      </c>
      <c r="K33" s="186"/>
      <c r="L33" s="294">
        <v>216.12517379235464</v>
      </c>
      <c r="M33" s="186"/>
      <c r="N33" s="294">
        <v>252.48320266214486</v>
      </c>
      <c r="O33" s="186"/>
      <c r="P33" s="294">
        <v>89</v>
      </c>
      <c r="Q33" s="186"/>
      <c r="R33" s="294">
        <v>0</v>
      </c>
      <c r="S33" s="186"/>
      <c r="T33" s="294">
        <v>3087.4770270802264</v>
      </c>
      <c r="U33" s="235"/>
    </row>
    <row r="34" spans="2:21" s="169" customFormat="1" ht="12.75" customHeight="1">
      <c r="B34" s="315"/>
      <c r="C34" s="315"/>
      <c r="D34" s="315"/>
      <c r="E34" s="315" t="s">
        <v>221</v>
      </c>
      <c r="F34" s="315"/>
      <c r="G34" s="315"/>
      <c r="H34" s="315"/>
      <c r="I34" s="315"/>
      <c r="J34" s="294">
        <v>4459.32856626894</v>
      </c>
      <c r="K34" s="186"/>
      <c r="L34" s="294">
        <v>668.6296878694534</v>
      </c>
      <c r="M34" s="186"/>
      <c r="N34" s="294">
        <v>78.2342557530704</v>
      </c>
      <c r="O34" s="186"/>
      <c r="P34" s="294">
        <v>4.711136211126609</v>
      </c>
      <c r="Q34" s="186"/>
      <c r="R34" s="294">
        <v>0.0005311305471877859</v>
      </c>
      <c r="S34" s="186"/>
      <c r="T34" s="294">
        <v>5210.904177233138</v>
      </c>
      <c r="U34" s="235"/>
    </row>
    <row r="35" spans="2:21" s="169" customFormat="1" ht="12.75" customHeight="1">
      <c r="B35" s="315"/>
      <c r="C35" s="315"/>
      <c r="D35" s="315"/>
      <c r="E35" s="315"/>
      <c r="F35" s="315" t="s">
        <v>549</v>
      </c>
      <c r="G35" s="315" t="s">
        <v>82</v>
      </c>
      <c r="H35" s="315"/>
      <c r="I35" s="315"/>
      <c r="J35" s="294">
        <v>0</v>
      </c>
      <c r="K35" s="186"/>
      <c r="L35" s="294">
        <v>0</v>
      </c>
      <c r="M35" s="186"/>
      <c r="N35" s="294">
        <v>0</v>
      </c>
      <c r="O35" s="186"/>
      <c r="P35" s="294">
        <v>0</v>
      </c>
      <c r="Q35" s="186"/>
      <c r="R35" s="294">
        <v>0</v>
      </c>
      <c r="S35" s="186"/>
      <c r="T35" s="294">
        <v>0</v>
      </c>
      <c r="U35" s="235"/>
    </row>
    <row r="36" spans="2:21" s="169" customFormat="1" ht="12.75" customHeight="1">
      <c r="B36" s="315"/>
      <c r="C36" s="315"/>
      <c r="D36" s="315"/>
      <c r="E36" s="315"/>
      <c r="F36" s="315" t="s">
        <v>550</v>
      </c>
      <c r="G36" s="315" t="s">
        <v>539</v>
      </c>
      <c r="H36" s="315"/>
      <c r="I36" s="315"/>
      <c r="J36" s="294">
        <v>2163.52933399</v>
      </c>
      <c r="K36" s="186"/>
      <c r="L36" s="294">
        <v>515.3485781094535</v>
      </c>
      <c r="M36" s="186"/>
      <c r="N36" s="294">
        <v>0</v>
      </c>
      <c r="O36" s="186"/>
      <c r="P36" s="294">
        <v>-4.5</v>
      </c>
      <c r="Q36" s="186"/>
      <c r="R36" s="294">
        <v>0.0005311305471877859</v>
      </c>
      <c r="S36" s="186"/>
      <c r="T36" s="294">
        <v>2674.3784432300004</v>
      </c>
      <c r="U36" s="235"/>
    </row>
    <row r="37" spans="2:21" s="169" customFormat="1" ht="12.75" customHeight="1">
      <c r="B37" s="315"/>
      <c r="C37" s="315"/>
      <c r="D37" s="315"/>
      <c r="E37" s="315"/>
      <c r="F37" s="315" t="s">
        <v>551</v>
      </c>
      <c r="G37" s="315" t="s">
        <v>153</v>
      </c>
      <c r="H37" s="315"/>
      <c r="I37" s="315"/>
      <c r="J37" s="294">
        <v>0</v>
      </c>
      <c r="K37" s="186"/>
      <c r="L37" s="294">
        <v>0</v>
      </c>
      <c r="M37" s="186"/>
      <c r="N37" s="294">
        <v>0</v>
      </c>
      <c r="O37" s="186"/>
      <c r="P37" s="294">
        <v>0</v>
      </c>
      <c r="Q37" s="186"/>
      <c r="R37" s="294">
        <v>0</v>
      </c>
      <c r="S37" s="186"/>
      <c r="T37" s="294">
        <v>0</v>
      </c>
      <c r="U37" s="235"/>
    </row>
    <row r="38" spans="2:21" s="169" customFormat="1" ht="12.75" customHeight="1">
      <c r="B38" s="315"/>
      <c r="C38" s="315"/>
      <c r="D38" s="315"/>
      <c r="E38" s="315"/>
      <c r="F38" s="315" t="s">
        <v>552</v>
      </c>
      <c r="G38" s="315" t="s">
        <v>154</v>
      </c>
      <c r="H38" s="315"/>
      <c r="I38" s="315"/>
      <c r="J38" s="294">
        <v>2295.7992322789405</v>
      </c>
      <c r="K38" s="186"/>
      <c r="L38" s="294">
        <v>153.28110976</v>
      </c>
      <c r="M38" s="186"/>
      <c r="N38" s="294">
        <v>78.2342557530704</v>
      </c>
      <c r="O38" s="186"/>
      <c r="P38" s="294">
        <v>9.21113621112661</v>
      </c>
      <c r="Q38" s="186"/>
      <c r="R38" s="294">
        <v>0</v>
      </c>
      <c r="S38" s="186"/>
      <c r="T38" s="294">
        <v>2536.5257340031376</v>
      </c>
      <c r="U38" s="235"/>
    </row>
    <row r="39" spans="2:21" s="194" customFormat="1" ht="12.75" customHeight="1">
      <c r="B39" s="317"/>
      <c r="C39" s="317" t="s">
        <v>480</v>
      </c>
      <c r="D39" s="317" t="s">
        <v>315</v>
      </c>
      <c r="E39" s="317"/>
      <c r="F39" s="317"/>
      <c r="G39" s="317"/>
      <c r="H39" s="317"/>
      <c r="I39" s="317"/>
      <c r="J39" s="328">
        <v>2111.383983080002</v>
      </c>
      <c r="K39" s="193"/>
      <c r="L39" s="328">
        <v>-2016.7831811529147</v>
      </c>
      <c r="M39" s="193"/>
      <c r="N39" s="328">
        <v>395.843066642911</v>
      </c>
      <c r="O39" s="193"/>
      <c r="P39" s="328">
        <v>1975.7</v>
      </c>
      <c r="Q39" s="193"/>
      <c r="R39" s="328">
        <v>0</v>
      </c>
      <c r="S39" s="193"/>
      <c r="T39" s="328">
        <v>2466.143868569998</v>
      </c>
      <c r="U39" s="330"/>
    </row>
    <row r="40" spans="2:21" s="169" customFormat="1" ht="12.75" customHeight="1">
      <c r="B40" s="315"/>
      <c r="C40" s="315"/>
      <c r="D40" s="315" t="s">
        <v>553</v>
      </c>
      <c r="E40" s="315" t="s">
        <v>82</v>
      </c>
      <c r="F40" s="315"/>
      <c r="G40" s="315"/>
      <c r="H40" s="315"/>
      <c r="I40" s="315"/>
      <c r="J40" s="294">
        <v>0</v>
      </c>
      <c r="K40" s="186"/>
      <c r="L40" s="294">
        <v>0</v>
      </c>
      <c r="M40" s="186"/>
      <c r="N40" s="294">
        <v>0</v>
      </c>
      <c r="O40" s="186"/>
      <c r="P40" s="294">
        <v>0</v>
      </c>
      <c r="Q40" s="186"/>
      <c r="R40" s="294">
        <v>0</v>
      </c>
      <c r="S40" s="186"/>
      <c r="T40" s="294">
        <v>0</v>
      </c>
      <c r="U40" s="235"/>
    </row>
    <row r="41" spans="2:21" s="169" customFormat="1" ht="12.75" customHeight="1">
      <c r="B41" s="315"/>
      <c r="C41" s="315"/>
      <c r="D41" s="315" t="s">
        <v>554</v>
      </c>
      <c r="E41" s="315" t="s">
        <v>539</v>
      </c>
      <c r="F41" s="315"/>
      <c r="G41" s="315"/>
      <c r="H41" s="315"/>
      <c r="I41" s="315"/>
      <c r="J41" s="294">
        <v>0</v>
      </c>
      <c r="K41" s="186"/>
      <c r="L41" s="294">
        <v>0</v>
      </c>
      <c r="M41" s="186"/>
      <c r="N41" s="294">
        <v>0</v>
      </c>
      <c r="O41" s="186"/>
      <c r="P41" s="294">
        <v>0</v>
      </c>
      <c r="Q41" s="186"/>
      <c r="R41" s="294">
        <v>0</v>
      </c>
      <c r="S41" s="186"/>
      <c r="T41" s="294">
        <v>0</v>
      </c>
      <c r="U41" s="235"/>
    </row>
    <row r="42" spans="2:21" s="169" customFormat="1" ht="12.75" customHeight="1">
      <c r="B42" s="315"/>
      <c r="C42" s="315"/>
      <c r="D42" s="315" t="s">
        <v>555</v>
      </c>
      <c r="E42" s="315" t="s">
        <v>153</v>
      </c>
      <c r="F42" s="315"/>
      <c r="G42" s="315"/>
      <c r="H42" s="315"/>
      <c r="I42" s="315"/>
      <c r="J42" s="294">
        <v>1710.205354310002</v>
      </c>
      <c r="K42" s="186"/>
      <c r="L42" s="294">
        <v>-911.7568816350049</v>
      </c>
      <c r="M42" s="186"/>
      <c r="N42" s="294">
        <v>125.89137666500142</v>
      </c>
      <c r="O42" s="186"/>
      <c r="P42" s="294">
        <v>1213.8</v>
      </c>
      <c r="Q42" s="186"/>
      <c r="R42" s="294">
        <v>0</v>
      </c>
      <c r="S42" s="186"/>
      <c r="T42" s="294">
        <v>2138.1398493399984</v>
      </c>
      <c r="U42" s="235"/>
    </row>
    <row r="43" spans="2:21" s="169" customFormat="1" ht="12.75" customHeight="1">
      <c r="B43" s="315"/>
      <c r="C43" s="315"/>
      <c r="D43" s="315" t="s">
        <v>556</v>
      </c>
      <c r="E43" s="315" t="s">
        <v>154</v>
      </c>
      <c r="F43" s="315"/>
      <c r="G43" s="315"/>
      <c r="H43" s="315"/>
      <c r="I43" s="315"/>
      <c r="J43" s="294">
        <v>401.1786287700001</v>
      </c>
      <c r="K43" s="186"/>
      <c r="L43" s="294">
        <v>-1105.0262995179098</v>
      </c>
      <c r="M43" s="186"/>
      <c r="N43" s="294">
        <v>269.9516899779096</v>
      </c>
      <c r="O43" s="186"/>
      <c r="P43" s="294">
        <v>761.9</v>
      </c>
      <c r="Q43" s="186"/>
      <c r="R43" s="294">
        <v>0</v>
      </c>
      <c r="S43" s="186"/>
      <c r="T43" s="294">
        <v>328.0040192299999</v>
      </c>
      <c r="U43" s="235"/>
    </row>
    <row r="44" spans="2:21" s="194" customFormat="1" ht="12.75" customHeight="1">
      <c r="B44" s="317"/>
      <c r="C44" s="317" t="s">
        <v>557</v>
      </c>
      <c r="D44" s="317" t="s">
        <v>227</v>
      </c>
      <c r="E44" s="317"/>
      <c r="F44" s="317"/>
      <c r="G44" s="317"/>
      <c r="H44" s="317"/>
      <c r="I44" s="317"/>
      <c r="J44" s="328">
        <v>27582.74755261616</v>
      </c>
      <c r="K44" s="193"/>
      <c r="L44" s="328">
        <v>-2419.92256528594</v>
      </c>
      <c r="M44" s="193"/>
      <c r="N44" s="328">
        <v>0</v>
      </c>
      <c r="O44" s="193"/>
      <c r="P44" s="328">
        <v>263.3084978693906</v>
      </c>
      <c r="Q44" s="193"/>
      <c r="R44" s="328">
        <v>0.01755968208192371</v>
      </c>
      <c r="S44" s="193"/>
      <c r="T44" s="328">
        <v>25426.15104488169</v>
      </c>
      <c r="U44" s="330"/>
    </row>
    <row r="45" spans="2:21" s="169" customFormat="1" ht="12.75" customHeight="1">
      <c r="B45" s="315"/>
      <c r="C45" s="315"/>
      <c r="D45" s="315" t="s">
        <v>273</v>
      </c>
      <c r="E45" s="315" t="s">
        <v>21</v>
      </c>
      <c r="F45" s="315"/>
      <c r="G45" s="315"/>
      <c r="H45" s="315"/>
      <c r="I45" s="315"/>
      <c r="J45" s="294">
        <v>9066.189875591846</v>
      </c>
      <c r="K45" s="186"/>
      <c r="L45" s="294">
        <v>1198.3365808258009</v>
      </c>
      <c r="M45" s="186"/>
      <c r="N45" s="294">
        <v>0</v>
      </c>
      <c r="O45" s="186"/>
      <c r="P45" s="294">
        <v>0</v>
      </c>
      <c r="Q45" s="186"/>
      <c r="R45" s="294">
        <v>0</v>
      </c>
      <c r="S45" s="186"/>
      <c r="T45" s="294">
        <v>10264.526456417647</v>
      </c>
      <c r="U45" s="235"/>
    </row>
    <row r="46" spans="2:21" s="169" customFormat="1" ht="12.75" customHeight="1">
      <c r="B46" s="315"/>
      <c r="C46" s="315"/>
      <c r="D46" s="315"/>
      <c r="E46" s="315" t="s">
        <v>558</v>
      </c>
      <c r="F46" s="315" t="s">
        <v>539</v>
      </c>
      <c r="G46" s="315"/>
      <c r="H46" s="315"/>
      <c r="I46" s="315"/>
      <c r="J46" s="294">
        <v>0</v>
      </c>
      <c r="K46" s="186"/>
      <c r="L46" s="294">
        <v>0</v>
      </c>
      <c r="M46" s="186"/>
      <c r="N46" s="294">
        <v>0</v>
      </c>
      <c r="O46" s="186"/>
      <c r="P46" s="294">
        <v>0</v>
      </c>
      <c r="Q46" s="186"/>
      <c r="R46" s="294">
        <v>0</v>
      </c>
      <c r="S46" s="186"/>
      <c r="T46" s="294">
        <v>0</v>
      </c>
      <c r="U46" s="235"/>
    </row>
    <row r="47" spans="2:21" s="169" customFormat="1" ht="12.75" customHeight="1">
      <c r="B47" s="315"/>
      <c r="C47" s="315"/>
      <c r="D47" s="315"/>
      <c r="E47" s="315"/>
      <c r="F47" s="315" t="s">
        <v>559</v>
      </c>
      <c r="G47" s="315" t="s">
        <v>560</v>
      </c>
      <c r="H47" s="315"/>
      <c r="I47" s="315"/>
      <c r="J47" s="294">
        <v>0</v>
      </c>
      <c r="K47" s="186"/>
      <c r="L47" s="294">
        <v>0</v>
      </c>
      <c r="M47" s="186"/>
      <c r="N47" s="294">
        <v>0</v>
      </c>
      <c r="O47" s="186"/>
      <c r="P47" s="294">
        <v>0</v>
      </c>
      <c r="Q47" s="186"/>
      <c r="R47" s="294">
        <v>0</v>
      </c>
      <c r="S47" s="186"/>
      <c r="T47" s="294">
        <v>0</v>
      </c>
      <c r="U47" s="235"/>
    </row>
    <row r="48" spans="2:21" s="169" customFormat="1" ht="12.75" customHeight="1">
      <c r="B48" s="315"/>
      <c r="C48" s="315"/>
      <c r="D48" s="315"/>
      <c r="E48" s="315"/>
      <c r="F48" s="315" t="s">
        <v>561</v>
      </c>
      <c r="G48" s="315" t="s">
        <v>562</v>
      </c>
      <c r="H48" s="315"/>
      <c r="I48" s="315"/>
      <c r="J48" s="294">
        <v>0</v>
      </c>
      <c r="K48" s="186"/>
      <c r="L48" s="294">
        <v>0</v>
      </c>
      <c r="M48" s="186"/>
      <c r="N48" s="294">
        <v>0</v>
      </c>
      <c r="O48" s="186"/>
      <c r="P48" s="294">
        <v>0</v>
      </c>
      <c r="Q48" s="186"/>
      <c r="R48" s="294">
        <v>0</v>
      </c>
      <c r="S48" s="186"/>
      <c r="T48" s="294">
        <v>0</v>
      </c>
      <c r="U48" s="235"/>
    </row>
    <row r="49" spans="2:21" s="169" customFormat="1" ht="12.75" customHeight="1">
      <c r="B49" s="315"/>
      <c r="C49" s="315"/>
      <c r="D49" s="315"/>
      <c r="E49" s="315" t="s">
        <v>563</v>
      </c>
      <c r="F49" s="315" t="s">
        <v>154</v>
      </c>
      <c r="G49" s="315"/>
      <c r="H49" s="315"/>
      <c r="I49" s="315"/>
      <c r="J49" s="294">
        <v>9066.189875591846</v>
      </c>
      <c r="K49" s="186"/>
      <c r="L49" s="294">
        <v>1198.3365808258009</v>
      </c>
      <c r="M49" s="186"/>
      <c r="N49" s="294">
        <v>0</v>
      </c>
      <c r="O49" s="186"/>
      <c r="P49" s="294">
        <v>0</v>
      </c>
      <c r="Q49" s="186"/>
      <c r="R49" s="294">
        <v>0</v>
      </c>
      <c r="S49" s="186"/>
      <c r="T49" s="294">
        <v>10264.526456417647</v>
      </c>
      <c r="U49" s="235"/>
    </row>
    <row r="50" spans="2:21" s="169" customFormat="1" ht="12.75" customHeight="1">
      <c r="B50" s="315"/>
      <c r="C50" s="315"/>
      <c r="D50" s="315"/>
      <c r="E50" s="315"/>
      <c r="F50" s="315" t="s">
        <v>564</v>
      </c>
      <c r="G50" s="315" t="s">
        <v>560</v>
      </c>
      <c r="H50" s="315"/>
      <c r="I50" s="315"/>
      <c r="J50" s="294">
        <v>0</v>
      </c>
      <c r="K50" s="186"/>
      <c r="L50" s="294">
        <v>0</v>
      </c>
      <c r="M50" s="186"/>
      <c r="N50" s="294">
        <v>0</v>
      </c>
      <c r="O50" s="186"/>
      <c r="P50" s="294">
        <v>0</v>
      </c>
      <c r="Q50" s="186"/>
      <c r="R50" s="294">
        <v>0</v>
      </c>
      <c r="S50" s="186"/>
      <c r="T50" s="294">
        <v>0</v>
      </c>
      <c r="U50" s="235"/>
    </row>
    <row r="51" spans="2:21" s="169" customFormat="1" ht="12.75" customHeight="1">
      <c r="B51" s="315"/>
      <c r="C51" s="315"/>
      <c r="D51" s="315"/>
      <c r="E51" s="315"/>
      <c r="F51" s="315" t="s">
        <v>565</v>
      </c>
      <c r="G51" s="315" t="s">
        <v>562</v>
      </c>
      <c r="H51" s="315"/>
      <c r="I51" s="315"/>
      <c r="J51" s="294">
        <v>9066.189875591846</v>
      </c>
      <c r="K51" s="186"/>
      <c r="L51" s="294">
        <v>1198.3365808258009</v>
      </c>
      <c r="M51" s="186"/>
      <c r="N51" s="294">
        <v>0</v>
      </c>
      <c r="O51" s="186"/>
      <c r="P51" s="294">
        <v>0</v>
      </c>
      <c r="Q51" s="186"/>
      <c r="R51" s="294">
        <v>0</v>
      </c>
      <c r="S51" s="186"/>
      <c r="T51" s="294">
        <v>10264.526456417647</v>
      </c>
      <c r="U51" s="235"/>
    </row>
    <row r="52" spans="2:21" s="169" customFormat="1" ht="12.75" customHeight="1">
      <c r="B52" s="315"/>
      <c r="C52" s="315"/>
      <c r="D52" s="315"/>
      <c r="E52" s="315"/>
      <c r="F52" s="315"/>
      <c r="G52" s="315" t="s">
        <v>566</v>
      </c>
      <c r="H52" s="315" t="s">
        <v>65</v>
      </c>
      <c r="I52" s="315"/>
      <c r="J52" s="294">
        <v>437.452774137284</v>
      </c>
      <c r="K52" s="186"/>
      <c r="L52" s="294">
        <v>296.799057794408</v>
      </c>
      <c r="M52" s="186"/>
      <c r="N52" s="294">
        <v>0</v>
      </c>
      <c r="O52" s="186"/>
      <c r="P52" s="294">
        <v>0</v>
      </c>
      <c r="Q52" s="186"/>
      <c r="R52" s="294">
        <v>0</v>
      </c>
      <c r="S52" s="186"/>
      <c r="T52" s="294">
        <v>734.251831931692</v>
      </c>
      <c r="U52" s="235"/>
    </row>
    <row r="53" spans="2:21" s="169" customFormat="1" ht="12.75" customHeight="1">
      <c r="B53" s="315"/>
      <c r="C53" s="315"/>
      <c r="D53" s="315"/>
      <c r="E53" s="315"/>
      <c r="F53" s="315"/>
      <c r="G53" s="315" t="s">
        <v>567</v>
      </c>
      <c r="H53" s="315" t="s">
        <v>66</v>
      </c>
      <c r="I53" s="315"/>
      <c r="J53" s="294">
        <v>8628.737101454562</v>
      </c>
      <c r="K53" s="186"/>
      <c r="L53" s="294">
        <v>901.537523031393</v>
      </c>
      <c r="M53" s="186"/>
      <c r="N53" s="294">
        <v>0</v>
      </c>
      <c r="O53" s="186"/>
      <c r="P53" s="294">
        <v>0</v>
      </c>
      <c r="Q53" s="186"/>
      <c r="R53" s="294">
        <v>0</v>
      </c>
      <c r="S53" s="186"/>
      <c r="T53" s="294">
        <v>9530.274624485955</v>
      </c>
      <c r="U53" s="235"/>
    </row>
    <row r="54" spans="2:21" s="169" customFormat="1" ht="12.75" customHeight="1">
      <c r="B54" s="315"/>
      <c r="C54" s="315"/>
      <c r="D54" s="315" t="s">
        <v>274</v>
      </c>
      <c r="E54" s="315" t="s">
        <v>22</v>
      </c>
      <c r="F54" s="315"/>
      <c r="G54" s="315"/>
      <c r="H54" s="315"/>
      <c r="I54" s="315"/>
      <c r="J54" s="294">
        <v>1188.6097307300001</v>
      </c>
      <c r="K54" s="186"/>
      <c r="L54" s="294">
        <v>666.6820693</v>
      </c>
      <c r="M54" s="186"/>
      <c r="N54" s="294">
        <v>0</v>
      </c>
      <c r="O54" s="186"/>
      <c r="P54" s="294">
        <v>0.6314702976512763</v>
      </c>
      <c r="Q54" s="186"/>
      <c r="R54" s="294">
        <v>0.025842932348609793</v>
      </c>
      <c r="S54" s="186"/>
      <c r="T54" s="294">
        <v>1855.94911326</v>
      </c>
      <c r="U54" s="235"/>
    </row>
    <row r="55" spans="2:21" s="169" customFormat="1" ht="12.75" customHeight="1">
      <c r="B55" s="315"/>
      <c r="C55" s="315"/>
      <c r="D55" s="315"/>
      <c r="E55" s="315" t="s">
        <v>568</v>
      </c>
      <c r="F55" s="315" t="s">
        <v>82</v>
      </c>
      <c r="G55" s="315"/>
      <c r="H55" s="315"/>
      <c r="I55" s="315"/>
      <c r="J55" s="294">
        <v>0</v>
      </c>
      <c r="K55" s="186"/>
      <c r="L55" s="294">
        <v>0</v>
      </c>
      <c r="M55" s="186"/>
      <c r="N55" s="294">
        <v>0</v>
      </c>
      <c r="O55" s="186"/>
      <c r="P55" s="294">
        <v>0</v>
      </c>
      <c r="Q55" s="186"/>
      <c r="R55" s="294">
        <v>0</v>
      </c>
      <c r="S55" s="186"/>
      <c r="T55" s="294">
        <v>0</v>
      </c>
      <c r="U55" s="235"/>
    </row>
    <row r="56" spans="2:21" s="169" customFormat="1" ht="12.75" customHeight="1">
      <c r="B56" s="315"/>
      <c r="C56" s="315"/>
      <c r="D56" s="315"/>
      <c r="E56" s="315"/>
      <c r="F56" s="315" t="s">
        <v>569</v>
      </c>
      <c r="G56" s="315" t="s">
        <v>560</v>
      </c>
      <c r="H56" s="315"/>
      <c r="I56" s="315"/>
      <c r="J56" s="294">
        <v>0</v>
      </c>
      <c r="K56" s="186"/>
      <c r="L56" s="294">
        <v>0</v>
      </c>
      <c r="M56" s="186"/>
      <c r="N56" s="294">
        <v>0</v>
      </c>
      <c r="O56" s="186"/>
      <c r="P56" s="294">
        <v>0</v>
      </c>
      <c r="Q56" s="186"/>
      <c r="R56" s="294">
        <v>0</v>
      </c>
      <c r="S56" s="186"/>
      <c r="T56" s="294">
        <v>0</v>
      </c>
      <c r="U56" s="235"/>
    </row>
    <row r="57" spans="2:21" s="169" customFormat="1" ht="12.75" customHeight="1">
      <c r="B57" s="315"/>
      <c r="C57" s="315"/>
      <c r="D57" s="315"/>
      <c r="E57" s="315"/>
      <c r="F57" s="315" t="s">
        <v>570</v>
      </c>
      <c r="G57" s="315" t="s">
        <v>562</v>
      </c>
      <c r="H57" s="315"/>
      <c r="I57" s="315"/>
      <c r="J57" s="294">
        <v>0</v>
      </c>
      <c r="K57" s="186"/>
      <c r="L57" s="294">
        <v>0</v>
      </c>
      <c r="M57" s="186"/>
      <c r="N57" s="294">
        <v>0</v>
      </c>
      <c r="O57" s="186"/>
      <c r="P57" s="294">
        <v>0</v>
      </c>
      <c r="Q57" s="186"/>
      <c r="R57" s="294">
        <v>0</v>
      </c>
      <c r="S57" s="186"/>
      <c r="T57" s="294">
        <v>0</v>
      </c>
      <c r="U57" s="235"/>
    </row>
    <row r="58" spans="2:21" s="169" customFormat="1" ht="12.75" customHeight="1">
      <c r="B58" s="315"/>
      <c r="C58" s="315"/>
      <c r="D58" s="315"/>
      <c r="E58" s="315" t="s">
        <v>571</v>
      </c>
      <c r="F58" s="315" t="s">
        <v>539</v>
      </c>
      <c r="G58" s="315"/>
      <c r="H58" s="315"/>
      <c r="I58" s="315"/>
      <c r="J58" s="294">
        <v>0</v>
      </c>
      <c r="K58" s="186"/>
      <c r="L58" s="294">
        <v>0</v>
      </c>
      <c r="M58" s="186"/>
      <c r="N58" s="294">
        <v>0</v>
      </c>
      <c r="O58" s="186"/>
      <c r="P58" s="294">
        <v>0</v>
      </c>
      <c r="Q58" s="186"/>
      <c r="R58" s="294">
        <v>0</v>
      </c>
      <c r="S58" s="186"/>
      <c r="T58" s="294">
        <v>0</v>
      </c>
      <c r="U58" s="235"/>
    </row>
    <row r="59" spans="2:21" s="169" customFormat="1" ht="12.75" customHeight="1">
      <c r="B59" s="315"/>
      <c r="C59" s="315"/>
      <c r="D59" s="315"/>
      <c r="E59" s="315"/>
      <c r="F59" s="315" t="s">
        <v>572</v>
      </c>
      <c r="G59" s="315" t="s">
        <v>560</v>
      </c>
      <c r="H59" s="315"/>
      <c r="I59" s="315"/>
      <c r="J59" s="294">
        <v>0</v>
      </c>
      <c r="K59" s="186"/>
      <c r="L59" s="294">
        <v>0</v>
      </c>
      <c r="M59" s="186"/>
      <c r="N59" s="294">
        <v>0</v>
      </c>
      <c r="O59" s="186"/>
      <c r="P59" s="294">
        <v>0</v>
      </c>
      <c r="Q59" s="186"/>
      <c r="R59" s="294">
        <v>0</v>
      </c>
      <c r="S59" s="186"/>
      <c r="T59" s="294">
        <v>0</v>
      </c>
      <c r="U59" s="235"/>
    </row>
    <row r="60" spans="2:21" s="169" customFormat="1" ht="12.75" customHeight="1">
      <c r="B60" s="315"/>
      <c r="C60" s="315"/>
      <c r="D60" s="315"/>
      <c r="E60" s="315"/>
      <c r="F60" s="315" t="s">
        <v>573</v>
      </c>
      <c r="G60" s="315" t="s">
        <v>562</v>
      </c>
      <c r="H60" s="315"/>
      <c r="I60" s="315"/>
      <c r="J60" s="294">
        <v>0</v>
      </c>
      <c r="K60" s="186"/>
      <c r="L60" s="294">
        <v>0</v>
      </c>
      <c r="M60" s="186"/>
      <c r="N60" s="294">
        <v>0</v>
      </c>
      <c r="O60" s="186"/>
      <c r="P60" s="294">
        <v>0</v>
      </c>
      <c r="Q60" s="186"/>
      <c r="R60" s="294">
        <v>0</v>
      </c>
      <c r="S60" s="186"/>
      <c r="T60" s="294">
        <v>0</v>
      </c>
      <c r="U60" s="235"/>
    </row>
    <row r="61" spans="2:21" s="169" customFormat="1" ht="12.75" customHeight="1">
      <c r="B61" s="315"/>
      <c r="C61" s="315"/>
      <c r="D61" s="315"/>
      <c r="E61" s="315" t="s">
        <v>574</v>
      </c>
      <c r="F61" s="315" t="s">
        <v>153</v>
      </c>
      <c r="G61" s="315"/>
      <c r="H61" s="315"/>
      <c r="I61" s="315"/>
      <c r="J61" s="294">
        <v>968.1580751200001</v>
      </c>
      <c r="K61" s="186"/>
      <c r="L61" s="294">
        <v>40.096641999999974</v>
      </c>
      <c r="M61" s="186"/>
      <c r="N61" s="294">
        <v>0</v>
      </c>
      <c r="O61" s="186"/>
      <c r="P61" s="294">
        <v>0.6314702976512763</v>
      </c>
      <c r="Q61" s="186"/>
      <c r="R61" s="294">
        <v>0.025842932348609793</v>
      </c>
      <c r="S61" s="186"/>
      <c r="T61" s="294">
        <v>1008.91203035</v>
      </c>
      <c r="U61" s="235"/>
    </row>
    <row r="62" spans="2:21" s="169" customFormat="1" ht="12.75" customHeight="1">
      <c r="B62" s="315"/>
      <c r="C62" s="315"/>
      <c r="D62" s="315"/>
      <c r="E62" s="315"/>
      <c r="F62" s="315" t="s">
        <v>575</v>
      </c>
      <c r="G62" s="315" t="s">
        <v>560</v>
      </c>
      <c r="H62" s="315"/>
      <c r="I62" s="315"/>
      <c r="J62" s="294">
        <v>380.8600166640633</v>
      </c>
      <c r="K62" s="186"/>
      <c r="L62" s="294">
        <v>-28.37824100000003</v>
      </c>
      <c r="M62" s="186"/>
      <c r="N62" s="294">
        <v>0</v>
      </c>
      <c r="O62" s="186"/>
      <c r="P62" s="294">
        <v>0.6314702976512763</v>
      </c>
      <c r="Q62" s="186"/>
      <c r="R62" s="294">
        <v>0.005964660785366505</v>
      </c>
      <c r="S62" s="186"/>
      <c r="T62" s="294">
        <v>353.11921062249996</v>
      </c>
      <c r="U62" s="235"/>
    </row>
    <row r="63" spans="2:21" s="169" customFormat="1" ht="12.75" customHeight="1">
      <c r="B63" s="315"/>
      <c r="C63" s="315"/>
      <c r="D63" s="315"/>
      <c r="E63" s="315"/>
      <c r="F63" s="315" t="s">
        <v>576</v>
      </c>
      <c r="G63" s="315" t="s">
        <v>562</v>
      </c>
      <c r="H63" s="315"/>
      <c r="I63" s="315"/>
      <c r="J63" s="294">
        <v>587.2980584559368</v>
      </c>
      <c r="K63" s="186"/>
      <c r="L63" s="294">
        <v>68.474883</v>
      </c>
      <c r="M63" s="186"/>
      <c r="N63" s="294">
        <v>0</v>
      </c>
      <c r="O63" s="186"/>
      <c r="P63" s="294">
        <v>0</v>
      </c>
      <c r="Q63" s="186"/>
      <c r="R63" s="294">
        <v>0.019878271563243288</v>
      </c>
      <c r="S63" s="186"/>
      <c r="T63" s="294">
        <v>655.7928197275</v>
      </c>
      <c r="U63" s="235"/>
    </row>
    <row r="64" spans="2:21" s="169" customFormat="1" ht="12.75" customHeight="1">
      <c r="B64" s="315"/>
      <c r="C64" s="315"/>
      <c r="D64" s="315"/>
      <c r="E64" s="315" t="s">
        <v>577</v>
      </c>
      <c r="F64" s="315" t="s">
        <v>154</v>
      </c>
      <c r="G64" s="315"/>
      <c r="H64" s="315"/>
      <c r="I64" s="315"/>
      <c r="J64" s="294">
        <v>220.45165561</v>
      </c>
      <c r="K64" s="186"/>
      <c r="L64" s="294">
        <v>626.5854273</v>
      </c>
      <c r="M64" s="186"/>
      <c r="N64" s="294">
        <v>0</v>
      </c>
      <c r="O64" s="186"/>
      <c r="P64" s="294">
        <v>0</v>
      </c>
      <c r="Q64" s="186"/>
      <c r="R64" s="294">
        <v>0</v>
      </c>
      <c r="S64" s="186"/>
      <c r="T64" s="294">
        <v>847.03708291</v>
      </c>
      <c r="U64" s="235"/>
    </row>
    <row r="65" spans="2:21" s="169" customFormat="1" ht="12.75" customHeight="1">
      <c r="B65" s="315"/>
      <c r="C65" s="315"/>
      <c r="D65" s="315"/>
      <c r="E65" s="315"/>
      <c r="F65" s="315" t="s">
        <v>578</v>
      </c>
      <c r="G65" s="315" t="s">
        <v>560</v>
      </c>
      <c r="H65" s="315"/>
      <c r="I65" s="315"/>
      <c r="J65" s="294">
        <v>0</v>
      </c>
      <c r="K65" s="186"/>
      <c r="L65" s="294">
        <v>0</v>
      </c>
      <c r="M65" s="186"/>
      <c r="N65" s="294">
        <v>0</v>
      </c>
      <c r="O65" s="186"/>
      <c r="P65" s="294">
        <v>0</v>
      </c>
      <c r="Q65" s="186"/>
      <c r="R65" s="294">
        <v>0</v>
      </c>
      <c r="S65" s="186"/>
      <c r="T65" s="294">
        <v>0</v>
      </c>
      <c r="U65" s="235"/>
    </row>
    <row r="66" spans="2:21" s="169" customFormat="1" ht="12.75" customHeight="1">
      <c r="B66" s="315"/>
      <c r="C66" s="315"/>
      <c r="D66" s="315"/>
      <c r="E66" s="315"/>
      <c r="F66" s="315" t="s">
        <v>579</v>
      </c>
      <c r="G66" s="315" t="s">
        <v>562</v>
      </c>
      <c r="H66" s="315"/>
      <c r="I66" s="315"/>
      <c r="J66" s="294">
        <v>220.45165561</v>
      </c>
      <c r="K66" s="186"/>
      <c r="L66" s="294">
        <v>626.5854273</v>
      </c>
      <c r="M66" s="186"/>
      <c r="N66" s="294">
        <v>0</v>
      </c>
      <c r="O66" s="186"/>
      <c r="P66" s="294">
        <v>0</v>
      </c>
      <c r="Q66" s="186"/>
      <c r="R66" s="294">
        <v>0</v>
      </c>
      <c r="S66" s="186"/>
      <c r="T66" s="294">
        <v>847.03708291</v>
      </c>
      <c r="U66" s="235"/>
    </row>
    <row r="67" spans="2:21" s="169" customFormat="1" ht="12.75" customHeight="1">
      <c r="B67" s="315"/>
      <c r="C67" s="315"/>
      <c r="D67" s="315" t="s">
        <v>275</v>
      </c>
      <c r="E67" s="315" t="s">
        <v>23</v>
      </c>
      <c r="F67" s="315"/>
      <c r="G67" s="315"/>
      <c r="H67" s="315"/>
      <c r="I67" s="315"/>
      <c r="J67" s="294">
        <v>16973.171946294315</v>
      </c>
      <c r="K67" s="186"/>
      <c r="L67" s="294">
        <v>-4284.941215411741</v>
      </c>
      <c r="M67" s="186"/>
      <c r="N67" s="294">
        <v>0</v>
      </c>
      <c r="O67" s="186"/>
      <c r="P67" s="294">
        <v>260.2730275717393</v>
      </c>
      <c r="Q67" s="186"/>
      <c r="R67" s="294">
        <v>-0.008283250266686082</v>
      </c>
      <c r="S67" s="186"/>
      <c r="T67" s="294">
        <v>12948.495475204047</v>
      </c>
      <c r="U67" s="235"/>
    </row>
    <row r="68" spans="2:21" s="169" customFormat="1" ht="12.75" customHeight="1">
      <c r="B68" s="315"/>
      <c r="C68" s="315"/>
      <c r="D68" s="315"/>
      <c r="E68" s="315" t="s">
        <v>580</v>
      </c>
      <c r="F68" s="315" t="s">
        <v>82</v>
      </c>
      <c r="G68" s="315"/>
      <c r="H68" s="315"/>
      <c r="I68" s="315"/>
      <c r="J68" s="294">
        <v>0</v>
      </c>
      <c r="K68" s="186"/>
      <c r="L68" s="294">
        <v>0</v>
      </c>
      <c r="M68" s="186"/>
      <c r="N68" s="294">
        <v>0</v>
      </c>
      <c r="O68" s="186"/>
      <c r="P68" s="294">
        <v>0</v>
      </c>
      <c r="Q68" s="186"/>
      <c r="R68" s="294">
        <v>0</v>
      </c>
      <c r="S68" s="186"/>
      <c r="T68" s="294">
        <v>0</v>
      </c>
      <c r="U68" s="235"/>
    </row>
    <row r="69" spans="2:21" s="169" customFormat="1" ht="12.75" customHeight="1">
      <c r="B69" s="315"/>
      <c r="C69" s="315"/>
      <c r="D69" s="315"/>
      <c r="E69" s="315" t="s">
        <v>581</v>
      </c>
      <c r="F69" s="315" t="s">
        <v>539</v>
      </c>
      <c r="G69" s="315"/>
      <c r="H69" s="315"/>
      <c r="I69" s="315"/>
      <c r="J69" s="294">
        <v>5526.13395216</v>
      </c>
      <c r="K69" s="186"/>
      <c r="L69" s="294">
        <v>-1542.98531755174</v>
      </c>
      <c r="M69" s="186"/>
      <c r="N69" s="294">
        <v>0</v>
      </c>
      <c r="O69" s="186"/>
      <c r="P69" s="294">
        <v>195.9730275717393</v>
      </c>
      <c r="Q69" s="186"/>
      <c r="R69" s="294">
        <v>0</v>
      </c>
      <c r="S69" s="186"/>
      <c r="T69" s="294">
        <v>4179.1216621799995</v>
      </c>
      <c r="U69" s="235"/>
    </row>
    <row r="70" spans="2:21" s="169" customFormat="1" ht="12.75" customHeight="1">
      <c r="B70" s="315"/>
      <c r="C70" s="315"/>
      <c r="D70" s="315"/>
      <c r="E70" s="315" t="s">
        <v>582</v>
      </c>
      <c r="F70" s="315" t="s">
        <v>153</v>
      </c>
      <c r="G70" s="315"/>
      <c r="H70" s="315"/>
      <c r="I70" s="315"/>
      <c r="J70" s="294">
        <v>3535.81989</v>
      </c>
      <c r="K70" s="186"/>
      <c r="L70" s="294">
        <v>-504.0460360800001</v>
      </c>
      <c r="M70" s="186"/>
      <c r="N70" s="294">
        <v>0</v>
      </c>
      <c r="O70" s="186"/>
      <c r="P70" s="294">
        <v>0.3</v>
      </c>
      <c r="Q70" s="186"/>
      <c r="R70" s="294">
        <v>-0.008283250266686082</v>
      </c>
      <c r="S70" s="186"/>
      <c r="T70" s="294">
        <v>3032.065570669734</v>
      </c>
      <c r="U70" s="235"/>
    </row>
    <row r="71" spans="2:21" s="169" customFormat="1" ht="12.75" customHeight="1">
      <c r="B71" s="315"/>
      <c r="C71" s="315"/>
      <c r="D71" s="315"/>
      <c r="E71" s="315" t="s">
        <v>583</v>
      </c>
      <c r="F71" s="315" t="s">
        <v>154</v>
      </c>
      <c r="G71" s="315"/>
      <c r="H71" s="315"/>
      <c r="I71" s="315"/>
      <c r="J71" s="294">
        <v>7911.218104134312</v>
      </c>
      <c r="K71" s="186"/>
      <c r="L71" s="294">
        <v>-2237.9098617800005</v>
      </c>
      <c r="M71" s="186"/>
      <c r="N71" s="294">
        <v>0</v>
      </c>
      <c r="O71" s="186"/>
      <c r="P71" s="294">
        <v>64</v>
      </c>
      <c r="Q71" s="186"/>
      <c r="R71" s="294">
        <v>0</v>
      </c>
      <c r="S71" s="186"/>
      <c r="T71" s="294">
        <v>5737.308242354312</v>
      </c>
      <c r="U71" s="235"/>
    </row>
    <row r="72" spans="2:21" s="169" customFormat="1" ht="12.75" customHeight="1">
      <c r="B72" s="315"/>
      <c r="C72" s="315"/>
      <c r="D72" s="315"/>
      <c r="E72" s="315"/>
      <c r="F72" s="315" t="s">
        <v>584</v>
      </c>
      <c r="G72" s="315" t="s">
        <v>65</v>
      </c>
      <c r="H72" s="315"/>
      <c r="I72" s="315"/>
      <c r="J72" s="294">
        <v>711.4</v>
      </c>
      <c r="K72" s="186"/>
      <c r="L72" s="294">
        <v>-291.5</v>
      </c>
      <c r="M72" s="186"/>
      <c r="N72" s="294">
        <v>0</v>
      </c>
      <c r="O72" s="186"/>
      <c r="P72" s="294">
        <v>0</v>
      </c>
      <c r="Q72" s="186"/>
      <c r="R72" s="294">
        <v>0</v>
      </c>
      <c r="S72" s="186"/>
      <c r="T72" s="294">
        <v>419.9</v>
      </c>
      <c r="U72" s="235"/>
    </row>
    <row r="73" spans="2:21" s="169" customFormat="1" ht="12.75" customHeight="1">
      <c r="B73" s="315"/>
      <c r="C73" s="315"/>
      <c r="D73" s="315"/>
      <c r="E73" s="315"/>
      <c r="F73" s="315" t="s">
        <v>585</v>
      </c>
      <c r="G73" s="315" t="s">
        <v>66</v>
      </c>
      <c r="H73" s="315"/>
      <c r="I73" s="315"/>
      <c r="J73" s="294">
        <v>7199.818104134312</v>
      </c>
      <c r="K73" s="186"/>
      <c r="L73" s="294">
        <v>-1946.4098617800005</v>
      </c>
      <c r="M73" s="186"/>
      <c r="N73" s="294">
        <v>0</v>
      </c>
      <c r="O73" s="186"/>
      <c r="P73" s="294">
        <v>64</v>
      </c>
      <c r="Q73" s="186"/>
      <c r="R73" s="294">
        <v>0</v>
      </c>
      <c r="S73" s="186"/>
      <c r="T73" s="294">
        <v>5317.408242354312</v>
      </c>
      <c r="U73" s="235"/>
    </row>
    <row r="74" spans="2:21" s="169" customFormat="1" ht="12.75" customHeight="1">
      <c r="B74" s="315"/>
      <c r="C74" s="315"/>
      <c r="D74" s="315" t="s">
        <v>276</v>
      </c>
      <c r="E74" s="315" t="s">
        <v>24</v>
      </c>
      <c r="F74" s="315"/>
      <c r="G74" s="315"/>
      <c r="H74" s="315"/>
      <c r="I74" s="315"/>
      <c r="J74" s="294">
        <v>354.776</v>
      </c>
      <c r="K74" s="186"/>
      <c r="L74" s="294">
        <v>0</v>
      </c>
      <c r="M74" s="186"/>
      <c r="N74" s="294">
        <v>0</v>
      </c>
      <c r="O74" s="186"/>
      <c r="P74" s="294">
        <v>2.4040000000000035</v>
      </c>
      <c r="Q74" s="186"/>
      <c r="R74" s="294">
        <v>0</v>
      </c>
      <c r="S74" s="186"/>
      <c r="T74" s="294">
        <v>357.18</v>
      </c>
      <c r="U74" s="235"/>
    </row>
    <row r="75" spans="2:21" s="169" customFormat="1" ht="12.75" customHeight="1">
      <c r="B75" s="315"/>
      <c r="C75" s="315"/>
      <c r="D75" s="315"/>
      <c r="E75" s="315" t="s">
        <v>277</v>
      </c>
      <c r="F75" s="315" t="s">
        <v>82</v>
      </c>
      <c r="G75" s="315"/>
      <c r="H75" s="315"/>
      <c r="I75" s="315"/>
      <c r="J75" s="294">
        <v>246.976</v>
      </c>
      <c r="K75" s="186"/>
      <c r="L75" s="294">
        <v>0</v>
      </c>
      <c r="M75" s="186"/>
      <c r="N75" s="294">
        <v>0</v>
      </c>
      <c r="O75" s="186"/>
      <c r="P75" s="294">
        <v>2.4040000000000035</v>
      </c>
      <c r="Q75" s="186"/>
      <c r="R75" s="294">
        <v>0</v>
      </c>
      <c r="S75" s="186"/>
      <c r="T75" s="294">
        <v>249.38</v>
      </c>
      <c r="U75" s="235"/>
    </row>
    <row r="76" spans="2:21" s="169" customFormat="1" ht="12.75" customHeight="1">
      <c r="B76" s="315"/>
      <c r="C76" s="315"/>
      <c r="D76" s="315"/>
      <c r="E76" s="315"/>
      <c r="F76" s="315" t="s">
        <v>586</v>
      </c>
      <c r="G76" s="315" t="s">
        <v>560</v>
      </c>
      <c r="H76" s="315"/>
      <c r="I76" s="315"/>
      <c r="J76" s="294">
        <v>246.976</v>
      </c>
      <c r="K76" s="186"/>
      <c r="L76" s="294">
        <v>0</v>
      </c>
      <c r="M76" s="186"/>
      <c r="N76" s="294">
        <v>0</v>
      </c>
      <c r="O76" s="186"/>
      <c r="P76" s="294">
        <v>2.4040000000000035</v>
      </c>
      <c r="Q76" s="186"/>
      <c r="R76" s="294">
        <v>0</v>
      </c>
      <c r="S76" s="186"/>
      <c r="T76" s="294">
        <v>249.38</v>
      </c>
      <c r="U76" s="235"/>
    </row>
    <row r="77" spans="2:21" s="169" customFormat="1" ht="12.75" customHeight="1">
      <c r="B77" s="315"/>
      <c r="C77" s="315"/>
      <c r="D77" s="315"/>
      <c r="E77" s="315"/>
      <c r="F77" s="315" t="s">
        <v>587</v>
      </c>
      <c r="G77" s="315" t="s">
        <v>562</v>
      </c>
      <c r="H77" s="315"/>
      <c r="I77" s="315"/>
      <c r="J77" s="294">
        <v>0</v>
      </c>
      <c r="K77" s="186"/>
      <c r="L77" s="294">
        <v>0</v>
      </c>
      <c r="M77" s="186"/>
      <c r="N77" s="294">
        <v>0</v>
      </c>
      <c r="O77" s="186"/>
      <c r="P77" s="294">
        <v>0</v>
      </c>
      <c r="Q77" s="186"/>
      <c r="R77" s="294">
        <v>0</v>
      </c>
      <c r="S77" s="186"/>
      <c r="T77" s="294">
        <v>0</v>
      </c>
      <c r="U77" s="235"/>
    </row>
    <row r="78" spans="2:21" s="169" customFormat="1" ht="12.75" customHeight="1">
      <c r="B78" s="315"/>
      <c r="C78" s="315"/>
      <c r="D78" s="315"/>
      <c r="E78" s="315" t="s">
        <v>278</v>
      </c>
      <c r="F78" s="315" t="s">
        <v>152</v>
      </c>
      <c r="G78" s="315"/>
      <c r="H78" s="315"/>
      <c r="I78" s="315"/>
      <c r="J78" s="294">
        <v>107.8</v>
      </c>
      <c r="K78" s="186"/>
      <c r="L78" s="294">
        <v>0</v>
      </c>
      <c r="M78" s="186"/>
      <c r="N78" s="294">
        <v>0</v>
      </c>
      <c r="O78" s="186"/>
      <c r="P78" s="294">
        <v>0</v>
      </c>
      <c r="Q78" s="186"/>
      <c r="R78" s="294">
        <v>0</v>
      </c>
      <c r="S78" s="186"/>
      <c r="T78" s="294">
        <v>107.8</v>
      </c>
      <c r="U78" s="235"/>
    </row>
    <row r="79" spans="2:21" s="169" customFormat="1" ht="12.75" customHeight="1">
      <c r="B79" s="315"/>
      <c r="C79" s="315"/>
      <c r="D79" s="315"/>
      <c r="E79" s="315"/>
      <c r="F79" s="315" t="s">
        <v>588</v>
      </c>
      <c r="G79" s="315" t="s">
        <v>560</v>
      </c>
      <c r="H79" s="315"/>
      <c r="I79" s="315"/>
      <c r="J79" s="294">
        <v>107.8</v>
      </c>
      <c r="K79" s="186"/>
      <c r="L79" s="294">
        <v>0</v>
      </c>
      <c r="M79" s="186"/>
      <c r="N79" s="294">
        <v>0</v>
      </c>
      <c r="O79" s="186"/>
      <c r="P79" s="294">
        <v>0</v>
      </c>
      <c r="Q79" s="186"/>
      <c r="R79" s="294">
        <v>0</v>
      </c>
      <c r="S79" s="186"/>
      <c r="T79" s="294">
        <v>107.8</v>
      </c>
      <c r="U79" s="235"/>
    </row>
    <row r="80" spans="2:21" s="169" customFormat="1" ht="12.75" customHeight="1">
      <c r="B80" s="315"/>
      <c r="C80" s="315"/>
      <c r="D80" s="315"/>
      <c r="E80" s="315"/>
      <c r="F80" s="315" t="s">
        <v>589</v>
      </c>
      <c r="G80" s="315" t="s">
        <v>562</v>
      </c>
      <c r="H80" s="315"/>
      <c r="I80" s="315"/>
      <c r="J80" s="294">
        <v>0</v>
      </c>
      <c r="K80" s="186"/>
      <c r="L80" s="294">
        <v>0</v>
      </c>
      <c r="M80" s="186"/>
      <c r="N80" s="294">
        <v>0</v>
      </c>
      <c r="O80" s="186"/>
      <c r="P80" s="294">
        <v>0</v>
      </c>
      <c r="Q80" s="186"/>
      <c r="R80" s="294">
        <v>0</v>
      </c>
      <c r="S80" s="186"/>
      <c r="T80" s="294">
        <v>0</v>
      </c>
      <c r="U80" s="235"/>
    </row>
    <row r="81" spans="2:21" s="169" customFormat="1" ht="12.75" customHeight="1">
      <c r="B81" s="315"/>
      <c r="C81" s="315"/>
      <c r="D81" s="315"/>
      <c r="E81" s="315" t="s">
        <v>590</v>
      </c>
      <c r="F81" s="315" t="s">
        <v>153</v>
      </c>
      <c r="G81" s="315"/>
      <c r="H81" s="315"/>
      <c r="I81" s="315"/>
      <c r="J81" s="294">
        <v>0</v>
      </c>
      <c r="K81" s="186"/>
      <c r="L81" s="294">
        <v>0</v>
      </c>
      <c r="M81" s="186"/>
      <c r="N81" s="294">
        <v>0</v>
      </c>
      <c r="O81" s="186"/>
      <c r="P81" s="294">
        <v>0</v>
      </c>
      <c r="Q81" s="186"/>
      <c r="R81" s="294">
        <v>0</v>
      </c>
      <c r="S81" s="186"/>
      <c r="T81" s="294">
        <v>0</v>
      </c>
      <c r="U81" s="235"/>
    </row>
    <row r="82" spans="2:21" s="169" customFormat="1" ht="12.75" customHeight="1">
      <c r="B82" s="315"/>
      <c r="C82" s="315"/>
      <c r="D82" s="315"/>
      <c r="E82" s="315"/>
      <c r="F82" s="315" t="s">
        <v>591</v>
      </c>
      <c r="G82" s="315" t="s">
        <v>560</v>
      </c>
      <c r="H82" s="315"/>
      <c r="I82" s="315"/>
      <c r="J82" s="294">
        <v>0</v>
      </c>
      <c r="K82" s="186"/>
      <c r="L82" s="294">
        <v>0</v>
      </c>
      <c r="M82" s="186"/>
      <c r="N82" s="294">
        <v>0</v>
      </c>
      <c r="O82" s="186"/>
      <c r="P82" s="294">
        <v>0</v>
      </c>
      <c r="Q82" s="186"/>
      <c r="R82" s="294">
        <v>0</v>
      </c>
      <c r="S82" s="186"/>
      <c r="T82" s="294">
        <v>0</v>
      </c>
      <c r="U82" s="235"/>
    </row>
    <row r="83" spans="2:21" s="169" customFormat="1" ht="12.75" customHeight="1">
      <c r="B83" s="315"/>
      <c r="C83" s="315"/>
      <c r="D83" s="315"/>
      <c r="E83" s="315"/>
      <c r="F83" s="315" t="s">
        <v>592</v>
      </c>
      <c r="G83" s="315" t="s">
        <v>562</v>
      </c>
      <c r="H83" s="315"/>
      <c r="I83" s="315"/>
      <c r="J83" s="294">
        <v>0</v>
      </c>
      <c r="K83" s="186"/>
      <c r="L83" s="294">
        <v>0</v>
      </c>
      <c r="M83" s="186"/>
      <c r="N83" s="294">
        <v>0</v>
      </c>
      <c r="O83" s="186"/>
      <c r="P83" s="294">
        <v>0</v>
      </c>
      <c r="Q83" s="186"/>
      <c r="R83" s="294">
        <v>0</v>
      </c>
      <c r="S83" s="186"/>
      <c r="T83" s="294">
        <v>0</v>
      </c>
      <c r="U83" s="235"/>
    </row>
    <row r="84" spans="2:21" s="169" customFormat="1" ht="12.75" customHeight="1">
      <c r="B84" s="315"/>
      <c r="C84" s="315"/>
      <c r="D84" s="315"/>
      <c r="E84" s="315" t="s">
        <v>593</v>
      </c>
      <c r="F84" s="315" t="s">
        <v>154</v>
      </c>
      <c r="G84" s="315"/>
      <c r="H84" s="315"/>
      <c r="I84" s="315"/>
      <c r="J84" s="294">
        <v>0</v>
      </c>
      <c r="K84" s="186"/>
      <c r="L84" s="294">
        <v>0</v>
      </c>
      <c r="M84" s="186"/>
      <c r="N84" s="294">
        <v>0</v>
      </c>
      <c r="O84" s="186"/>
      <c r="P84" s="294">
        <v>0</v>
      </c>
      <c r="Q84" s="186"/>
      <c r="R84" s="294">
        <v>0</v>
      </c>
      <c r="S84" s="186"/>
      <c r="T84" s="294">
        <v>0</v>
      </c>
      <c r="U84" s="235"/>
    </row>
    <row r="85" spans="2:21" s="169" customFormat="1" ht="12.75" customHeight="1">
      <c r="B85" s="315"/>
      <c r="C85" s="315"/>
      <c r="D85" s="315"/>
      <c r="E85" s="315"/>
      <c r="F85" s="315" t="s">
        <v>594</v>
      </c>
      <c r="G85" s="315" t="s">
        <v>560</v>
      </c>
      <c r="H85" s="315"/>
      <c r="I85" s="315"/>
      <c r="J85" s="294">
        <v>0</v>
      </c>
      <c r="K85" s="186"/>
      <c r="L85" s="294">
        <v>0</v>
      </c>
      <c r="M85" s="186"/>
      <c r="N85" s="294">
        <v>0</v>
      </c>
      <c r="O85" s="186"/>
      <c r="P85" s="294">
        <v>0</v>
      </c>
      <c r="Q85" s="186"/>
      <c r="R85" s="294">
        <v>0</v>
      </c>
      <c r="S85" s="186"/>
      <c r="T85" s="294">
        <v>0</v>
      </c>
      <c r="U85" s="235"/>
    </row>
    <row r="86" spans="2:21" s="169" customFormat="1" ht="12.75" customHeight="1">
      <c r="B86" s="315"/>
      <c r="C86" s="315"/>
      <c r="D86" s="315"/>
      <c r="E86" s="315"/>
      <c r="F86" s="315" t="s">
        <v>595</v>
      </c>
      <c r="G86" s="315" t="s">
        <v>562</v>
      </c>
      <c r="H86" s="315"/>
      <c r="I86" s="315"/>
      <c r="J86" s="294">
        <v>0</v>
      </c>
      <c r="K86" s="186"/>
      <c r="L86" s="294">
        <v>0</v>
      </c>
      <c r="M86" s="186"/>
      <c r="N86" s="294">
        <v>0</v>
      </c>
      <c r="O86" s="186"/>
      <c r="P86" s="294">
        <v>0</v>
      </c>
      <c r="Q86" s="186"/>
      <c r="R86" s="294">
        <v>0</v>
      </c>
      <c r="S86" s="186"/>
      <c r="T86" s="294">
        <v>0</v>
      </c>
      <c r="U86" s="235"/>
    </row>
    <row r="87" spans="2:21" s="169" customFormat="1" ht="12.75" customHeight="1">
      <c r="B87" s="315"/>
      <c r="C87" s="315"/>
      <c r="D87" s="315"/>
      <c r="E87" s="315"/>
      <c r="F87" s="315"/>
      <c r="G87" s="315" t="s">
        <v>596</v>
      </c>
      <c r="H87" s="315" t="s">
        <v>65</v>
      </c>
      <c r="I87" s="315"/>
      <c r="J87" s="294">
        <v>0</v>
      </c>
      <c r="K87" s="186"/>
      <c r="L87" s="294">
        <v>0</v>
      </c>
      <c r="M87" s="186"/>
      <c r="N87" s="294">
        <v>0</v>
      </c>
      <c r="O87" s="186"/>
      <c r="P87" s="294">
        <v>0</v>
      </c>
      <c r="Q87" s="186"/>
      <c r="R87" s="294">
        <v>0</v>
      </c>
      <c r="S87" s="186"/>
      <c r="T87" s="294">
        <v>0</v>
      </c>
      <c r="U87" s="235"/>
    </row>
    <row r="88" spans="2:21" s="169" customFormat="1" ht="12.75" customHeight="1">
      <c r="B88" s="315"/>
      <c r="C88" s="315"/>
      <c r="D88" s="315"/>
      <c r="E88" s="315"/>
      <c r="F88" s="315"/>
      <c r="G88" s="315" t="s">
        <v>597</v>
      </c>
      <c r="H88" s="315" t="s">
        <v>66</v>
      </c>
      <c r="I88" s="315"/>
      <c r="J88" s="294">
        <v>0</v>
      </c>
      <c r="K88" s="186"/>
      <c r="L88" s="294">
        <v>0</v>
      </c>
      <c r="M88" s="186"/>
      <c r="N88" s="294">
        <v>0</v>
      </c>
      <c r="O88" s="186"/>
      <c r="P88" s="294">
        <v>0</v>
      </c>
      <c r="Q88" s="186"/>
      <c r="R88" s="294">
        <v>0</v>
      </c>
      <c r="S88" s="186"/>
      <c r="T88" s="294">
        <v>0</v>
      </c>
      <c r="U88" s="235"/>
    </row>
    <row r="89" spans="2:21" s="194" customFormat="1" ht="12.75" customHeight="1">
      <c r="B89" s="317"/>
      <c r="C89" s="317" t="s">
        <v>68</v>
      </c>
      <c r="D89" s="317" t="s">
        <v>740</v>
      </c>
      <c r="E89" s="317"/>
      <c r="F89" s="317"/>
      <c r="G89" s="329"/>
      <c r="H89" s="317"/>
      <c r="I89" s="317"/>
      <c r="J89" s="328">
        <v>23382.421429050457</v>
      </c>
      <c r="K89" s="193"/>
      <c r="L89" s="328">
        <v>-462.74580556214573</v>
      </c>
      <c r="M89" s="193"/>
      <c r="N89" s="328">
        <v>-88.10549623455069</v>
      </c>
      <c r="O89" s="193"/>
      <c r="P89" s="328">
        <v>616.192590269185</v>
      </c>
      <c r="Q89" s="193"/>
      <c r="R89" s="328">
        <v>-0.0004335521816756227</v>
      </c>
      <c r="S89" s="193"/>
      <c r="T89" s="328">
        <v>23447.762283970762</v>
      </c>
      <c r="U89" s="330"/>
    </row>
    <row r="90" spans="2:21" s="169" customFormat="1" ht="12.75" customHeight="1">
      <c r="B90" s="315"/>
      <c r="C90" s="315"/>
      <c r="D90" s="315" t="s">
        <v>598</v>
      </c>
      <c r="E90" s="299" t="s">
        <v>70</v>
      </c>
      <c r="F90" s="291"/>
      <c r="G90" s="315"/>
      <c r="H90" s="315"/>
      <c r="I90" s="315"/>
      <c r="J90" s="294">
        <v>7.367752048935234</v>
      </c>
      <c r="K90" s="186"/>
      <c r="L90" s="294">
        <v>0</v>
      </c>
      <c r="M90" s="186"/>
      <c r="N90" s="294">
        <v>0.11114968889907839</v>
      </c>
      <c r="O90" s="186"/>
      <c r="P90" s="294">
        <v>0</v>
      </c>
      <c r="Q90" s="186"/>
      <c r="R90" s="294">
        <v>0</v>
      </c>
      <c r="S90" s="186"/>
      <c r="T90" s="294">
        <v>7.478901737834312</v>
      </c>
      <c r="U90" s="235"/>
    </row>
    <row r="91" spans="2:21" s="169" customFormat="1" ht="12.75" customHeight="1">
      <c r="B91" s="315"/>
      <c r="C91" s="315"/>
      <c r="D91" s="315" t="s">
        <v>599</v>
      </c>
      <c r="E91" s="299" t="s">
        <v>71</v>
      </c>
      <c r="F91" s="291"/>
      <c r="G91" s="315"/>
      <c r="H91" s="315"/>
      <c r="I91" s="315"/>
      <c r="J91" s="294">
        <v>55.02344178697817</v>
      </c>
      <c r="K91" s="186"/>
      <c r="L91" s="294">
        <v>-0.05182372413831471</v>
      </c>
      <c r="M91" s="186"/>
      <c r="N91" s="294">
        <v>0</v>
      </c>
      <c r="O91" s="186"/>
      <c r="P91" s="294">
        <v>2.099363508294401</v>
      </c>
      <c r="Q91" s="186"/>
      <c r="R91" s="294">
        <v>0</v>
      </c>
      <c r="S91" s="186"/>
      <c r="T91" s="294">
        <v>57.070981571134254</v>
      </c>
      <c r="U91" s="235"/>
    </row>
    <row r="92" spans="2:21" s="169" customFormat="1" ht="12.75" customHeight="1">
      <c r="B92" s="315"/>
      <c r="C92" s="315"/>
      <c r="D92" s="315" t="s">
        <v>600</v>
      </c>
      <c r="E92" s="299" t="s">
        <v>72</v>
      </c>
      <c r="F92" s="291"/>
      <c r="G92" s="315"/>
      <c r="H92" s="315"/>
      <c r="I92" s="315"/>
      <c r="J92" s="294">
        <v>162.16740143906532</v>
      </c>
      <c r="K92" s="186"/>
      <c r="L92" s="294">
        <v>-0.015028004789489235</v>
      </c>
      <c r="M92" s="186"/>
      <c r="N92" s="294">
        <v>0</v>
      </c>
      <c r="O92" s="186"/>
      <c r="P92" s="294">
        <v>6.20152565869859</v>
      </c>
      <c r="Q92" s="186"/>
      <c r="R92" s="294">
        <v>0</v>
      </c>
      <c r="S92" s="186"/>
      <c r="T92" s="294">
        <v>168.35389909297442</v>
      </c>
      <c r="U92" s="235"/>
    </row>
    <row r="93" spans="2:21" s="169" customFormat="1" ht="12.75" customHeight="1">
      <c r="B93" s="315"/>
      <c r="C93" s="315"/>
      <c r="D93" s="315" t="s">
        <v>601</v>
      </c>
      <c r="E93" s="299" t="s">
        <v>73</v>
      </c>
      <c r="F93" s="291"/>
      <c r="G93" s="315"/>
      <c r="H93" s="315"/>
      <c r="I93" s="315"/>
      <c r="J93" s="294">
        <v>23049.80938386548</v>
      </c>
      <c r="K93" s="186"/>
      <c r="L93" s="294">
        <v>-433.05998967321796</v>
      </c>
      <c r="M93" s="186"/>
      <c r="N93" s="294">
        <v>-88.21664592344976</v>
      </c>
      <c r="O93" s="186"/>
      <c r="P93" s="294">
        <v>607.891701102192</v>
      </c>
      <c r="Q93" s="186"/>
      <c r="R93" s="294">
        <v>-0.0004335521816756227</v>
      </c>
      <c r="S93" s="186"/>
      <c r="T93" s="294">
        <v>23136.42401581882</v>
      </c>
      <c r="U93" s="235"/>
    </row>
    <row r="94" spans="2:21" s="169" customFormat="1" ht="12.75" customHeight="1">
      <c r="B94" s="315"/>
      <c r="C94" s="315"/>
      <c r="D94" s="315"/>
      <c r="E94" s="291" t="s">
        <v>602</v>
      </c>
      <c r="F94" s="299" t="s">
        <v>74</v>
      </c>
      <c r="G94" s="315"/>
      <c r="H94" s="315"/>
      <c r="I94" s="315"/>
      <c r="J94" s="294">
        <v>5438.468093075803</v>
      </c>
      <c r="K94" s="186"/>
      <c r="L94" s="294">
        <v>-48.384725384973535</v>
      </c>
      <c r="M94" s="186"/>
      <c r="N94" s="294">
        <v>0</v>
      </c>
      <c r="O94" s="186"/>
      <c r="P94" s="294">
        <v>147.8193387326127</v>
      </c>
      <c r="Q94" s="186"/>
      <c r="R94" s="294">
        <v>-0.0004335521816756227</v>
      </c>
      <c r="S94" s="186"/>
      <c r="T94" s="294">
        <v>5537.902272871261</v>
      </c>
      <c r="U94" s="235"/>
    </row>
    <row r="95" spans="2:21" s="169" customFormat="1" ht="12.75" customHeight="1">
      <c r="B95" s="315"/>
      <c r="C95" s="315"/>
      <c r="D95" s="315"/>
      <c r="E95" s="291" t="s">
        <v>603</v>
      </c>
      <c r="F95" s="299" t="s">
        <v>75</v>
      </c>
      <c r="G95" s="315"/>
      <c r="H95" s="315"/>
      <c r="I95" s="315"/>
      <c r="J95" s="294">
        <v>17611.341290789675</v>
      </c>
      <c r="K95" s="186"/>
      <c r="L95" s="294">
        <v>-384.6752642882444</v>
      </c>
      <c r="M95" s="186"/>
      <c r="N95" s="294">
        <v>-88.21664592344976</v>
      </c>
      <c r="O95" s="186"/>
      <c r="P95" s="294">
        <v>460.0723623695793</v>
      </c>
      <c r="Q95" s="186"/>
      <c r="R95" s="294">
        <v>0</v>
      </c>
      <c r="S95" s="186"/>
      <c r="T95" s="294">
        <v>17598.52174294756</v>
      </c>
      <c r="U95" s="235"/>
    </row>
    <row r="96" spans="2:21" s="169" customFormat="1" ht="12.75" customHeight="1">
      <c r="B96" s="315"/>
      <c r="C96" s="315"/>
      <c r="D96" s="315" t="s">
        <v>604</v>
      </c>
      <c r="E96" s="299" t="s">
        <v>76</v>
      </c>
      <c r="F96" s="291"/>
      <c r="G96" s="315"/>
      <c r="H96" s="315"/>
      <c r="I96" s="315"/>
      <c r="J96" s="294">
        <v>108.05344991</v>
      </c>
      <c r="K96" s="186"/>
      <c r="L96" s="294">
        <v>-29.618964159999976</v>
      </c>
      <c r="M96" s="186"/>
      <c r="N96" s="294">
        <v>0</v>
      </c>
      <c r="O96" s="186"/>
      <c r="P96" s="294">
        <v>-1.9262369477246466E-14</v>
      </c>
      <c r="Q96" s="186"/>
      <c r="R96" s="294">
        <v>0</v>
      </c>
      <c r="S96" s="186"/>
      <c r="T96" s="294">
        <v>78.43448575</v>
      </c>
      <c r="U96" s="235"/>
    </row>
    <row r="97" spans="1:20" s="290" customFormat="1" ht="7.5" customHeight="1">
      <c r="A97" s="186"/>
      <c r="B97" s="186"/>
      <c r="C97" s="318"/>
      <c r="D97" s="318"/>
      <c r="E97" s="318"/>
      <c r="F97" s="318"/>
      <c r="G97" s="318"/>
      <c r="H97" s="318"/>
      <c r="I97" s="318"/>
      <c r="J97" s="235"/>
      <c r="K97" s="235"/>
      <c r="L97" s="319"/>
      <c r="M97" s="319"/>
      <c r="N97" s="320"/>
      <c r="O97" s="320"/>
      <c r="P97" s="320"/>
      <c r="Q97" s="320"/>
      <c r="R97" s="256"/>
      <c r="S97" s="256"/>
      <c r="T97" s="235"/>
    </row>
    <row r="98" spans="2:20" s="291" customFormat="1" ht="10.5" customHeight="1">
      <c r="B98" s="300"/>
      <c r="C98" s="300"/>
      <c r="D98" s="300"/>
      <c r="E98" s="300"/>
      <c r="F98" s="300"/>
      <c r="G98" s="300"/>
      <c r="H98" s="301"/>
      <c r="I98" s="301"/>
      <c r="J98" s="301"/>
      <c r="K98" s="301"/>
      <c r="L98" s="301" t="s">
        <v>625</v>
      </c>
      <c r="M98" s="301"/>
      <c r="N98" s="301"/>
      <c r="O98" s="301"/>
      <c r="P98" s="301"/>
      <c r="Q98" s="301"/>
      <c r="R98" s="301"/>
      <c r="S98" s="301"/>
      <c r="T98" s="302"/>
    </row>
    <row r="99" spans="8:20" s="186" customFormat="1" ht="10.5" customHeight="1">
      <c r="H99" s="293"/>
      <c r="I99" s="293"/>
      <c r="J99" s="296"/>
      <c r="K99" s="296"/>
      <c r="L99" s="303" t="s">
        <v>646</v>
      </c>
      <c r="M99" s="303"/>
      <c r="N99" s="303"/>
      <c r="O99" s="303"/>
      <c r="P99" s="303"/>
      <c r="Q99" s="303"/>
      <c r="R99" s="303"/>
      <c r="S99" s="304"/>
      <c r="T99" s="297"/>
    </row>
    <row r="100" spans="2:20" s="186" customFormat="1" ht="15.75" customHeight="1">
      <c r="B100" s="299" t="s">
        <v>1</v>
      </c>
      <c r="F100" s="169"/>
      <c r="G100" s="169"/>
      <c r="H100" s="169"/>
      <c r="I100" s="169"/>
      <c r="J100" s="235"/>
      <c r="K100" s="235"/>
      <c r="L100" s="235"/>
      <c r="M100" s="235"/>
      <c r="N100" s="235"/>
      <c r="O100" s="235"/>
      <c r="P100" s="235"/>
      <c r="Q100" s="235"/>
      <c r="R100" s="235"/>
      <c r="S100" s="235"/>
      <c r="T100" s="235"/>
    </row>
    <row r="101" spans="2:20" s="291" customFormat="1" ht="48" customHeight="1" thickBot="1">
      <c r="B101" s="305"/>
      <c r="C101" s="305"/>
      <c r="D101" s="305"/>
      <c r="E101" s="305"/>
      <c r="F101" s="306"/>
      <c r="G101" s="306"/>
      <c r="H101" s="306"/>
      <c r="I101" s="307"/>
      <c r="J101" s="313">
        <v>39873</v>
      </c>
      <c r="K101" s="309"/>
      <c r="L101" s="308" t="s">
        <v>626</v>
      </c>
      <c r="M101" s="309"/>
      <c r="N101" s="310" t="s">
        <v>627</v>
      </c>
      <c r="O101" s="311"/>
      <c r="P101" s="312" t="s">
        <v>628</v>
      </c>
      <c r="Q101" s="311"/>
      <c r="R101" s="312" t="s">
        <v>527</v>
      </c>
      <c r="S101" s="310"/>
      <c r="T101" s="313">
        <v>39965</v>
      </c>
    </row>
    <row r="102" spans="6:20" s="186" customFormat="1" ht="7.5" customHeight="1">
      <c r="F102" s="169"/>
      <c r="G102" s="169"/>
      <c r="H102" s="169"/>
      <c r="I102" s="169"/>
      <c r="J102" s="235"/>
      <c r="K102" s="235"/>
      <c r="L102" s="235"/>
      <c r="M102" s="235"/>
      <c r="N102" s="235"/>
      <c r="O102" s="235"/>
      <c r="P102" s="235"/>
      <c r="Q102" s="235"/>
      <c r="R102" s="235"/>
      <c r="S102" s="235"/>
      <c r="T102" s="235"/>
    </row>
    <row r="103" spans="2:21" s="169" customFormat="1" ht="12.75" customHeight="1">
      <c r="B103" s="169" t="s">
        <v>428</v>
      </c>
      <c r="C103" s="169" t="s">
        <v>8</v>
      </c>
      <c r="D103" s="321"/>
      <c r="J103" s="235">
        <v>183989.8866138885</v>
      </c>
      <c r="K103" s="235"/>
      <c r="L103" s="235">
        <v>-1109.2609757523444</v>
      </c>
      <c r="M103" s="235"/>
      <c r="N103" s="235">
        <v>2644.433623583997</v>
      </c>
      <c r="O103" s="235"/>
      <c r="P103" s="235">
        <v>10197.053518870442</v>
      </c>
      <c r="Q103" s="235"/>
      <c r="R103" s="235">
        <v>84.76007210119779</v>
      </c>
      <c r="S103" s="235"/>
      <c r="T103" s="235">
        <v>195806.8728526918</v>
      </c>
      <c r="U103" s="235"/>
    </row>
    <row r="104" spans="2:21" s="169" customFormat="1" ht="12.75" customHeight="1">
      <c r="B104" s="194"/>
      <c r="C104" s="194"/>
      <c r="D104" s="322"/>
      <c r="J104" s="235"/>
      <c r="K104" s="235"/>
      <c r="L104" s="235"/>
      <c r="M104" s="235"/>
      <c r="N104" s="235"/>
      <c r="O104" s="235"/>
      <c r="P104" s="235"/>
      <c r="Q104" s="235"/>
      <c r="R104" s="235"/>
      <c r="S104" s="235"/>
      <c r="T104" s="235"/>
      <c r="U104" s="235"/>
    </row>
    <row r="105" spans="3:21" s="169" customFormat="1" ht="12.75" customHeight="1">
      <c r="C105" s="194" t="s">
        <v>423</v>
      </c>
      <c r="D105" s="194" t="s">
        <v>759</v>
      </c>
      <c r="E105" s="194"/>
      <c r="J105" s="235">
        <v>110478.30579635195</v>
      </c>
      <c r="K105" s="235"/>
      <c r="L105" s="235">
        <v>2350.9389498451005</v>
      </c>
      <c r="M105" s="235"/>
      <c r="N105" s="235">
        <v>984.3802615589042</v>
      </c>
      <c r="O105" s="235"/>
      <c r="P105" s="235">
        <v>7524.088245421954</v>
      </c>
      <c r="Q105" s="235"/>
      <c r="R105" s="235">
        <v>-0.0387819999990171</v>
      </c>
      <c r="S105" s="235"/>
      <c r="T105" s="235">
        <v>121337.6744711779</v>
      </c>
      <c r="U105" s="235"/>
    </row>
    <row r="106" spans="4:21" s="169" customFormat="1" ht="12.75" customHeight="1">
      <c r="D106" s="169" t="s">
        <v>200</v>
      </c>
      <c r="E106" s="169" t="s">
        <v>528</v>
      </c>
      <c r="J106" s="235">
        <v>106761.90131135195</v>
      </c>
      <c r="K106" s="235"/>
      <c r="L106" s="235">
        <v>2113.9994948451017</v>
      </c>
      <c r="M106" s="235"/>
      <c r="N106" s="235">
        <v>984.3802615589042</v>
      </c>
      <c r="O106" s="235"/>
      <c r="P106" s="235">
        <v>7444.388245421954</v>
      </c>
      <c r="Q106" s="235"/>
      <c r="R106" s="235">
        <v>0</v>
      </c>
      <c r="S106" s="235"/>
      <c r="T106" s="235">
        <v>117304.6693131779</v>
      </c>
      <c r="U106" s="235"/>
    </row>
    <row r="107" spans="5:21" s="169" customFormat="1" ht="12.75" customHeight="1">
      <c r="E107" s="169" t="s">
        <v>201</v>
      </c>
      <c r="J107" s="235">
        <v>0</v>
      </c>
      <c r="K107" s="235"/>
      <c r="L107" s="235">
        <v>0</v>
      </c>
      <c r="M107" s="235"/>
      <c r="N107" s="235">
        <v>0</v>
      </c>
      <c r="O107" s="235"/>
      <c r="P107" s="235">
        <v>0</v>
      </c>
      <c r="Q107" s="235"/>
      <c r="R107" s="235">
        <v>0</v>
      </c>
      <c r="S107" s="235"/>
      <c r="T107" s="235">
        <v>0</v>
      </c>
      <c r="U107" s="235"/>
    </row>
    <row r="108" spans="5:21" s="169" customFormat="1" ht="12.75" customHeight="1">
      <c r="E108" s="169" t="s">
        <v>529</v>
      </c>
      <c r="F108" s="169" t="s">
        <v>606</v>
      </c>
      <c r="J108" s="235">
        <v>0</v>
      </c>
      <c r="K108" s="235"/>
      <c r="L108" s="235">
        <v>0</v>
      </c>
      <c r="M108" s="235"/>
      <c r="N108" s="235">
        <v>0</v>
      </c>
      <c r="O108" s="235"/>
      <c r="P108" s="235">
        <v>0</v>
      </c>
      <c r="Q108" s="235"/>
      <c r="R108" s="235">
        <v>0</v>
      </c>
      <c r="S108" s="235"/>
      <c r="T108" s="235">
        <v>0</v>
      </c>
      <c r="U108" s="235"/>
    </row>
    <row r="109" spans="5:21" s="169" customFormat="1" ht="12.75" customHeight="1">
      <c r="E109" s="169" t="s">
        <v>531</v>
      </c>
      <c r="F109" s="169" t="s">
        <v>607</v>
      </c>
      <c r="J109" s="235">
        <v>106761.90131135195</v>
      </c>
      <c r="K109" s="235"/>
      <c r="L109" s="235">
        <v>2113.9994948451017</v>
      </c>
      <c r="M109" s="235"/>
      <c r="N109" s="235">
        <v>984.3802615589042</v>
      </c>
      <c r="O109" s="235"/>
      <c r="P109" s="235">
        <v>7444.388245421954</v>
      </c>
      <c r="Q109" s="235"/>
      <c r="R109" s="235">
        <v>0</v>
      </c>
      <c r="S109" s="235"/>
      <c r="T109" s="235">
        <v>117304.6693131779</v>
      </c>
      <c r="U109" s="235"/>
    </row>
    <row r="110" spans="4:21" s="169" customFormat="1" ht="12.75" customHeight="1">
      <c r="D110" s="169" t="s">
        <v>204</v>
      </c>
      <c r="E110" s="169" t="s">
        <v>17</v>
      </c>
      <c r="J110" s="235">
        <v>3716.404485</v>
      </c>
      <c r="K110" s="235"/>
      <c r="L110" s="235">
        <v>236.93945499999896</v>
      </c>
      <c r="M110" s="235"/>
      <c r="N110" s="235">
        <v>0</v>
      </c>
      <c r="O110" s="235"/>
      <c r="P110" s="235">
        <v>79.7</v>
      </c>
      <c r="Q110" s="235"/>
      <c r="R110" s="235">
        <v>-0.0387819999990171</v>
      </c>
      <c r="S110" s="235"/>
      <c r="T110" s="235">
        <v>4033.005158</v>
      </c>
      <c r="U110" s="235"/>
    </row>
    <row r="111" spans="5:21" s="169" customFormat="1" ht="12.75" customHeight="1">
      <c r="E111" s="169" t="s">
        <v>533</v>
      </c>
      <c r="F111" s="169" t="s">
        <v>606</v>
      </c>
      <c r="J111" s="235">
        <v>0</v>
      </c>
      <c r="K111" s="235"/>
      <c r="L111" s="235">
        <v>0</v>
      </c>
      <c r="M111" s="235"/>
      <c r="N111" s="235">
        <v>0</v>
      </c>
      <c r="O111" s="235"/>
      <c r="P111" s="235">
        <v>0</v>
      </c>
      <c r="Q111" s="235"/>
      <c r="R111" s="235">
        <v>0</v>
      </c>
      <c r="S111" s="235"/>
      <c r="T111" s="235">
        <v>0</v>
      </c>
      <c r="U111" s="235"/>
    </row>
    <row r="112" spans="5:21" s="169" customFormat="1" ht="12.75" customHeight="1">
      <c r="E112" s="169" t="s">
        <v>534</v>
      </c>
      <c r="F112" s="169" t="s">
        <v>607</v>
      </c>
      <c r="J112" s="235">
        <v>3716.404485</v>
      </c>
      <c r="K112" s="235"/>
      <c r="L112" s="235">
        <v>236.93945499999896</v>
      </c>
      <c r="M112" s="235"/>
      <c r="N112" s="235">
        <v>0</v>
      </c>
      <c r="O112" s="235"/>
      <c r="P112" s="235">
        <v>79.7</v>
      </c>
      <c r="Q112" s="235"/>
      <c r="R112" s="235">
        <v>-0.0387819999990171</v>
      </c>
      <c r="S112" s="235"/>
      <c r="T112" s="235">
        <v>4033.005158</v>
      </c>
      <c r="U112" s="235"/>
    </row>
    <row r="113" spans="3:21" s="194" customFormat="1" ht="12.75" customHeight="1">
      <c r="C113" s="194" t="s">
        <v>427</v>
      </c>
      <c r="D113" s="194" t="s">
        <v>314</v>
      </c>
      <c r="J113" s="330">
        <v>22356.987247936835</v>
      </c>
      <c r="K113" s="330"/>
      <c r="L113" s="330">
        <v>-848.5111959758271</v>
      </c>
      <c r="M113" s="330"/>
      <c r="N113" s="330">
        <v>1422.488231488215</v>
      </c>
      <c r="O113" s="330"/>
      <c r="P113" s="330">
        <v>905.2652734484869</v>
      </c>
      <c r="Q113" s="330"/>
      <c r="R113" s="330">
        <v>0.024390371105145192</v>
      </c>
      <c r="S113" s="330"/>
      <c r="T113" s="330">
        <v>23836.253947268822</v>
      </c>
      <c r="U113" s="330"/>
    </row>
    <row r="114" spans="4:21" s="169" customFormat="1" ht="12.75" customHeight="1">
      <c r="D114" s="169" t="s">
        <v>608</v>
      </c>
      <c r="E114" s="169" t="s">
        <v>209</v>
      </c>
      <c r="J114" s="235">
        <v>9774.06112496259</v>
      </c>
      <c r="K114" s="235"/>
      <c r="L114" s="235">
        <v>-88.54848652582717</v>
      </c>
      <c r="M114" s="235"/>
      <c r="N114" s="235">
        <v>1150.836136090355</v>
      </c>
      <c r="O114" s="235"/>
      <c r="P114" s="235">
        <v>896.365273448487</v>
      </c>
      <c r="Q114" s="235"/>
      <c r="R114" s="235">
        <v>0</v>
      </c>
      <c r="S114" s="235"/>
      <c r="T114" s="235">
        <v>11732.714047975607</v>
      </c>
      <c r="U114" s="235"/>
    </row>
    <row r="115" spans="5:21" s="169" customFormat="1" ht="12.75" customHeight="1">
      <c r="E115" s="169" t="s">
        <v>537</v>
      </c>
      <c r="F115" s="169" t="s">
        <v>609</v>
      </c>
      <c r="J115" s="235">
        <v>976.0026506533106</v>
      </c>
      <c r="K115" s="235"/>
      <c r="L115" s="235">
        <v>46.2462701518603</v>
      </c>
      <c r="M115" s="235"/>
      <c r="N115" s="235">
        <v>209.0982912205059</v>
      </c>
      <c r="O115" s="235"/>
      <c r="P115" s="235">
        <v>95.66630682933297</v>
      </c>
      <c r="Q115" s="235"/>
      <c r="R115" s="235">
        <v>0</v>
      </c>
      <c r="S115" s="235"/>
      <c r="T115" s="235">
        <v>1327.0135188550098</v>
      </c>
      <c r="U115" s="235"/>
    </row>
    <row r="116" spans="5:21" s="169" customFormat="1" ht="12.75" customHeight="1">
      <c r="E116" s="169" t="s">
        <v>538</v>
      </c>
      <c r="F116" s="169" t="s">
        <v>154</v>
      </c>
      <c r="J116" s="235">
        <v>8798.05847430928</v>
      </c>
      <c r="K116" s="235"/>
      <c r="L116" s="235">
        <v>-134.79475667768747</v>
      </c>
      <c r="M116" s="235"/>
      <c r="N116" s="235">
        <v>941.7378448698491</v>
      </c>
      <c r="O116" s="235"/>
      <c r="P116" s="235">
        <v>800.698966619154</v>
      </c>
      <c r="Q116" s="235"/>
      <c r="R116" s="235">
        <v>0</v>
      </c>
      <c r="S116" s="235"/>
      <c r="T116" s="235">
        <v>10405.700529120597</v>
      </c>
      <c r="U116" s="235"/>
    </row>
    <row r="117" spans="4:21" s="169" customFormat="1" ht="12.75" customHeight="1">
      <c r="D117" s="169" t="s">
        <v>610</v>
      </c>
      <c r="E117" s="169" t="s">
        <v>215</v>
      </c>
      <c r="J117" s="235">
        <v>12582.926122974246</v>
      </c>
      <c r="K117" s="235"/>
      <c r="L117" s="235">
        <v>-759.96270945</v>
      </c>
      <c r="M117" s="235"/>
      <c r="N117" s="235">
        <v>271.65209539785997</v>
      </c>
      <c r="O117" s="235"/>
      <c r="P117" s="235">
        <v>8.9</v>
      </c>
      <c r="Q117" s="235"/>
      <c r="R117" s="235">
        <v>0.024390371105145192</v>
      </c>
      <c r="S117" s="235"/>
      <c r="T117" s="235">
        <v>12103.539899293213</v>
      </c>
      <c r="U117" s="235"/>
    </row>
    <row r="118" spans="5:21" s="169" customFormat="1" ht="12.75" customHeight="1">
      <c r="E118" s="169" t="s">
        <v>543</v>
      </c>
      <c r="F118" s="169" t="s">
        <v>544</v>
      </c>
      <c r="J118" s="235">
        <v>11766.826122974246</v>
      </c>
      <c r="K118" s="235"/>
      <c r="L118" s="235">
        <v>-756.583158</v>
      </c>
      <c r="M118" s="235"/>
      <c r="N118" s="235">
        <v>271.65209539785997</v>
      </c>
      <c r="O118" s="235"/>
      <c r="P118" s="235">
        <v>8.9</v>
      </c>
      <c r="Q118" s="235"/>
      <c r="R118" s="235">
        <v>0.04483892110511434</v>
      </c>
      <c r="S118" s="235"/>
      <c r="T118" s="235">
        <v>11290.839899293213</v>
      </c>
      <c r="U118" s="235"/>
    </row>
    <row r="119" spans="6:21" s="169" customFormat="1" ht="12.75" customHeight="1">
      <c r="F119" s="169" t="s">
        <v>545</v>
      </c>
      <c r="G119" s="169" t="s">
        <v>82</v>
      </c>
      <c r="J119" s="235">
        <v>0</v>
      </c>
      <c r="K119" s="235"/>
      <c r="L119" s="235">
        <v>0</v>
      </c>
      <c r="M119" s="235"/>
      <c r="N119" s="235">
        <v>0</v>
      </c>
      <c r="O119" s="235"/>
      <c r="P119" s="235">
        <v>0</v>
      </c>
      <c r="Q119" s="235"/>
      <c r="R119" s="235">
        <v>0</v>
      </c>
      <c r="S119" s="235"/>
      <c r="T119" s="235">
        <v>0</v>
      </c>
      <c r="U119" s="235"/>
    </row>
    <row r="120" spans="6:21" s="169" customFormat="1" ht="12.75" customHeight="1">
      <c r="F120" s="169" t="s">
        <v>546</v>
      </c>
      <c r="G120" s="169" t="s">
        <v>539</v>
      </c>
      <c r="J120" s="235">
        <v>1966.162551933471</v>
      </c>
      <c r="K120" s="235"/>
      <c r="L120" s="235">
        <v>-419.465774</v>
      </c>
      <c r="M120" s="235"/>
      <c r="N120" s="235">
        <v>10.552095397859986</v>
      </c>
      <c r="O120" s="235"/>
      <c r="P120" s="235">
        <v>0</v>
      </c>
      <c r="Q120" s="235"/>
      <c r="R120" s="235">
        <v>0.010108038669230268</v>
      </c>
      <c r="S120" s="235"/>
      <c r="T120" s="235">
        <v>1557.2589813700001</v>
      </c>
      <c r="U120" s="235"/>
    </row>
    <row r="121" spans="6:21" s="169" customFormat="1" ht="12.75" customHeight="1">
      <c r="F121" s="169" t="s">
        <v>547</v>
      </c>
      <c r="G121" s="169" t="s">
        <v>153</v>
      </c>
      <c r="J121" s="235">
        <v>1071.1247325</v>
      </c>
      <c r="K121" s="235"/>
      <c r="L121" s="235">
        <v>21.385333000000003</v>
      </c>
      <c r="M121" s="235"/>
      <c r="N121" s="235">
        <v>30.2</v>
      </c>
      <c r="O121" s="235"/>
      <c r="P121" s="235">
        <v>0</v>
      </c>
      <c r="Q121" s="235"/>
      <c r="R121" s="235">
        <v>0.03430700000011555</v>
      </c>
      <c r="S121" s="235"/>
      <c r="T121" s="235">
        <v>1122.7443725</v>
      </c>
      <c r="U121" s="235"/>
    </row>
    <row r="122" spans="6:21" s="169" customFormat="1" ht="12.75" customHeight="1">
      <c r="F122" s="169" t="s">
        <v>548</v>
      </c>
      <c r="G122" s="169" t="s">
        <v>154</v>
      </c>
      <c r="J122" s="235">
        <v>8729.538838540775</v>
      </c>
      <c r="K122" s="235"/>
      <c r="L122" s="235">
        <v>-358.502717</v>
      </c>
      <c r="M122" s="235"/>
      <c r="N122" s="235">
        <v>230.9</v>
      </c>
      <c r="O122" s="235"/>
      <c r="P122" s="235">
        <v>8.9</v>
      </c>
      <c r="Q122" s="235"/>
      <c r="R122" s="235">
        <v>0.0004238824357685189</v>
      </c>
      <c r="S122" s="235"/>
      <c r="T122" s="235">
        <v>8610.836545423212</v>
      </c>
      <c r="U122" s="235"/>
    </row>
    <row r="123" spans="7:21" s="169" customFormat="1" ht="12.75" customHeight="1">
      <c r="G123" s="169" t="s">
        <v>293</v>
      </c>
      <c r="H123" s="169" t="s">
        <v>65</v>
      </c>
      <c r="J123" s="235">
        <v>3693.5389676061677</v>
      </c>
      <c r="K123" s="235"/>
      <c r="L123" s="235">
        <v>-237.19489599999997</v>
      </c>
      <c r="M123" s="235"/>
      <c r="N123" s="235">
        <v>148.5</v>
      </c>
      <c r="O123" s="235"/>
      <c r="P123" s="235">
        <v>0</v>
      </c>
      <c r="Q123" s="235"/>
      <c r="R123" s="235">
        <v>-0.02450160616717767</v>
      </c>
      <c r="S123" s="235"/>
      <c r="T123" s="235">
        <v>3604.8195700000006</v>
      </c>
      <c r="U123" s="235"/>
    </row>
    <row r="124" spans="7:21" s="169" customFormat="1" ht="12.75" customHeight="1">
      <c r="G124" s="169" t="s">
        <v>294</v>
      </c>
      <c r="H124" s="169" t="s">
        <v>66</v>
      </c>
      <c r="J124" s="235">
        <v>5035.999870934607</v>
      </c>
      <c r="K124" s="235"/>
      <c r="L124" s="235">
        <v>-121.30782100000005</v>
      </c>
      <c r="M124" s="235"/>
      <c r="N124" s="235">
        <v>82.4</v>
      </c>
      <c r="O124" s="235"/>
      <c r="P124" s="235">
        <v>8.9</v>
      </c>
      <c r="Q124" s="235"/>
      <c r="R124" s="235">
        <v>0.02492548860294619</v>
      </c>
      <c r="S124" s="235"/>
      <c r="T124" s="235">
        <v>5006.01697542321</v>
      </c>
      <c r="U124" s="235"/>
    </row>
    <row r="125" spans="5:21" s="169" customFormat="1" ht="12.75" customHeight="1">
      <c r="E125" s="169" t="s">
        <v>611</v>
      </c>
      <c r="F125" s="169" t="s">
        <v>612</v>
      </c>
      <c r="J125" s="235">
        <v>816.1</v>
      </c>
      <c r="K125" s="235"/>
      <c r="L125" s="235">
        <v>-3.379551450000008</v>
      </c>
      <c r="M125" s="235"/>
      <c r="N125" s="235">
        <v>0</v>
      </c>
      <c r="O125" s="235"/>
      <c r="P125" s="235">
        <v>0</v>
      </c>
      <c r="Q125" s="235"/>
      <c r="R125" s="235">
        <v>-0.020448549999969146</v>
      </c>
      <c r="S125" s="235"/>
      <c r="T125" s="235">
        <v>812.7</v>
      </c>
      <c r="U125" s="235"/>
    </row>
    <row r="126" spans="6:21" s="169" customFormat="1" ht="12.75" customHeight="1">
      <c r="F126" s="169" t="s">
        <v>549</v>
      </c>
      <c r="G126" s="169" t="s">
        <v>82</v>
      </c>
      <c r="J126" s="235">
        <v>2.7</v>
      </c>
      <c r="K126" s="235"/>
      <c r="L126" s="235">
        <v>0</v>
      </c>
      <c r="M126" s="235"/>
      <c r="N126" s="235">
        <v>0</v>
      </c>
      <c r="O126" s="235"/>
      <c r="P126" s="235">
        <v>0</v>
      </c>
      <c r="Q126" s="235"/>
      <c r="R126" s="235">
        <v>0</v>
      </c>
      <c r="S126" s="235"/>
      <c r="T126" s="235">
        <v>2.7</v>
      </c>
      <c r="U126" s="235"/>
    </row>
    <row r="127" spans="6:21" s="169" customFormat="1" ht="12.75" customHeight="1">
      <c r="F127" s="169" t="s">
        <v>550</v>
      </c>
      <c r="G127" s="169" t="s">
        <v>613</v>
      </c>
      <c r="J127" s="235">
        <v>0</v>
      </c>
      <c r="K127" s="235"/>
      <c r="L127" s="235">
        <v>0</v>
      </c>
      <c r="M127" s="235"/>
      <c r="N127" s="235">
        <v>0</v>
      </c>
      <c r="O127" s="235"/>
      <c r="P127" s="235">
        <v>0</v>
      </c>
      <c r="Q127" s="235"/>
      <c r="R127" s="235">
        <v>0</v>
      </c>
      <c r="S127" s="235"/>
      <c r="T127" s="235">
        <v>0</v>
      </c>
      <c r="U127" s="235"/>
    </row>
    <row r="128" spans="6:21" s="169" customFormat="1" ht="12.75" customHeight="1">
      <c r="F128" s="169" t="s">
        <v>551</v>
      </c>
      <c r="G128" s="169" t="s">
        <v>153</v>
      </c>
      <c r="J128" s="235">
        <v>813.4</v>
      </c>
      <c r="K128" s="235"/>
      <c r="L128" s="235">
        <v>-3.379551450000008</v>
      </c>
      <c r="M128" s="235"/>
      <c r="N128" s="235">
        <v>0</v>
      </c>
      <c r="O128" s="235"/>
      <c r="P128" s="235">
        <v>0</v>
      </c>
      <c r="Q128" s="235"/>
      <c r="R128" s="235">
        <v>-0.020448549999969146</v>
      </c>
      <c r="S128" s="235"/>
      <c r="T128" s="235">
        <v>810</v>
      </c>
      <c r="U128" s="235"/>
    </row>
    <row r="129" spans="6:21" s="169" customFormat="1" ht="12.75" customHeight="1">
      <c r="F129" s="169" t="s">
        <v>552</v>
      </c>
      <c r="G129" s="169" t="s">
        <v>154</v>
      </c>
      <c r="J129" s="235">
        <v>0</v>
      </c>
      <c r="K129" s="235"/>
      <c r="L129" s="235">
        <v>0</v>
      </c>
      <c r="M129" s="235"/>
      <c r="N129" s="235">
        <v>0</v>
      </c>
      <c r="O129" s="235"/>
      <c r="P129" s="235">
        <v>0</v>
      </c>
      <c r="Q129" s="235"/>
      <c r="R129" s="235">
        <v>0</v>
      </c>
      <c r="S129" s="235"/>
      <c r="T129" s="235">
        <v>0</v>
      </c>
      <c r="U129" s="235"/>
    </row>
    <row r="130" spans="3:21" s="194" customFormat="1" ht="12.75" customHeight="1">
      <c r="C130" s="194" t="s">
        <v>480</v>
      </c>
      <c r="D130" s="194" t="s">
        <v>315</v>
      </c>
      <c r="J130" s="330">
        <v>2879.9766363100016</v>
      </c>
      <c r="K130" s="330"/>
      <c r="L130" s="330">
        <v>-2219.9001518169994</v>
      </c>
      <c r="M130" s="330"/>
      <c r="N130" s="330">
        <v>237.5651305368777</v>
      </c>
      <c r="O130" s="330"/>
      <c r="P130" s="330">
        <v>1524.6</v>
      </c>
      <c r="Q130" s="330"/>
      <c r="R130" s="330">
        <v>0</v>
      </c>
      <c r="S130" s="330"/>
      <c r="T130" s="330">
        <v>2422.2416150298804</v>
      </c>
      <c r="U130" s="330"/>
    </row>
    <row r="131" spans="4:21" s="169" customFormat="1" ht="12.75" customHeight="1">
      <c r="D131" s="169" t="s">
        <v>553</v>
      </c>
      <c r="E131" s="169" t="s">
        <v>82</v>
      </c>
      <c r="J131" s="235">
        <v>0</v>
      </c>
      <c r="K131" s="235"/>
      <c r="L131" s="235">
        <v>0</v>
      </c>
      <c r="M131" s="235"/>
      <c r="N131" s="235">
        <v>0</v>
      </c>
      <c r="O131" s="235"/>
      <c r="P131" s="235">
        <v>0</v>
      </c>
      <c r="Q131" s="235"/>
      <c r="R131" s="235">
        <v>0</v>
      </c>
      <c r="S131" s="235"/>
      <c r="T131" s="235">
        <v>0</v>
      </c>
      <c r="U131" s="235"/>
    </row>
    <row r="132" spans="4:21" s="169" customFormat="1" ht="12.75" customHeight="1">
      <c r="D132" s="169" t="s">
        <v>554</v>
      </c>
      <c r="E132" s="169" t="s">
        <v>539</v>
      </c>
      <c r="J132" s="235">
        <v>0</v>
      </c>
      <c r="K132" s="235"/>
      <c r="L132" s="235">
        <v>0</v>
      </c>
      <c r="M132" s="235"/>
      <c r="N132" s="235">
        <v>0</v>
      </c>
      <c r="O132" s="235"/>
      <c r="P132" s="235">
        <v>0</v>
      </c>
      <c r="Q132" s="235"/>
      <c r="R132" s="235">
        <v>0</v>
      </c>
      <c r="S132" s="235"/>
      <c r="T132" s="235">
        <v>0</v>
      </c>
      <c r="U132" s="235"/>
    </row>
    <row r="133" spans="4:21" s="169" customFormat="1" ht="12.75" customHeight="1">
      <c r="D133" s="169" t="s">
        <v>555</v>
      </c>
      <c r="E133" s="169" t="s">
        <v>153</v>
      </c>
      <c r="J133" s="235">
        <v>2044.6581635300022</v>
      </c>
      <c r="K133" s="235"/>
      <c r="L133" s="235">
        <v>-860.6148169559993</v>
      </c>
      <c r="M133" s="235"/>
      <c r="N133" s="235">
        <v>18.916888785998424</v>
      </c>
      <c r="O133" s="235"/>
      <c r="P133" s="235">
        <v>324.2</v>
      </c>
      <c r="Q133" s="235"/>
      <c r="R133" s="235">
        <v>0</v>
      </c>
      <c r="S133" s="235"/>
      <c r="T133" s="235">
        <v>1527.1602353600013</v>
      </c>
      <c r="U133" s="235"/>
    </row>
    <row r="134" spans="4:21" s="169" customFormat="1" ht="12.75" customHeight="1">
      <c r="D134" s="169" t="s">
        <v>556</v>
      </c>
      <c r="E134" s="169" t="s">
        <v>154</v>
      </c>
      <c r="J134" s="235">
        <v>835.3184727799996</v>
      </c>
      <c r="K134" s="235"/>
      <c r="L134" s="235">
        <v>-1359.285334861</v>
      </c>
      <c r="M134" s="235"/>
      <c r="N134" s="235">
        <v>218.64824175087927</v>
      </c>
      <c r="O134" s="235"/>
      <c r="P134" s="235">
        <v>1200.4</v>
      </c>
      <c r="Q134" s="235"/>
      <c r="R134" s="235">
        <v>0</v>
      </c>
      <c r="S134" s="235"/>
      <c r="T134" s="235">
        <v>895.081379669879</v>
      </c>
      <c r="U134" s="235"/>
    </row>
    <row r="135" spans="3:21" s="194" customFormat="1" ht="12.75" customHeight="1">
      <c r="C135" s="194" t="s">
        <v>557</v>
      </c>
      <c r="D135" s="194" t="s">
        <v>227</v>
      </c>
      <c r="J135" s="330">
        <v>48274.616933289704</v>
      </c>
      <c r="K135" s="330"/>
      <c r="L135" s="330">
        <v>-391.78857780461846</v>
      </c>
      <c r="M135" s="330"/>
      <c r="N135" s="330">
        <v>0</v>
      </c>
      <c r="O135" s="330"/>
      <c r="P135" s="330">
        <v>243.1</v>
      </c>
      <c r="Q135" s="330"/>
      <c r="R135" s="330">
        <v>84.77446373009167</v>
      </c>
      <c r="S135" s="330"/>
      <c r="T135" s="330">
        <v>48210.70281921518</v>
      </c>
      <c r="U135" s="330"/>
    </row>
    <row r="136" spans="4:21" s="169" customFormat="1" ht="12.75" customHeight="1">
      <c r="D136" s="169" t="s">
        <v>273</v>
      </c>
      <c r="E136" s="169" t="s">
        <v>21</v>
      </c>
      <c r="J136" s="235">
        <v>7263.962584239714</v>
      </c>
      <c r="K136" s="235"/>
      <c r="L136" s="235">
        <v>-340.7497460446175</v>
      </c>
      <c r="M136" s="235"/>
      <c r="N136" s="235">
        <v>0</v>
      </c>
      <c r="O136" s="235"/>
      <c r="P136" s="235">
        <v>0</v>
      </c>
      <c r="Q136" s="235"/>
      <c r="R136" s="235">
        <v>84.67170370008711</v>
      </c>
      <c r="S136" s="235"/>
      <c r="T136" s="235">
        <v>7007.884541895183</v>
      </c>
      <c r="U136" s="235"/>
    </row>
    <row r="137" spans="5:21" s="169" customFormat="1" ht="12.75" customHeight="1">
      <c r="E137" s="169" t="s">
        <v>558</v>
      </c>
      <c r="F137" s="169" t="s">
        <v>539</v>
      </c>
      <c r="J137" s="235">
        <v>0</v>
      </c>
      <c r="K137" s="235"/>
      <c r="L137" s="235">
        <v>0</v>
      </c>
      <c r="M137" s="235"/>
      <c r="N137" s="235">
        <v>0</v>
      </c>
      <c r="O137" s="235"/>
      <c r="P137" s="235">
        <v>0</v>
      </c>
      <c r="Q137" s="235"/>
      <c r="R137" s="235">
        <v>0</v>
      </c>
      <c r="S137" s="235"/>
      <c r="T137" s="235">
        <v>0</v>
      </c>
      <c r="U137" s="235"/>
    </row>
    <row r="138" spans="6:21" s="169" customFormat="1" ht="12.75" customHeight="1">
      <c r="F138" s="169" t="s">
        <v>559</v>
      </c>
      <c r="G138" s="169" t="s">
        <v>560</v>
      </c>
      <c r="J138" s="235">
        <v>0</v>
      </c>
      <c r="K138" s="235"/>
      <c r="L138" s="235">
        <v>0</v>
      </c>
      <c r="M138" s="235"/>
      <c r="N138" s="235">
        <v>0</v>
      </c>
      <c r="O138" s="235"/>
      <c r="P138" s="235">
        <v>0</v>
      </c>
      <c r="Q138" s="235"/>
      <c r="R138" s="235">
        <v>0</v>
      </c>
      <c r="S138" s="235"/>
      <c r="T138" s="235">
        <v>0</v>
      </c>
      <c r="U138" s="235"/>
    </row>
    <row r="139" spans="6:21" s="169" customFormat="1" ht="12.75" customHeight="1">
      <c r="F139" s="169" t="s">
        <v>561</v>
      </c>
      <c r="G139" s="169" t="s">
        <v>562</v>
      </c>
      <c r="J139" s="235">
        <v>0</v>
      </c>
      <c r="K139" s="235"/>
      <c r="L139" s="235">
        <v>0</v>
      </c>
      <c r="M139" s="235"/>
      <c r="N139" s="235">
        <v>0</v>
      </c>
      <c r="O139" s="235"/>
      <c r="P139" s="235">
        <v>0</v>
      </c>
      <c r="Q139" s="235"/>
      <c r="R139" s="235">
        <v>0</v>
      </c>
      <c r="S139" s="235"/>
      <c r="T139" s="235">
        <v>0</v>
      </c>
      <c r="U139" s="235"/>
    </row>
    <row r="140" spans="5:21" s="169" customFormat="1" ht="12.75" customHeight="1">
      <c r="E140" s="169" t="s">
        <v>563</v>
      </c>
      <c r="F140" s="169" t="s">
        <v>154</v>
      </c>
      <c r="J140" s="235">
        <v>7263.962584239714</v>
      </c>
      <c r="K140" s="235"/>
      <c r="L140" s="235">
        <v>-340.7497460446175</v>
      </c>
      <c r="M140" s="235"/>
      <c r="N140" s="235">
        <v>0</v>
      </c>
      <c r="O140" s="235"/>
      <c r="P140" s="235">
        <v>0</v>
      </c>
      <c r="Q140" s="235"/>
      <c r="R140" s="235">
        <v>84.67170370008711</v>
      </c>
      <c r="S140" s="235"/>
      <c r="T140" s="235">
        <v>7007.884541895183</v>
      </c>
      <c r="U140" s="235"/>
    </row>
    <row r="141" spans="6:21" s="323" customFormat="1" ht="12.75" customHeight="1">
      <c r="F141" s="323" t="s">
        <v>564</v>
      </c>
      <c r="G141" s="323" t="s">
        <v>560</v>
      </c>
      <c r="I141" s="169"/>
      <c r="J141" s="235">
        <v>869.1575720609999</v>
      </c>
      <c r="K141" s="235"/>
      <c r="L141" s="235">
        <v>-8.955104</v>
      </c>
      <c r="M141" s="235"/>
      <c r="N141" s="235">
        <v>0</v>
      </c>
      <c r="O141" s="235"/>
      <c r="P141" s="235">
        <v>0</v>
      </c>
      <c r="Q141" s="235"/>
      <c r="R141" s="235">
        <v>0.0019999999999478213</v>
      </c>
      <c r="S141" s="235"/>
      <c r="T141" s="235">
        <v>860.2044680609998</v>
      </c>
      <c r="U141" s="331"/>
    </row>
    <row r="142" spans="7:21" s="323" customFormat="1" ht="12.75" customHeight="1">
      <c r="G142" s="323" t="s">
        <v>614</v>
      </c>
      <c r="H142" s="323" t="s">
        <v>65</v>
      </c>
      <c r="I142" s="169"/>
      <c r="J142" s="235">
        <v>446.129</v>
      </c>
      <c r="K142" s="235"/>
      <c r="L142" s="235">
        <v>-9.082</v>
      </c>
      <c r="M142" s="235"/>
      <c r="N142" s="235">
        <v>0</v>
      </c>
      <c r="O142" s="235"/>
      <c r="P142" s="235">
        <v>0</v>
      </c>
      <c r="Q142" s="235"/>
      <c r="R142" s="235">
        <v>0.0019999999999598117</v>
      </c>
      <c r="S142" s="235"/>
      <c r="T142" s="235">
        <v>437.049</v>
      </c>
      <c r="U142" s="331"/>
    </row>
    <row r="143" spans="7:21" s="323" customFormat="1" ht="12.75" customHeight="1">
      <c r="G143" s="323" t="s">
        <v>615</v>
      </c>
      <c r="H143" s="323" t="s">
        <v>66</v>
      </c>
      <c r="I143" s="169"/>
      <c r="J143" s="235">
        <v>423.02857206099986</v>
      </c>
      <c r="K143" s="235"/>
      <c r="L143" s="235">
        <v>0.1268959999999999</v>
      </c>
      <c r="M143" s="235"/>
      <c r="N143" s="235">
        <v>0</v>
      </c>
      <c r="O143" s="235"/>
      <c r="P143" s="235">
        <v>0</v>
      </c>
      <c r="Q143" s="235"/>
      <c r="R143" s="235">
        <v>-1.199040866595169E-14</v>
      </c>
      <c r="S143" s="235"/>
      <c r="T143" s="235">
        <v>423.15546806099985</v>
      </c>
      <c r="U143" s="331"/>
    </row>
    <row r="144" spans="6:21" s="323" customFormat="1" ht="12.75" customHeight="1">
      <c r="F144" s="323" t="s">
        <v>565</v>
      </c>
      <c r="G144" s="323" t="s">
        <v>562</v>
      </c>
      <c r="I144" s="169"/>
      <c r="J144" s="235">
        <v>6394.805012178714</v>
      </c>
      <c r="K144" s="235"/>
      <c r="L144" s="235">
        <v>-331.7946420446175</v>
      </c>
      <c r="M144" s="235"/>
      <c r="N144" s="235">
        <v>0</v>
      </c>
      <c r="O144" s="235"/>
      <c r="P144" s="235">
        <v>0</v>
      </c>
      <c r="Q144" s="235"/>
      <c r="R144" s="235">
        <v>84.66970370008715</v>
      </c>
      <c r="S144" s="235"/>
      <c r="T144" s="235">
        <v>6147.6800738341835</v>
      </c>
      <c r="U144" s="331"/>
    </row>
    <row r="145" spans="7:21" s="323" customFormat="1" ht="12.75" customHeight="1">
      <c r="G145" s="323" t="s">
        <v>566</v>
      </c>
      <c r="H145" s="323" t="s">
        <v>65</v>
      </c>
      <c r="I145" s="169"/>
      <c r="J145" s="235">
        <v>1045.2</v>
      </c>
      <c r="K145" s="235"/>
      <c r="L145" s="235">
        <v>101.8</v>
      </c>
      <c r="M145" s="235"/>
      <c r="N145" s="235">
        <v>0</v>
      </c>
      <c r="O145" s="235"/>
      <c r="P145" s="235">
        <v>0</v>
      </c>
      <c r="Q145" s="235"/>
      <c r="R145" s="235">
        <v>0</v>
      </c>
      <c r="S145" s="235"/>
      <c r="T145" s="235">
        <v>1147</v>
      </c>
      <c r="U145" s="331"/>
    </row>
    <row r="146" spans="7:21" s="323" customFormat="1" ht="12.75" customHeight="1">
      <c r="G146" s="323" t="s">
        <v>567</v>
      </c>
      <c r="H146" s="323" t="s">
        <v>66</v>
      </c>
      <c r="I146" s="169"/>
      <c r="J146" s="235">
        <v>5349.605012178714</v>
      </c>
      <c r="K146" s="235"/>
      <c r="L146" s="235">
        <v>-433.5946420446175</v>
      </c>
      <c r="M146" s="235"/>
      <c r="N146" s="235">
        <v>0</v>
      </c>
      <c r="O146" s="235"/>
      <c r="P146" s="235">
        <v>0</v>
      </c>
      <c r="Q146" s="235"/>
      <c r="R146" s="235">
        <v>84.66970370008715</v>
      </c>
      <c r="S146" s="235"/>
      <c r="T146" s="235">
        <v>5000.6800738341835</v>
      </c>
      <c r="U146" s="331"/>
    </row>
    <row r="147" spans="4:21" s="169" customFormat="1" ht="12.75" customHeight="1">
      <c r="D147" s="169" t="s">
        <v>274</v>
      </c>
      <c r="E147" s="169" t="s">
        <v>22</v>
      </c>
      <c r="J147" s="235">
        <v>40426.969486109985</v>
      </c>
      <c r="K147" s="235"/>
      <c r="L147" s="235">
        <v>-43.830739090001</v>
      </c>
      <c r="M147" s="235"/>
      <c r="N147" s="235">
        <v>0</v>
      </c>
      <c r="O147" s="235"/>
      <c r="P147" s="235">
        <v>230</v>
      </c>
      <c r="Q147" s="235"/>
      <c r="R147" s="235">
        <v>0.12505403000456417</v>
      </c>
      <c r="S147" s="235"/>
      <c r="T147" s="235">
        <v>40613.263801049994</v>
      </c>
      <c r="U147" s="235"/>
    </row>
    <row r="148" spans="5:21" s="169" customFormat="1" ht="12.75" customHeight="1">
      <c r="E148" s="169" t="s">
        <v>568</v>
      </c>
      <c r="F148" s="169" t="s">
        <v>82</v>
      </c>
      <c r="J148" s="235">
        <v>0</v>
      </c>
      <c r="K148" s="235"/>
      <c r="L148" s="235">
        <v>0</v>
      </c>
      <c r="M148" s="235"/>
      <c r="N148" s="235">
        <v>0</v>
      </c>
      <c r="O148" s="235"/>
      <c r="P148" s="235">
        <v>0</v>
      </c>
      <c r="Q148" s="235"/>
      <c r="R148" s="235">
        <v>0</v>
      </c>
      <c r="S148" s="235"/>
      <c r="T148" s="235">
        <v>0</v>
      </c>
      <c r="U148" s="235"/>
    </row>
    <row r="149" spans="6:21" s="169" customFormat="1" ht="12.75" customHeight="1">
      <c r="F149" s="169" t="s">
        <v>569</v>
      </c>
      <c r="G149" s="169" t="s">
        <v>616</v>
      </c>
      <c r="J149" s="235">
        <v>0</v>
      </c>
      <c r="K149" s="235"/>
      <c r="L149" s="235">
        <v>0</v>
      </c>
      <c r="M149" s="235"/>
      <c r="N149" s="235">
        <v>0</v>
      </c>
      <c r="O149" s="235"/>
      <c r="P149" s="235">
        <v>0</v>
      </c>
      <c r="Q149" s="235"/>
      <c r="R149" s="235">
        <v>0</v>
      </c>
      <c r="S149" s="235"/>
      <c r="T149" s="235">
        <v>0</v>
      </c>
      <c r="U149" s="235"/>
    </row>
    <row r="150" spans="6:21" s="169" customFormat="1" ht="12.75" customHeight="1">
      <c r="F150" s="169" t="s">
        <v>570</v>
      </c>
      <c r="G150" s="169" t="s">
        <v>617</v>
      </c>
      <c r="J150" s="235">
        <v>0</v>
      </c>
      <c r="K150" s="235"/>
      <c r="L150" s="235">
        <v>0</v>
      </c>
      <c r="M150" s="235"/>
      <c r="N150" s="235">
        <v>0</v>
      </c>
      <c r="O150" s="235"/>
      <c r="P150" s="235">
        <v>0</v>
      </c>
      <c r="Q150" s="235"/>
      <c r="R150" s="235">
        <v>0</v>
      </c>
      <c r="S150" s="235"/>
      <c r="T150" s="235">
        <v>0</v>
      </c>
      <c r="U150" s="235"/>
    </row>
    <row r="151" spans="6:21" s="169" customFormat="1" ht="12.75" customHeight="1">
      <c r="F151" s="169" t="s">
        <v>618</v>
      </c>
      <c r="G151" s="169" t="s">
        <v>562</v>
      </c>
      <c r="J151" s="235">
        <v>0</v>
      </c>
      <c r="K151" s="235"/>
      <c r="L151" s="235">
        <v>0</v>
      </c>
      <c r="M151" s="235"/>
      <c r="N151" s="235">
        <v>0</v>
      </c>
      <c r="O151" s="235"/>
      <c r="P151" s="235">
        <v>0</v>
      </c>
      <c r="Q151" s="235"/>
      <c r="R151" s="235">
        <v>0</v>
      </c>
      <c r="S151" s="235"/>
      <c r="T151" s="235">
        <v>0</v>
      </c>
      <c r="U151" s="235"/>
    </row>
    <row r="152" spans="5:21" s="169" customFormat="1" ht="12.75" customHeight="1">
      <c r="E152" s="169" t="s">
        <v>619</v>
      </c>
      <c r="F152" s="169" t="s">
        <v>539</v>
      </c>
      <c r="J152" s="235">
        <v>1023.9668849999999</v>
      </c>
      <c r="K152" s="235"/>
      <c r="L152" s="235">
        <v>16.437536</v>
      </c>
      <c r="M152" s="235"/>
      <c r="N152" s="235">
        <v>0</v>
      </c>
      <c r="O152" s="235"/>
      <c r="P152" s="235">
        <v>8.7</v>
      </c>
      <c r="Q152" s="235"/>
      <c r="R152" s="235">
        <v>0.05011300000007779</v>
      </c>
      <c r="S152" s="235"/>
      <c r="T152" s="235">
        <v>1049.154534</v>
      </c>
      <c r="U152" s="235"/>
    </row>
    <row r="153" spans="6:21" s="169" customFormat="1" ht="12.75" customHeight="1">
      <c r="F153" s="169" t="s">
        <v>572</v>
      </c>
      <c r="G153" s="169" t="s">
        <v>560</v>
      </c>
      <c r="J153" s="235">
        <v>1023.9668849999999</v>
      </c>
      <c r="K153" s="235"/>
      <c r="L153" s="235">
        <v>16.437536</v>
      </c>
      <c r="M153" s="235"/>
      <c r="N153" s="235">
        <v>0</v>
      </c>
      <c r="O153" s="235"/>
      <c r="P153" s="235">
        <v>8.7</v>
      </c>
      <c r="Q153" s="235"/>
      <c r="R153" s="235">
        <v>0.05011300000007779</v>
      </c>
      <c r="S153" s="235"/>
      <c r="T153" s="235">
        <v>1049.154534</v>
      </c>
      <c r="U153" s="235"/>
    </row>
    <row r="154" spans="6:21" s="169" customFormat="1" ht="12.75" customHeight="1">
      <c r="F154" s="169" t="s">
        <v>573</v>
      </c>
      <c r="G154" s="169" t="s">
        <v>562</v>
      </c>
      <c r="J154" s="235">
        <v>0</v>
      </c>
      <c r="K154" s="235"/>
      <c r="L154" s="235">
        <v>0</v>
      </c>
      <c r="M154" s="235"/>
      <c r="N154" s="235">
        <v>0</v>
      </c>
      <c r="O154" s="235"/>
      <c r="P154" s="235">
        <v>0</v>
      </c>
      <c r="Q154" s="235"/>
      <c r="R154" s="235">
        <v>0</v>
      </c>
      <c r="S154" s="235"/>
      <c r="T154" s="235">
        <v>0</v>
      </c>
      <c r="U154" s="235"/>
    </row>
    <row r="155" spans="5:21" s="169" customFormat="1" ht="12.75" customHeight="1">
      <c r="E155" s="169" t="s">
        <v>574</v>
      </c>
      <c r="F155" s="169" t="s">
        <v>153</v>
      </c>
      <c r="J155" s="235">
        <v>9067.04416</v>
      </c>
      <c r="K155" s="235"/>
      <c r="L155" s="235">
        <v>95.15728215000013</v>
      </c>
      <c r="M155" s="235"/>
      <c r="N155" s="235">
        <v>0</v>
      </c>
      <c r="O155" s="235"/>
      <c r="P155" s="235">
        <v>8.3</v>
      </c>
      <c r="Q155" s="235"/>
      <c r="R155" s="235">
        <v>0.03358600000087719</v>
      </c>
      <c r="S155" s="235"/>
      <c r="T155" s="235">
        <v>9170.53502815</v>
      </c>
      <c r="U155" s="235"/>
    </row>
    <row r="156" spans="6:21" s="169" customFormat="1" ht="12.75" customHeight="1">
      <c r="F156" s="169" t="s">
        <v>575</v>
      </c>
      <c r="G156" s="169" t="s">
        <v>560</v>
      </c>
      <c r="J156" s="235">
        <v>6674.714265</v>
      </c>
      <c r="K156" s="235"/>
      <c r="L156" s="235">
        <v>-1156.4114338499999</v>
      </c>
      <c r="M156" s="235"/>
      <c r="N156" s="235">
        <v>0</v>
      </c>
      <c r="O156" s="235"/>
      <c r="P156" s="235">
        <v>8.3</v>
      </c>
      <c r="Q156" s="235"/>
      <c r="R156" s="235">
        <v>0.026108000000657938</v>
      </c>
      <c r="S156" s="235"/>
      <c r="T156" s="235">
        <v>5526.62893915</v>
      </c>
      <c r="U156" s="235"/>
    </row>
    <row r="157" spans="6:21" s="169" customFormat="1" ht="12.75" customHeight="1">
      <c r="F157" s="169" t="s">
        <v>576</v>
      </c>
      <c r="G157" s="169" t="s">
        <v>562</v>
      </c>
      <c r="J157" s="235">
        <v>2392.329895</v>
      </c>
      <c r="K157" s="235"/>
      <c r="L157" s="235">
        <v>1251.568716</v>
      </c>
      <c r="M157" s="235"/>
      <c r="N157" s="235">
        <v>0</v>
      </c>
      <c r="O157" s="235"/>
      <c r="P157" s="235">
        <v>0</v>
      </c>
      <c r="Q157" s="235"/>
      <c r="R157" s="235">
        <v>0.007478000000219254</v>
      </c>
      <c r="S157" s="235"/>
      <c r="T157" s="235">
        <v>3643.906089</v>
      </c>
      <c r="U157" s="235"/>
    </row>
    <row r="158" spans="5:21" s="169" customFormat="1" ht="12.75" customHeight="1">
      <c r="E158" s="169" t="s">
        <v>577</v>
      </c>
      <c r="F158" s="169" t="s">
        <v>154</v>
      </c>
      <c r="J158" s="235">
        <v>30335.95844110999</v>
      </c>
      <c r="K158" s="235"/>
      <c r="L158" s="235">
        <v>-155.42555724000113</v>
      </c>
      <c r="M158" s="235"/>
      <c r="N158" s="235">
        <v>0</v>
      </c>
      <c r="O158" s="235"/>
      <c r="P158" s="235">
        <v>213</v>
      </c>
      <c r="Q158" s="235"/>
      <c r="R158" s="235">
        <v>0.04135503000360918</v>
      </c>
      <c r="S158" s="235"/>
      <c r="T158" s="235">
        <v>30393.574238899993</v>
      </c>
      <c r="U158" s="235"/>
    </row>
    <row r="159" spans="6:21" s="169" customFormat="1" ht="12.75" customHeight="1">
      <c r="F159" s="169" t="s">
        <v>578</v>
      </c>
      <c r="G159" s="169" t="s">
        <v>560</v>
      </c>
      <c r="J159" s="235">
        <v>27503.78636110999</v>
      </c>
      <c r="K159" s="235"/>
      <c r="L159" s="235">
        <v>615.5010217599988</v>
      </c>
      <c r="M159" s="235"/>
      <c r="N159" s="235">
        <v>0</v>
      </c>
      <c r="O159" s="235"/>
      <c r="P159" s="235">
        <v>213</v>
      </c>
      <c r="Q159" s="235"/>
      <c r="R159" s="235">
        <v>0.02940203000391639</v>
      </c>
      <c r="S159" s="235"/>
      <c r="T159" s="235">
        <v>28332.316784899995</v>
      </c>
      <c r="U159" s="235"/>
    </row>
    <row r="160" spans="7:21" s="169" customFormat="1" ht="12.75" customHeight="1">
      <c r="G160" s="169" t="s">
        <v>620</v>
      </c>
      <c r="H160" s="169" t="s">
        <v>65</v>
      </c>
      <c r="J160" s="235">
        <v>2764.0116</v>
      </c>
      <c r="K160" s="235"/>
      <c r="L160" s="235">
        <v>600.085077</v>
      </c>
      <c r="M160" s="235"/>
      <c r="N160" s="235">
        <v>0</v>
      </c>
      <c r="O160" s="235"/>
      <c r="P160" s="235">
        <v>1.1</v>
      </c>
      <c r="Q160" s="235"/>
      <c r="R160" s="235">
        <v>-0.0015590000010434757</v>
      </c>
      <c r="S160" s="235"/>
      <c r="T160" s="235">
        <v>3365.1951179999987</v>
      </c>
      <c r="U160" s="235"/>
    </row>
    <row r="161" spans="7:21" s="169" customFormat="1" ht="12.75" customHeight="1">
      <c r="G161" s="169" t="s">
        <v>621</v>
      </c>
      <c r="H161" s="169" t="s">
        <v>66</v>
      </c>
      <c r="J161" s="235">
        <v>24739.77476110999</v>
      </c>
      <c r="K161" s="235"/>
      <c r="L161" s="235">
        <v>15.415944759998837</v>
      </c>
      <c r="M161" s="235"/>
      <c r="N161" s="235">
        <v>0</v>
      </c>
      <c r="O161" s="235"/>
      <c r="P161" s="235">
        <v>211.9</v>
      </c>
      <c r="Q161" s="235"/>
      <c r="R161" s="235">
        <v>0.030961030004959866</v>
      </c>
      <c r="S161" s="235"/>
      <c r="T161" s="235">
        <v>24967.121666899995</v>
      </c>
      <c r="U161" s="235"/>
    </row>
    <row r="162" spans="6:21" s="169" customFormat="1" ht="12.75" customHeight="1">
      <c r="F162" s="169" t="s">
        <v>579</v>
      </c>
      <c r="G162" s="169" t="s">
        <v>562</v>
      </c>
      <c r="J162" s="235">
        <v>2832.1720800000003</v>
      </c>
      <c r="K162" s="235"/>
      <c r="L162" s="235">
        <v>-770.926579</v>
      </c>
      <c r="M162" s="235"/>
      <c r="N162" s="235">
        <v>0</v>
      </c>
      <c r="O162" s="235"/>
      <c r="P162" s="235">
        <v>0</v>
      </c>
      <c r="Q162" s="235"/>
      <c r="R162" s="235">
        <v>0.011952999999692793</v>
      </c>
      <c r="S162" s="235"/>
      <c r="T162" s="235">
        <v>2061.257454</v>
      </c>
      <c r="U162" s="235"/>
    </row>
    <row r="163" spans="7:21" s="169" customFormat="1" ht="12.75" customHeight="1">
      <c r="G163" s="169" t="s">
        <v>622</v>
      </c>
      <c r="H163" s="169" t="s">
        <v>65</v>
      </c>
      <c r="J163" s="235">
        <v>753.03677</v>
      </c>
      <c r="K163" s="235"/>
      <c r="L163" s="235">
        <v>-562.0752339999999</v>
      </c>
      <c r="M163" s="235"/>
      <c r="N163" s="235">
        <v>0</v>
      </c>
      <c r="O163" s="235"/>
      <c r="P163" s="235">
        <v>0</v>
      </c>
      <c r="Q163" s="235"/>
      <c r="R163" s="235">
        <v>0.017799999999851934</v>
      </c>
      <c r="S163" s="235"/>
      <c r="T163" s="235">
        <v>190.979336</v>
      </c>
      <c r="U163" s="235"/>
    </row>
    <row r="164" spans="7:21" s="169" customFormat="1" ht="12.75" customHeight="1">
      <c r="G164" s="169" t="s">
        <v>623</v>
      </c>
      <c r="H164" s="169" t="s">
        <v>66</v>
      </c>
      <c r="J164" s="235">
        <v>2079.13531</v>
      </c>
      <c r="K164" s="235"/>
      <c r="L164" s="235">
        <v>-208.851345</v>
      </c>
      <c r="M164" s="235"/>
      <c r="N164" s="235">
        <v>0</v>
      </c>
      <c r="O164" s="235"/>
      <c r="P164" s="235">
        <v>0</v>
      </c>
      <c r="Q164" s="235"/>
      <c r="R164" s="235">
        <v>-0.0058470000001591416</v>
      </c>
      <c r="S164" s="235"/>
      <c r="T164" s="235">
        <v>1870.278118</v>
      </c>
      <c r="U164" s="235"/>
    </row>
    <row r="165" spans="4:21" s="169" customFormat="1" ht="12.75" customHeight="1">
      <c r="D165" s="169" t="s">
        <v>275</v>
      </c>
      <c r="E165" s="169" t="s">
        <v>23</v>
      </c>
      <c r="J165" s="235">
        <v>397.1</v>
      </c>
      <c r="K165" s="235"/>
      <c r="L165" s="235">
        <v>-4.699999999999989</v>
      </c>
      <c r="M165" s="235"/>
      <c r="N165" s="235">
        <v>0</v>
      </c>
      <c r="O165" s="235"/>
      <c r="P165" s="235">
        <v>6.1</v>
      </c>
      <c r="Q165" s="235"/>
      <c r="R165" s="235">
        <v>0</v>
      </c>
      <c r="S165" s="235"/>
      <c r="T165" s="235">
        <v>398.5</v>
      </c>
      <c r="U165" s="235"/>
    </row>
    <row r="166" spans="5:21" s="169" customFormat="1" ht="12.75" customHeight="1">
      <c r="E166" s="169" t="s">
        <v>580</v>
      </c>
      <c r="F166" s="169" t="s">
        <v>82</v>
      </c>
      <c r="J166" s="235">
        <v>147</v>
      </c>
      <c r="K166" s="235"/>
      <c r="L166" s="235">
        <v>-10</v>
      </c>
      <c r="M166" s="235"/>
      <c r="N166" s="235">
        <v>0</v>
      </c>
      <c r="O166" s="235"/>
      <c r="P166" s="235">
        <v>6.1</v>
      </c>
      <c r="Q166" s="235"/>
      <c r="R166" s="235">
        <v>0</v>
      </c>
      <c r="S166" s="235"/>
      <c r="T166" s="235">
        <v>143.1</v>
      </c>
      <c r="U166" s="235"/>
    </row>
    <row r="167" spans="5:21" s="169" customFormat="1" ht="12.75" customHeight="1">
      <c r="E167" s="169" t="s">
        <v>581</v>
      </c>
      <c r="F167" s="169" t="s">
        <v>153</v>
      </c>
      <c r="J167" s="235">
        <v>250.1</v>
      </c>
      <c r="K167" s="235"/>
      <c r="L167" s="235">
        <v>5.300000000000011</v>
      </c>
      <c r="M167" s="235"/>
      <c r="N167" s="235">
        <v>0</v>
      </c>
      <c r="O167" s="235"/>
      <c r="P167" s="235">
        <v>0</v>
      </c>
      <c r="Q167" s="235"/>
      <c r="R167" s="235">
        <v>0</v>
      </c>
      <c r="S167" s="235"/>
      <c r="T167" s="235">
        <v>255.4</v>
      </c>
      <c r="U167" s="235"/>
    </row>
    <row r="168" spans="4:21" s="169" customFormat="1" ht="12.75" customHeight="1">
      <c r="D168" s="169" t="s">
        <v>624</v>
      </c>
      <c r="E168" s="169" t="s">
        <v>25</v>
      </c>
      <c r="J168" s="235">
        <v>4.3</v>
      </c>
      <c r="K168" s="235"/>
      <c r="L168" s="235">
        <v>-2.4866722599999997</v>
      </c>
      <c r="M168" s="235"/>
      <c r="N168" s="235">
        <v>0</v>
      </c>
      <c r="O168" s="235"/>
      <c r="P168" s="235">
        <v>0</v>
      </c>
      <c r="Q168" s="235"/>
      <c r="R168" s="235">
        <v>-0.013327740000000254</v>
      </c>
      <c r="S168" s="235"/>
      <c r="T168" s="235">
        <v>1.8</v>
      </c>
      <c r="U168" s="235"/>
    </row>
    <row r="169" spans="5:21" s="169" customFormat="1" ht="12.75" customHeight="1">
      <c r="E169" s="169" t="s">
        <v>277</v>
      </c>
      <c r="F169" s="169" t="s">
        <v>82</v>
      </c>
      <c r="J169" s="235">
        <v>4.3</v>
      </c>
      <c r="K169" s="235"/>
      <c r="L169" s="235">
        <v>-2.4866722599999997</v>
      </c>
      <c r="M169" s="235"/>
      <c r="N169" s="235">
        <v>0</v>
      </c>
      <c r="O169" s="235"/>
      <c r="P169" s="235">
        <v>0</v>
      </c>
      <c r="Q169" s="235"/>
      <c r="R169" s="235">
        <v>-0.013327740000000254</v>
      </c>
      <c r="S169" s="235"/>
      <c r="T169" s="235">
        <v>1.8</v>
      </c>
      <c r="U169" s="235"/>
    </row>
    <row r="170" spans="6:21" s="169" customFormat="1" ht="12.75" customHeight="1">
      <c r="F170" s="169" t="s">
        <v>586</v>
      </c>
      <c r="G170" s="169" t="s">
        <v>560</v>
      </c>
      <c r="J170" s="235">
        <v>0</v>
      </c>
      <c r="K170" s="235"/>
      <c r="L170" s="235">
        <v>0</v>
      </c>
      <c r="M170" s="235"/>
      <c r="N170" s="235">
        <v>0</v>
      </c>
      <c r="O170" s="235"/>
      <c r="P170" s="235">
        <v>0</v>
      </c>
      <c r="Q170" s="235"/>
      <c r="R170" s="235">
        <v>0</v>
      </c>
      <c r="S170" s="235"/>
      <c r="T170" s="235">
        <v>0</v>
      </c>
      <c r="U170" s="235"/>
    </row>
    <row r="171" spans="6:21" s="169" customFormat="1" ht="12.75" customHeight="1">
      <c r="F171" s="169" t="s">
        <v>587</v>
      </c>
      <c r="G171" s="169" t="s">
        <v>562</v>
      </c>
      <c r="J171" s="235">
        <v>4.3</v>
      </c>
      <c r="K171" s="235"/>
      <c r="L171" s="235">
        <v>-2.4866722599999997</v>
      </c>
      <c r="M171" s="235"/>
      <c r="N171" s="235">
        <v>0</v>
      </c>
      <c r="O171" s="235"/>
      <c r="P171" s="235">
        <v>0</v>
      </c>
      <c r="Q171" s="235"/>
      <c r="R171" s="235">
        <v>-0.013327740000000254</v>
      </c>
      <c r="S171" s="235"/>
      <c r="T171" s="235">
        <v>1.8</v>
      </c>
      <c r="U171" s="235"/>
    </row>
    <row r="172" spans="5:21" s="169" customFormat="1" ht="12.75" customHeight="1">
      <c r="E172" s="169" t="s">
        <v>278</v>
      </c>
      <c r="F172" s="169" t="s">
        <v>539</v>
      </c>
      <c r="J172" s="235">
        <v>0</v>
      </c>
      <c r="K172" s="235"/>
      <c r="L172" s="235">
        <v>0</v>
      </c>
      <c r="M172" s="235"/>
      <c r="N172" s="235">
        <v>0</v>
      </c>
      <c r="O172" s="235"/>
      <c r="P172" s="235">
        <v>0</v>
      </c>
      <c r="Q172" s="235"/>
      <c r="R172" s="235">
        <v>0</v>
      </c>
      <c r="S172" s="235"/>
      <c r="T172" s="235">
        <v>0</v>
      </c>
      <c r="U172" s="235"/>
    </row>
    <row r="173" spans="6:21" s="169" customFormat="1" ht="12.75" customHeight="1">
      <c r="F173" s="169" t="s">
        <v>588</v>
      </c>
      <c r="G173" s="169" t="s">
        <v>560</v>
      </c>
      <c r="J173" s="235">
        <v>0</v>
      </c>
      <c r="K173" s="235"/>
      <c r="L173" s="235">
        <v>0</v>
      </c>
      <c r="M173" s="235"/>
      <c r="N173" s="235">
        <v>0</v>
      </c>
      <c r="O173" s="235"/>
      <c r="P173" s="235">
        <v>0</v>
      </c>
      <c r="Q173" s="235"/>
      <c r="R173" s="235">
        <v>0</v>
      </c>
      <c r="S173" s="235"/>
      <c r="T173" s="235">
        <v>0</v>
      </c>
      <c r="U173" s="235"/>
    </row>
    <row r="174" spans="6:21" s="169" customFormat="1" ht="12.75" customHeight="1">
      <c r="F174" s="169" t="s">
        <v>589</v>
      </c>
      <c r="G174" s="169" t="s">
        <v>562</v>
      </c>
      <c r="J174" s="235">
        <v>0</v>
      </c>
      <c r="K174" s="235"/>
      <c r="L174" s="235">
        <v>0</v>
      </c>
      <c r="M174" s="235"/>
      <c r="N174" s="235">
        <v>0</v>
      </c>
      <c r="O174" s="235"/>
      <c r="P174" s="235">
        <v>0</v>
      </c>
      <c r="Q174" s="235"/>
      <c r="R174" s="235">
        <v>0</v>
      </c>
      <c r="S174" s="235"/>
      <c r="T174" s="235">
        <v>0</v>
      </c>
      <c r="U174" s="235"/>
    </row>
    <row r="175" spans="5:21" s="169" customFormat="1" ht="12.75" customHeight="1">
      <c r="E175" s="169" t="s">
        <v>590</v>
      </c>
      <c r="F175" s="169" t="s">
        <v>153</v>
      </c>
      <c r="J175" s="235">
        <v>0</v>
      </c>
      <c r="K175" s="235"/>
      <c r="L175" s="235">
        <v>0</v>
      </c>
      <c r="M175" s="235"/>
      <c r="N175" s="235">
        <v>0</v>
      </c>
      <c r="O175" s="235"/>
      <c r="P175" s="235">
        <v>0</v>
      </c>
      <c r="Q175" s="235"/>
      <c r="R175" s="235">
        <v>0</v>
      </c>
      <c r="S175" s="235"/>
      <c r="T175" s="235">
        <v>0</v>
      </c>
      <c r="U175" s="235"/>
    </row>
    <row r="176" spans="6:21" s="169" customFormat="1" ht="12.75" customHeight="1">
      <c r="F176" s="169" t="s">
        <v>591</v>
      </c>
      <c r="G176" s="169" t="s">
        <v>560</v>
      </c>
      <c r="J176" s="235">
        <v>0</v>
      </c>
      <c r="K176" s="235"/>
      <c r="L176" s="235">
        <v>0</v>
      </c>
      <c r="M176" s="235"/>
      <c r="N176" s="235">
        <v>0</v>
      </c>
      <c r="O176" s="235"/>
      <c r="P176" s="235">
        <v>0</v>
      </c>
      <c r="Q176" s="235"/>
      <c r="R176" s="235">
        <v>0</v>
      </c>
      <c r="S176" s="235"/>
      <c r="T176" s="235">
        <v>0</v>
      </c>
      <c r="U176" s="235"/>
    </row>
    <row r="177" spans="6:21" s="169" customFormat="1" ht="12.75" customHeight="1">
      <c r="F177" s="169" t="s">
        <v>592</v>
      </c>
      <c r="G177" s="169" t="s">
        <v>562</v>
      </c>
      <c r="J177" s="235">
        <v>0</v>
      </c>
      <c r="K177" s="235"/>
      <c r="L177" s="235">
        <v>0</v>
      </c>
      <c r="M177" s="235"/>
      <c r="N177" s="235">
        <v>0</v>
      </c>
      <c r="O177" s="235"/>
      <c r="P177" s="235">
        <v>0</v>
      </c>
      <c r="Q177" s="235"/>
      <c r="R177" s="235">
        <v>0</v>
      </c>
      <c r="S177" s="235"/>
      <c r="T177" s="235">
        <v>0</v>
      </c>
      <c r="U177" s="235"/>
    </row>
    <row r="178" spans="5:21" s="169" customFormat="1" ht="12.75" customHeight="1">
      <c r="E178" s="169" t="s">
        <v>593</v>
      </c>
      <c r="F178" s="169" t="s">
        <v>154</v>
      </c>
      <c r="J178" s="235">
        <v>0</v>
      </c>
      <c r="K178" s="235"/>
      <c r="L178" s="235">
        <v>0</v>
      </c>
      <c r="M178" s="235"/>
      <c r="N178" s="235">
        <v>0</v>
      </c>
      <c r="O178" s="235"/>
      <c r="P178" s="235">
        <v>0</v>
      </c>
      <c r="Q178" s="235"/>
      <c r="R178" s="235">
        <v>0</v>
      </c>
      <c r="S178" s="235"/>
      <c r="T178" s="235">
        <v>0</v>
      </c>
      <c r="U178" s="235"/>
    </row>
    <row r="179" spans="6:21" s="169" customFormat="1" ht="12.75" customHeight="1">
      <c r="F179" s="169" t="s">
        <v>594</v>
      </c>
      <c r="G179" s="169" t="s">
        <v>560</v>
      </c>
      <c r="J179" s="235">
        <v>0</v>
      </c>
      <c r="K179" s="235"/>
      <c r="L179" s="235">
        <v>0</v>
      </c>
      <c r="M179" s="235"/>
      <c r="N179" s="235">
        <v>0</v>
      </c>
      <c r="O179" s="235"/>
      <c r="P179" s="235">
        <v>0</v>
      </c>
      <c r="Q179" s="235"/>
      <c r="R179" s="235">
        <v>0</v>
      </c>
      <c r="S179" s="235"/>
      <c r="T179" s="235">
        <v>0</v>
      </c>
      <c r="U179" s="235"/>
    </row>
    <row r="180" spans="6:21" s="169" customFormat="1" ht="12.75" customHeight="1">
      <c r="F180" s="169" t="s">
        <v>595</v>
      </c>
      <c r="G180" s="169" t="s">
        <v>562</v>
      </c>
      <c r="J180" s="235">
        <v>0</v>
      </c>
      <c r="K180" s="235"/>
      <c r="L180" s="235">
        <v>0</v>
      </c>
      <c r="M180" s="235"/>
      <c r="N180" s="235">
        <v>0</v>
      </c>
      <c r="O180" s="235"/>
      <c r="P180" s="235">
        <v>0</v>
      </c>
      <c r="Q180" s="235"/>
      <c r="R180" s="235">
        <v>0</v>
      </c>
      <c r="S180" s="235"/>
      <c r="T180" s="235">
        <v>0</v>
      </c>
      <c r="U180" s="235"/>
    </row>
    <row r="181" spans="4:20" s="256" customFormat="1" ht="12.75" customHeight="1">
      <c r="D181" s="235" t="s">
        <v>279</v>
      </c>
      <c r="E181" s="235" t="s">
        <v>645</v>
      </c>
      <c r="J181" s="235">
        <v>182.28486294</v>
      </c>
      <c r="K181" s="235"/>
      <c r="L181" s="235">
        <v>-0.021420409999999973</v>
      </c>
      <c r="M181" s="235"/>
      <c r="N181" s="235">
        <v>0</v>
      </c>
      <c r="O181" s="235"/>
      <c r="P181" s="235">
        <v>7</v>
      </c>
      <c r="Q181" s="235"/>
      <c r="R181" s="235">
        <v>-0.00896626000001266</v>
      </c>
      <c r="S181" s="235"/>
      <c r="T181" s="235">
        <v>189.25447627</v>
      </c>
    </row>
    <row r="182" spans="2:20" s="256" customFormat="1" ht="12.75" customHeight="1">
      <c r="B182" s="257"/>
      <c r="C182" s="257"/>
      <c r="D182" s="257"/>
      <c r="E182" s="257"/>
      <c r="F182" s="257"/>
      <c r="G182" s="257"/>
      <c r="H182" s="257"/>
      <c r="I182" s="257"/>
      <c r="J182" s="237"/>
      <c r="K182" s="237"/>
      <c r="L182" s="257"/>
      <c r="M182" s="257"/>
      <c r="N182" s="257"/>
      <c r="O182" s="257"/>
      <c r="P182" s="257"/>
      <c r="Q182" s="257"/>
      <c r="R182" s="257"/>
      <c r="S182" s="257"/>
      <c r="T182" s="237"/>
    </row>
    <row r="183" spans="10:20" s="256" customFormat="1" ht="12.75" customHeight="1">
      <c r="J183" s="235"/>
      <c r="K183" s="235"/>
      <c r="T183" s="235"/>
    </row>
    <row r="184" spans="2:21" s="186" customFormat="1" ht="12.75" customHeight="1">
      <c r="B184" s="327" t="s">
        <v>522</v>
      </c>
      <c r="C184" s="318" t="s">
        <v>605</v>
      </c>
      <c r="D184" s="318"/>
      <c r="E184" s="318"/>
      <c r="F184" s="318"/>
      <c r="G184" s="318"/>
      <c r="H184" s="318"/>
      <c r="I184" s="318"/>
      <c r="J184" s="235"/>
      <c r="K184" s="235"/>
      <c r="L184" s="319"/>
      <c r="M184" s="319"/>
      <c r="N184" s="320"/>
      <c r="O184" s="320"/>
      <c r="P184" s="320"/>
      <c r="Q184" s="320"/>
      <c r="R184" s="256"/>
      <c r="S184" s="256"/>
      <c r="T184" s="235"/>
      <c r="U184" s="256"/>
    </row>
    <row r="185" spans="3:21" s="186" customFormat="1" ht="12.75" customHeight="1">
      <c r="C185" s="318" t="s">
        <v>763</v>
      </c>
      <c r="D185" s="318"/>
      <c r="E185" s="318"/>
      <c r="F185" s="318"/>
      <c r="G185" s="318"/>
      <c r="H185" s="324"/>
      <c r="I185" s="324"/>
      <c r="J185" s="235"/>
      <c r="K185" s="235"/>
      <c r="L185" s="325"/>
      <c r="M185" s="325"/>
      <c r="N185" s="326"/>
      <c r="O185" s="326"/>
      <c r="P185" s="320"/>
      <c r="Q185" s="320"/>
      <c r="R185" s="256"/>
      <c r="S185" s="256"/>
      <c r="T185" s="235"/>
      <c r="U185" s="256"/>
    </row>
    <row r="186" spans="2:17" ht="7.5" customHeight="1">
      <c r="B186" s="318"/>
      <c r="H186" s="318"/>
      <c r="I186" s="318"/>
      <c r="L186" s="319"/>
      <c r="M186" s="319"/>
      <c r="N186" s="320"/>
      <c r="O186" s="320"/>
      <c r="P186" s="320"/>
      <c r="Q186" s="320"/>
    </row>
    <row r="187" spans="1:20" ht="8.25" customHeight="1">
      <c r="A187" s="332"/>
      <c r="B187" s="333"/>
      <c r="C187" s="333"/>
      <c r="D187" s="333"/>
      <c r="E187" s="333"/>
      <c r="F187" s="333"/>
      <c r="G187" s="332"/>
      <c r="H187" s="332"/>
      <c r="I187" s="332"/>
      <c r="J187" s="319"/>
      <c r="K187" s="319"/>
      <c r="L187" s="319"/>
      <c r="M187" s="319"/>
      <c r="N187" s="319"/>
      <c r="O187" s="319"/>
      <c r="P187" s="319"/>
      <c r="Q187" s="319"/>
      <c r="R187" s="320"/>
      <c r="S187" s="320"/>
      <c r="T187" s="320"/>
    </row>
    <row r="188" ht="8.25" customHeight="1"/>
    <row r="189" ht="8.25" customHeight="1"/>
    <row r="190" ht="8.25" customHeight="1"/>
    <row r="191" ht="8.25" customHeight="1"/>
    <row r="192" ht="8.25" customHeight="1"/>
    <row r="193" ht="8.25" customHeight="1"/>
    <row r="194" ht="8.25" customHeight="1"/>
    <row r="195" ht="8.25" customHeight="1"/>
    <row r="196" ht="8.25" customHeight="1"/>
    <row r="197" ht="8.25" customHeight="1"/>
    <row r="198" ht="8.25" customHeight="1"/>
    <row r="199" ht="8.25" customHeight="1"/>
    <row r="200" ht="8.25" customHeight="1"/>
    <row r="201" ht="8.25" customHeight="1"/>
    <row r="202" ht="8.25" customHeight="1"/>
    <row r="203" ht="8.25" customHeight="1"/>
    <row r="204" ht="8.25" customHeight="1"/>
    <row r="205" ht="8.25" customHeight="1"/>
    <row r="206" ht="8.25" customHeight="1"/>
    <row r="207" ht="8.25" customHeight="1"/>
    <row r="208" ht="8.25" customHeight="1"/>
    <row r="209" ht="8.25" customHeight="1"/>
    <row r="210" ht="8.25" customHeight="1"/>
    <row r="211" ht="8.25" customHeight="1"/>
    <row r="212" ht="8.25" customHeight="1"/>
    <row r="213" ht="8.25" customHeight="1"/>
    <row r="214" ht="8.25" customHeight="1"/>
    <row r="215" ht="8.25" customHeight="1"/>
    <row r="216" ht="8.25" customHeight="1"/>
    <row r="217" ht="8.25" customHeight="1"/>
    <row r="218" ht="8.25" customHeight="1"/>
    <row r="219" ht="8.25" customHeight="1"/>
    <row r="220" ht="8.25" customHeight="1"/>
    <row r="221" ht="8.25" customHeight="1"/>
    <row r="222" ht="8.25" customHeight="1"/>
    <row r="223" ht="8.25" customHeight="1"/>
    <row r="224" ht="8.25" customHeight="1"/>
    <row r="225" ht="8.25" customHeight="1"/>
    <row r="226" ht="8.25" customHeight="1"/>
    <row r="227" ht="8.25" customHeight="1"/>
    <row r="228" ht="8.25" customHeight="1"/>
    <row r="229" ht="8.25" customHeight="1"/>
    <row r="230" ht="8.25" customHeight="1"/>
    <row r="231" ht="8.25" customHeight="1"/>
    <row r="232" ht="8.25" customHeight="1"/>
    <row r="233" ht="8.25" customHeight="1"/>
    <row r="234" ht="8.25" customHeight="1"/>
    <row r="235" ht="8.25" customHeight="1"/>
    <row r="236" ht="8.25" customHeight="1"/>
    <row r="237" ht="8.25" customHeight="1"/>
    <row r="238" ht="8.25" customHeight="1"/>
    <row r="239" ht="8.25" customHeight="1"/>
    <row r="240" ht="8.25" customHeight="1"/>
    <row r="241" ht="8.25" customHeight="1"/>
    <row r="242" ht="8.25" customHeight="1"/>
    <row r="243" ht="8.25" customHeight="1"/>
    <row r="244" ht="8.25" customHeight="1"/>
    <row r="245" ht="8.25" customHeight="1"/>
    <row r="246" ht="8.25" customHeight="1"/>
    <row r="247" ht="8.25" customHeight="1"/>
    <row r="248" ht="8.25" customHeight="1"/>
    <row r="249" ht="8.25" customHeight="1"/>
    <row r="250" ht="8.25" customHeight="1"/>
    <row r="251" ht="8.25" customHeight="1"/>
    <row r="252" ht="8.25" customHeight="1"/>
    <row r="253" ht="8.25" customHeight="1"/>
    <row r="254" ht="8.25" customHeight="1"/>
    <row r="255" ht="8.25" customHeight="1"/>
    <row r="256" ht="8.25" customHeight="1"/>
    <row r="257" ht="8.25" customHeight="1"/>
    <row r="258" ht="8.25" customHeight="1"/>
    <row r="259" ht="8.25" customHeight="1"/>
    <row r="260" ht="8.25" customHeight="1"/>
    <row r="261" ht="8.25" customHeight="1"/>
    <row r="262" ht="8.25" customHeight="1"/>
    <row r="263" ht="8.25" customHeight="1"/>
    <row r="264" ht="8.25" customHeight="1"/>
    <row r="265" ht="8.25" customHeight="1"/>
    <row r="266" ht="8.25" customHeight="1"/>
    <row r="267" ht="8.25" customHeight="1"/>
    <row r="268" ht="8.25" customHeight="1"/>
    <row r="269" ht="8.25" customHeight="1"/>
    <row r="270" ht="8.25" customHeight="1"/>
    <row r="271" ht="8.25" customHeight="1"/>
    <row r="272" ht="8.25" customHeight="1"/>
    <row r="273" ht="8.25" customHeight="1"/>
    <row r="274" ht="8.25" customHeight="1"/>
    <row r="275" ht="8.25" customHeight="1"/>
    <row r="276" ht="8.25" customHeight="1"/>
    <row r="277" ht="8.25" customHeight="1"/>
    <row r="278" ht="8.25" customHeight="1"/>
    <row r="279" ht="8.25" customHeight="1"/>
    <row r="280" ht="8.25" customHeight="1"/>
    <row r="281" ht="8.25" customHeight="1"/>
    <row r="282" ht="8.25" customHeight="1"/>
    <row r="283" ht="8.25" customHeight="1"/>
    <row r="284" ht="8.25" customHeight="1"/>
    <row r="285" ht="8.25" customHeight="1"/>
    <row r="286" ht="8.25" customHeight="1"/>
    <row r="287" ht="8.25" customHeight="1"/>
    <row r="288" ht="8.25" customHeight="1"/>
    <row r="289" ht="8.25" customHeight="1"/>
    <row r="290" ht="8.25" customHeight="1"/>
    <row r="291" ht="8.25" customHeight="1"/>
  </sheetData>
  <printOptions/>
  <pageMargins left="0.75" right="0.75" top="1" bottom="1" header="0" footer="0"/>
  <pageSetup horizontalDpi="600" verticalDpi="600" orientation="portrait" scale="75" r:id="rId1"/>
  <rowBreaks count="1" manualBreakCount="1">
    <brk id="102" min="1" max="21" man="1"/>
  </rowBreaks>
</worksheet>
</file>

<file path=xl/worksheets/sheet17.xml><?xml version="1.0" encoding="utf-8"?>
<worksheet xmlns="http://schemas.openxmlformats.org/spreadsheetml/2006/main" xmlns:r="http://schemas.openxmlformats.org/officeDocument/2006/relationships">
  <dimension ref="B1:V186"/>
  <sheetViews>
    <sheetView showGridLines="0" zoomScale="75" zoomScaleNormal="75" workbookViewId="0" topLeftCell="A1">
      <selection activeCell="A1" sqref="A1"/>
    </sheetView>
  </sheetViews>
  <sheetFormatPr defaultColWidth="11.421875" defaultRowHeight="12.75"/>
  <cols>
    <col min="1" max="3" width="2.7109375" style="258" customWidth="1"/>
    <col min="4" max="4" width="4.7109375" style="258" customWidth="1"/>
    <col min="5" max="5" width="6.7109375" style="258" customWidth="1"/>
    <col min="6" max="6" width="8.00390625" style="258" customWidth="1"/>
    <col min="7" max="7" width="9.57421875" style="258" customWidth="1"/>
    <col min="8" max="9" width="10.7109375" style="258" customWidth="1"/>
    <col min="10" max="10" width="11.8515625" style="349" customWidth="1"/>
    <col min="11" max="11" width="2.7109375" style="349" customWidth="1"/>
    <col min="12" max="12" width="10.7109375" style="290" customWidth="1"/>
    <col min="13" max="13" width="2.7109375" style="290" customWidth="1"/>
    <col min="14" max="14" width="10.7109375" style="290" customWidth="1"/>
    <col min="15" max="15" width="2.7109375" style="290" customWidth="1"/>
    <col min="16" max="16" width="10.7109375" style="290" customWidth="1"/>
    <col min="17" max="17" width="2.7109375" style="290" customWidth="1"/>
    <col min="18" max="18" width="10.7109375" style="290" customWidth="1"/>
    <col min="19" max="19" width="2.7109375" style="290" customWidth="1"/>
    <col min="20" max="20" width="12.28125" style="349" customWidth="1"/>
    <col min="21" max="21" width="10.7109375" style="290" customWidth="1"/>
    <col min="22" max="16384" width="10.7109375" style="258" customWidth="1"/>
  </cols>
  <sheetData>
    <row r="1" ht="12.75">
      <c r="B1" s="157" t="s">
        <v>743</v>
      </c>
    </row>
    <row r="2" spans="2:21" s="340" customFormat="1" ht="12.75" customHeight="1">
      <c r="B2" s="334" t="s">
        <v>744</v>
      </c>
      <c r="C2" s="335"/>
      <c r="D2" s="335"/>
      <c r="E2" s="335"/>
      <c r="F2" s="335"/>
      <c r="G2" s="335"/>
      <c r="H2" s="335"/>
      <c r="I2" s="335"/>
      <c r="J2" s="342"/>
      <c r="K2" s="342"/>
      <c r="L2" s="336"/>
      <c r="M2" s="336"/>
      <c r="N2" s="337"/>
      <c r="O2" s="337"/>
      <c r="P2" s="337"/>
      <c r="Q2" s="337"/>
      <c r="R2" s="337"/>
      <c r="S2" s="337"/>
      <c r="T2" s="338"/>
      <c r="U2" s="339"/>
    </row>
    <row r="3" spans="2:20" ht="12" customHeight="1">
      <c r="B3" s="340" t="s">
        <v>0</v>
      </c>
      <c r="C3" s="341"/>
      <c r="D3" s="335"/>
      <c r="E3" s="335"/>
      <c r="F3" s="335"/>
      <c r="G3" s="335"/>
      <c r="H3" s="335"/>
      <c r="I3" s="335"/>
      <c r="J3" s="338"/>
      <c r="K3" s="338"/>
      <c r="T3" s="338"/>
    </row>
    <row r="4" spans="2:20" s="340" customFormat="1" ht="12.75" customHeight="1">
      <c r="B4" s="334"/>
      <c r="J4" s="342"/>
      <c r="K4" s="342"/>
      <c r="L4" s="342"/>
      <c r="M4" s="342"/>
      <c r="N4" s="342"/>
      <c r="O4" s="342"/>
      <c r="P4" s="342"/>
      <c r="Q4" s="342"/>
      <c r="R4" s="342"/>
      <c r="S4" s="342"/>
      <c r="T4" s="342"/>
    </row>
    <row r="5" spans="2:20" s="340" customFormat="1" ht="10.5" customHeight="1">
      <c r="B5" s="343"/>
      <c r="C5" s="343"/>
      <c r="D5" s="343"/>
      <c r="E5" s="343"/>
      <c r="F5" s="343"/>
      <c r="G5" s="343"/>
      <c r="H5" s="344"/>
      <c r="I5" s="344"/>
      <c r="J5" s="344"/>
      <c r="K5" s="344"/>
      <c r="L5" s="344" t="s">
        <v>625</v>
      </c>
      <c r="M5" s="344"/>
      <c r="N5" s="344"/>
      <c r="O5" s="344"/>
      <c r="P5" s="344"/>
      <c r="Q5" s="344"/>
      <c r="R5" s="344"/>
      <c r="S5" s="344"/>
      <c r="T5" s="345"/>
    </row>
    <row r="6" spans="8:21" ht="10.5" customHeight="1">
      <c r="H6" s="335"/>
      <c r="I6" s="335"/>
      <c r="J6" s="337"/>
      <c r="K6" s="337"/>
      <c r="L6" s="346" t="s">
        <v>646</v>
      </c>
      <c r="M6" s="346"/>
      <c r="N6" s="346"/>
      <c r="O6" s="346"/>
      <c r="P6" s="346"/>
      <c r="Q6" s="346"/>
      <c r="R6" s="346"/>
      <c r="S6" s="347"/>
      <c r="T6" s="338"/>
      <c r="U6" s="258"/>
    </row>
    <row r="7" spans="2:21" ht="10.5" customHeight="1">
      <c r="B7" s="339" t="s">
        <v>1</v>
      </c>
      <c r="F7" s="348"/>
      <c r="G7" s="348"/>
      <c r="H7" s="348"/>
      <c r="I7" s="348"/>
      <c r="L7" s="349"/>
      <c r="M7" s="349"/>
      <c r="N7" s="349"/>
      <c r="O7" s="349"/>
      <c r="P7" s="349"/>
      <c r="Q7" s="349"/>
      <c r="R7" s="349"/>
      <c r="S7" s="349"/>
      <c r="U7" s="258"/>
    </row>
    <row r="8" spans="2:20" s="340" customFormat="1" ht="41.25" customHeight="1" thickBot="1">
      <c r="B8" s="350"/>
      <c r="C8" s="350"/>
      <c r="D8" s="350"/>
      <c r="E8" s="350"/>
      <c r="F8" s="351"/>
      <c r="G8" s="351"/>
      <c r="H8" s="351"/>
      <c r="I8" s="352"/>
      <c r="J8" s="353">
        <v>39965</v>
      </c>
      <c r="K8" s="354"/>
      <c r="L8" s="355" t="s">
        <v>626</v>
      </c>
      <c r="M8" s="354"/>
      <c r="N8" s="356" t="s">
        <v>627</v>
      </c>
      <c r="O8" s="357"/>
      <c r="P8" s="358" t="s">
        <v>628</v>
      </c>
      <c r="Q8" s="357"/>
      <c r="R8" s="358" t="s">
        <v>527</v>
      </c>
      <c r="S8" s="356"/>
      <c r="T8" s="353">
        <v>40057</v>
      </c>
    </row>
    <row r="9" spans="7:21" s="186" customFormat="1" ht="7.5" customHeight="1">
      <c r="G9" s="169"/>
      <c r="H9" s="169"/>
      <c r="I9" s="169"/>
      <c r="J9" s="169"/>
      <c r="K9" s="235"/>
      <c r="L9" s="235"/>
      <c r="M9" s="235"/>
      <c r="N9" s="235"/>
      <c r="O9" s="235"/>
      <c r="P9" s="235"/>
      <c r="Q9" s="235"/>
      <c r="R9" s="235"/>
      <c r="S9" s="235"/>
      <c r="T9" s="235"/>
      <c r="U9" s="235"/>
    </row>
    <row r="10" spans="2:22" s="186" customFormat="1" ht="12.75" customHeight="1">
      <c r="B10" s="291" t="s">
        <v>196</v>
      </c>
      <c r="C10" s="314"/>
      <c r="D10" s="291"/>
      <c r="E10" s="291"/>
      <c r="F10" s="315"/>
      <c r="G10" s="315"/>
      <c r="H10" s="315"/>
      <c r="I10" s="315"/>
      <c r="J10" s="315">
        <v>-39122.64664180798</v>
      </c>
      <c r="K10" s="294"/>
      <c r="L10" s="169">
        <v>-455.5156248083076</v>
      </c>
      <c r="M10" s="294"/>
      <c r="N10" s="169">
        <v>6741.083134340417</v>
      </c>
      <c r="O10" s="294"/>
      <c r="P10" s="169">
        <v>4510.650137188435</v>
      </c>
      <c r="Q10" s="294"/>
      <c r="R10" s="169">
        <v>93.99892596489113</v>
      </c>
      <c r="S10" s="294"/>
      <c r="T10" s="169">
        <v>-28232.37862912251</v>
      </c>
      <c r="U10" s="294"/>
      <c r="V10" s="256"/>
    </row>
    <row r="11" spans="2:22" s="186" customFormat="1" ht="12.75" customHeight="1">
      <c r="B11" s="291"/>
      <c r="C11" s="291"/>
      <c r="D11" s="291"/>
      <c r="E11" s="291"/>
      <c r="F11" s="315"/>
      <c r="G11" s="315"/>
      <c r="H11" s="315"/>
      <c r="I11" s="315"/>
      <c r="J11" s="315"/>
      <c r="K11" s="294"/>
      <c r="L11" s="169"/>
      <c r="M11" s="294"/>
      <c r="N11" s="169"/>
      <c r="O11" s="294"/>
      <c r="P11" s="169"/>
      <c r="Q11" s="294"/>
      <c r="R11" s="169"/>
      <c r="S11" s="294"/>
      <c r="T11" s="169"/>
      <c r="U11" s="294"/>
      <c r="V11" s="256"/>
    </row>
    <row r="12" spans="2:22" s="169" customFormat="1" ht="12.75" customHeight="1">
      <c r="B12" s="315" t="s">
        <v>421</v>
      </c>
      <c r="C12" s="315" t="s">
        <v>481</v>
      </c>
      <c r="D12" s="315"/>
      <c r="E12" s="316"/>
      <c r="F12" s="315"/>
      <c r="G12" s="315"/>
      <c r="H12" s="315"/>
      <c r="I12" s="315"/>
      <c r="J12" s="315">
        <v>156684.22621088382</v>
      </c>
      <c r="K12" s="294"/>
      <c r="L12" s="169">
        <v>5946.673073177102</v>
      </c>
      <c r="M12" s="294"/>
      <c r="N12" s="169">
        <v>8581.424867182874</v>
      </c>
      <c r="O12" s="294"/>
      <c r="P12" s="169">
        <v>2464.1196774110176</v>
      </c>
      <c r="Q12" s="294"/>
      <c r="R12" s="169">
        <v>-7.680251909524992</v>
      </c>
      <c r="S12" s="294"/>
      <c r="T12" s="169">
        <v>173668.8150167453</v>
      </c>
      <c r="U12" s="294"/>
      <c r="V12" s="235"/>
    </row>
    <row r="13" spans="2:22" s="169" customFormat="1" ht="12.75" customHeight="1">
      <c r="B13" s="315"/>
      <c r="C13" s="315"/>
      <c r="D13" s="315"/>
      <c r="E13" s="315"/>
      <c r="F13" s="315"/>
      <c r="G13" s="315"/>
      <c r="H13" s="315"/>
      <c r="I13" s="315"/>
      <c r="J13" s="315"/>
      <c r="K13" s="294"/>
      <c r="M13" s="294"/>
      <c r="O13" s="294"/>
      <c r="Q13" s="294"/>
      <c r="S13" s="294"/>
      <c r="U13" s="294"/>
      <c r="V13" s="235"/>
    </row>
    <row r="14" spans="2:22" s="194" customFormat="1" ht="12.75" customHeight="1">
      <c r="B14" s="317"/>
      <c r="C14" s="317" t="s">
        <v>423</v>
      </c>
      <c r="D14" s="317" t="s">
        <v>739</v>
      </c>
      <c r="E14" s="317"/>
      <c r="F14" s="317"/>
      <c r="G14" s="317"/>
      <c r="H14" s="317"/>
      <c r="I14" s="317"/>
      <c r="J14" s="317">
        <v>36056.179762858286</v>
      </c>
      <c r="K14" s="328"/>
      <c r="L14" s="194">
        <v>1347.888974519773</v>
      </c>
      <c r="M14" s="328"/>
      <c r="N14" s="194">
        <v>56.63627962679398</v>
      </c>
      <c r="O14" s="328"/>
      <c r="P14" s="194">
        <v>384.76899598808575</v>
      </c>
      <c r="Q14" s="328"/>
      <c r="R14" s="194">
        <v>0.018259999999969523</v>
      </c>
      <c r="S14" s="328"/>
      <c r="T14" s="194">
        <v>37845.49227299294</v>
      </c>
      <c r="U14" s="328"/>
      <c r="V14" s="330"/>
    </row>
    <row r="15" spans="2:22" s="169" customFormat="1" ht="12.75" customHeight="1">
      <c r="B15" s="315"/>
      <c r="C15" s="315"/>
      <c r="D15" s="315" t="s">
        <v>200</v>
      </c>
      <c r="E15" s="315" t="s">
        <v>528</v>
      </c>
      <c r="F15" s="315"/>
      <c r="G15" s="315"/>
      <c r="H15" s="315"/>
      <c r="I15" s="315"/>
      <c r="J15" s="315">
        <v>31252.139938983477</v>
      </c>
      <c r="K15" s="294"/>
      <c r="L15" s="169">
        <v>1132.4535893597729</v>
      </c>
      <c r="M15" s="294"/>
      <c r="N15" s="169">
        <v>56.63627962679398</v>
      </c>
      <c r="O15" s="294"/>
      <c r="P15" s="169">
        <v>384.76899598808575</v>
      </c>
      <c r="Q15" s="294"/>
      <c r="R15" s="169">
        <v>0.018259999999969523</v>
      </c>
      <c r="S15" s="294"/>
      <c r="T15" s="169">
        <v>32826.01706395813</v>
      </c>
      <c r="U15" s="294"/>
      <c r="V15" s="235"/>
    </row>
    <row r="16" spans="2:22" s="169" customFormat="1" ht="12.75" customHeight="1">
      <c r="B16" s="315"/>
      <c r="C16" s="315"/>
      <c r="D16" s="315"/>
      <c r="E16" s="315" t="s">
        <v>201</v>
      </c>
      <c r="F16" s="315"/>
      <c r="G16" s="315"/>
      <c r="H16" s="315"/>
      <c r="I16" s="315"/>
      <c r="J16" s="315">
        <v>0</v>
      </c>
      <c r="K16" s="294"/>
      <c r="L16" s="169">
        <v>0</v>
      </c>
      <c r="M16" s="294"/>
      <c r="N16" s="169">
        <v>0</v>
      </c>
      <c r="O16" s="294"/>
      <c r="P16" s="169">
        <v>0</v>
      </c>
      <c r="Q16" s="294"/>
      <c r="R16" s="169">
        <v>0</v>
      </c>
      <c r="S16" s="294"/>
      <c r="T16" s="169">
        <v>0</v>
      </c>
      <c r="U16" s="294"/>
      <c r="V16" s="235"/>
    </row>
    <row r="17" spans="2:22" s="169" customFormat="1" ht="12.75" customHeight="1">
      <c r="B17" s="315"/>
      <c r="C17" s="315"/>
      <c r="D17" s="315"/>
      <c r="E17" s="315" t="s">
        <v>529</v>
      </c>
      <c r="F17" s="315" t="s">
        <v>530</v>
      </c>
      <c r="G17" s="315"/>
      <c r="H17" s="315"/>
      <c r="I17" s="315"/>
      <c r="J17" s="315">
        <v>31252.139938983477</v>
      </c>
      <c r="K17" s="294"/>
      <c r="L17" s="169">
        <v>1132.4535893597729</v>
      </c>
      <c r="M17" s="294"/>
      <c r="N17" s="169">
        <v>56.63627962679398</v>
      </c>
      <c r="O17" s="294"/>
      <c r="P17" s="169">
        <v>384.76899598808575</v>
      </c>
      <c r="Q17" s="294"/>
      <c r="R17" s="169">
        <v>0.018259999999969523</v>
      </c>
      <c r="S17" s="294"/>
      <c r="T17" s="169">
        <v>32826.01706395813</v>
      </c>
      <c r="U17" s="294"/>
      <c r="V17" s="235"/>
    </row>
    <row r="18" spans="2:22" s="169" customFormat="1" ht="12.75" customHeight="1">
      <c r="B18" s="315"/>
      <c r="C18" s="315"/>
      <c r="D18" s="315"/>
      <c r="E18" s="315" t="s">
        <v>531</v>
      </c>
      <c r="F18" s="315" t="s">
        <v>532</v>
      </c>
      <c r="G18" s="315"/>
      <c r="H18" s="315"/>
      <c r="I18" s="315"/>
      <c r="J18" s="315">
        <v>0</v>
      </c>
      <c r="K18" s="294"/>
      <c r="L18" s="169">
        <v>0</v>
      </c>
      <c r="M18" s="294"/>
      <c r="N18" s="169">
        <v>0</v>
      </c>
      <c r="O18" s="294"/>
      <c r="P18" s="169">
        <v>0</v>
      </c>
      <c r="Q18" s="294"/>
      <c r="R18" s="169">
        <v>0</v>
      </c>
      <c r="S18" s="294"/>
      <c r="T18" s="169">
        <v>0</v>
      </c>
      <c r="U18" s="294"/>
      <c r="V18" s="235"/>
    </row>
    <row r="19" spans="2:22" s="169" customFormat="1" ht="12.75" customHeight="1">
      <c r="B19" s="315"/>
      <c r="C19" s="315"/>
      <c r="D19" s="315" t="s">
        <v>204</v>
      </c>
      <c r="E19" s="315" t="s">
        <v>17</v>
      </c>
      <c r="F19" s="315"/>
      <c r="G19" s="315"/>
      <c r="H19" s="315"/>
      <c r="I19" s="315"/>
      <c r="J19" s="315">
        <v>4804.039823874812</v>
      </c>
      <c r="K19" s="294"/>
      <c r="L19" s="169">
        <v>215.43538516</v>
      </c>
      <c r="M19" s="294"/>
      <c r="N19" s="169">
        <v>0</v>
      </c>
      <c r="O19" s="294"/>
      <c r="P19" s="169">
        <v>0</v>
      </c>
      <c r="Q19" s="294"/>
      <c r="R19" s="169">
        <v>0</v>
      </c>
      <c r="S19" s="294"/>
      <c r="T19" s="169">
        <v>5019.475209034812</v>
      </c>
      <c r="U19" s="294"/>
      <c r="V19" s="235"/>
    </row>
    <row r="20" spans="2:22" s="169" customFormat="1" ht="12.75" customHeight="1">
      <c r="B20" s="315"/>
      <c r="C20" s="315"/>
      <c r="D20" s="315"/>
      <c r="E20" s="315" t="s">
        <v>533</v>
      </c>
      <c r="F20" s="315" t="s">
        <v>530</v>
      </c>
      <c r="G20" s="315"/>
      <c r="H20" s="315"/>
      <c r="I20" s="315"/>
      <c r="J20" s="315">
        <v>4804.039823874812</v>
      </c>
      <c r="K20" s="294"/>
      <c r="L20" s="169">
        <v>215.43538516</v>
      </c>
      <c r="M20" s="294"/>
      <c r="N20" s="169">
        <v>0</v>
      </c>
      <c r="O20" s="294"/>
      <c r="P20" s="169">
        <v>0</v>
      </c>
      <c r="Q20" s="294"/>
      <c r="R20" s="169">
        <v>0</v>
      </c>
      <c r="S20" s="294"/>
      <c r="T20" s="169">
        <v>5019.475209034812</v>
      </c>
      <c r="U20" s="294"/>
      <c r="V20" s="235"/>
    </row>
    <row r="21" spans="2:22" s="169" customFormat="1" ht="12.75" customHeight="1">
      <c r="B21" s="315"/>
      <c r="C21" s="315"/>
      <c r="D21" s="315"/>
      <c r="E21" s="315" t="s">
        <v>534</v>
      </c>
      <c r="F21" s="315" t="s">
        <v>532</v>
      </c>
      <c r="G21" s="315"/>
      <c r="H21" s="315"/>
      <c r="I21" s="315"/>
      <c r="J21" s="315">
        <v>0</v>
      </c>
      <c r="K21" s="294"/>
      <c r="L21" s="169">
        <v>0</v>
      </c>
      <c r="M21" s="294"/>
      <c r="N21" s="169">
        <v>0</v>
      </c>
      <c r="O21" s="294"/>
      <c r="P21" s="169">
        <v>0</v>
      </c>
      <c r="Q21" s="294"/>
      <c r="R21" s="169">
        <v>0</v>
      </c>
      <c r="S21" s="294"/>
      <c r="T21" s="169">
        <v>0</v>
      </c>
      <c r="U21" s="294"/>
      <c r="V21" s="235"/>
    </row>
    <row r="22" spans="2:22" s="194" customFormat="1" ht="12.75" customHeight="1">
      <c r="B22" s="317"/>
      <c r="C22" s="317" t="s">
        <v>427</v>
      </c>
      <c r="D22" s="317" t="s">
        <v>314</v>
      </c>
      <c r="E22" s="317"/>
      <c r="F22" s="317"/>
      <c r="G22" s="317"/>
      <c r="H22" s="317"/>
      <c r="I22" s="317"/>
      <c r="J22" s="317">
        <v>69287.9892506031</v>
      </c>
      <c r="K22" s="328"/>
      <c r="L22" s="194">
        <v>3631.005641909494</v>
      </c>
      <c r="M22" s="328"/>
      <c r="N22" s="194">
        <v>8182.794299021613</v>
      </c>
      <c r="O22" s="328"/>
      <c r="P22" s="194">
        <v>510.51482132102143</v>
      </c>
      <c r="Q22" s="328"/>
      <c r="R22" s="194">
        <v>0.04392548787527395</v>
      </c>
      <c r="S22" s="328"/>
      <c r="T22" s="194">
        <v>81612.34793834311</v>
      </c>
      <c r="U22" s="328"/>
      <c r="V22" s="330"/>
    </row>
    <row r="23" spans="2:22" s="169" customFormat="1" ht="12.75" customHeight="1">
      <c r="B23" s="315"/>
      <c r="C23" s="315"/>
      <c r="D23" s="315" t="s">
        <v>535</v>
      </c>
      <c r="E23" s="315" t="s">
        <v>536</v>
      </c>
      <c r="F23" s="315"/>
      <c r="G23" s="315"/>
      <c r="H23" s="315"/>
      <c r="I23" s="315"/>
      <c r="J23" s="315">
        <v>47185.316790927616</v>
      </c>
      <c r="K23" s="294"/>
      <c r="L23" s="169">
        <v>6596.369671060141</v>
      </c>
      <c r="M23" s="294"/>
      <c r="N23" s="169">
        <v>7618.161391613904</v>
      </c>
      <c r="O23" s="294"/>
      <c r="P23" s="169">
        <v>279.6906371474918</v>
      </c>
      <c r="Q23" s="294"/>
      <c r="R23" s="169">
        <v>0.04392548787527395</v>
      </c>
      <c r="S23" s="294"/>
      <c r="T23" s="169">
        <v>61679.58241623703</v>
      </c>
      <c r="U23" s="294"/>
      <c r="V23" s="235"/>
    </row>
    <row r="24" spans="2:22" s="169" customFormat="1" ht="12.75" customHeight="1">
      <c r="B24" s="315"/>
      <c r="C24" s="315"/>
      <c r="D24" s="315"/>
      <c r="E24" s="315" t="s">
        <v>537</v>
      </c>
      <c r="F24" s="315" t="s">
        <v>82</v>
      </c>
      <c r="G24" s="315"/>
      <c r="H24" s="315"/>
      <c r="I24" s="315"/>
      <c r="J24" s="315">
        <v>0</v>
      </c>
      <c r="K24" s="294"/>
      <c r="L24" s="169">
        <v>0</v>
      </c>
      <c r="M24" s="294"/>
      <c r="N24" s="169">
        <v>0</v>
      </c>
      <c r="O24" s="294"/>
      <c r="P24" s="169">
        <v>0</v>
      </c>
      <c r="Q24" s="294"/>
      <c r="R24" s="169">
        <v>0</v>
      </c>
      <c r="S24" s="294"/>
      <c r="T24" s="169">
        <v>0</v>
      </c>
      <c r="U24" s="294"/>
      <c r="V24" s="235"/>
    </row>
    <row r="25" spans="2:22" s="169" customFormat="1" ht="12.75" customHeight="1">
      <c r="B25" s="315"/>
      <c r="C25" s="315"/>
      <c r="D25" s="315"/>
      <c r="E25" s="315" t="s">
        <v>538</v>
      </c>
      <c r="F25" s="315" t="s">
        <v>539</v>
      </c>
      <c r="G25" s="315"/>
      <c r="H25" s="315"/>
      <c r="I25" s="315"/>
      <c r="J25" s="315">
        <v>0.19337092</v>
      </c>
      <c r="K25" s="294"/>
      <c r="L25" s="169">
        <v>1.288757232124726</v>
      </c>
      <c r="M25" s="294"/>
      <c r="N25" s="169">
        <v>0</v>
      </c>
      <c r="O25" s="294"/>
      <c r="P25" s="169">
        <v>0</v>
      </c>
      <c r="Q25" s="294"/>
      <c r="R25" s="169">
        <v>0.04392548787527395</v>
      </c>
      <c r="S25" s="294"/>
      <c r="T25" s="169">
        <v>1.52605364</v>
      </c>
      <c r="U25" s="294"/>
      <c r="V25" s="235"/>
    </row>
    <row r="26" spans="2:22" s="169" customFormat="1" ht="12.75" customHeight="1">
      <c r="B26" s="315"/>
      <c r="C26" s="315"/>
      <c r="D26" s="315"/>
      <c r="E26" s="315" t="s">
        <v>540</v>
      </c>
      <c r="F26" s="315" t="s">
        <v>153</v>
      </c>
      <c r="G26" s="315"/>
      <c r="H26" s="315"/>
      <c r="I26" s="315"/>
      <c r="J26" s="315">
        <v>69.29619056</v>
      </c>
      <c r="K26" s="294"/>
      <c r="L26" s="169">
        <v>-2.600942</v>
      </c>
      <c r="M26" s="294"/>
      <c r="N26" s="169">
        <v>0.523415</v>
      </c>
      <c r="O26" s="294"/>
      <c r="P26" s="169">
        <v>0</v>
      </c>
      <c r="Q26" s="294"/>
      <c r="R26" s="169">
        <v>0</v>
      </c>
      <c r="S26" s="294"/>
      <c r="T26" s="169">
        <v>67.21866356</v>
      </c>
      <c r="U26" s="294"/>
      <c r="V26" s="235"/>
    </row>
    <row r="27" spans="2:22" s="169" customFormat="1" ht="12.75" customHeight="1">
      <c r="B27" s="315"/>
      <c r="C27" s="315"/>
      <c r="D27" s="315"/>
      <c r="E27" s="315" t="s">
        <v>541</v>
      </c>
      <c r="F27" s="315" t="s">
        <v>154</v>
      </c>
      <c r="G27" s="315"/>
      <c r="H27" s="315"/>
      <c r="I27" s="315"/>
      <c r="J27" s="315">
        <v>47115.82722944762</v>
      </c>
      <c r="K27" s="294"/>
      <c r="L27" s="169">
        <v>6597.681855828016</v>
      </c>
      <c r="M27" s="294"/>
      <c r="N27" s="169">
        <v>7617.637976613904</v>
      </c>
      <c r="O27" s="294"/>
      <c r="P27" s="169">
        <v>279.6906371474918</v>
      </c>
      <c r="Q27" s="294"/>
      <c r="R27" s="169">
        <v>0</v>
      </c>
      <c r="S27" s="294"/>
      <c r="T27" s="169">
        <v>61610.83769903703</v>
      </c>
      <c r="U27" s="294"/>
      <c r="V27" s="235"/>
    </row>
    <row r="28" spans="2:22" s="169" customFormat="1" ht="12.75" customHeight="1">
      <c r="B28" s="315"/>
      <c r="C28" s="315"/>
      <c r="D28" s="315" t="s">
        <v>542</v>
      </c>
      <c r="E28" s="315" t="s">
        <v>215</v>
      </c>
      <c r="F28" s="315"/>
      <c r="G28" s="315"/>
      <c r="H28" s="315"/>
      <c r="I28" s="315"/>
      <c r="J28" s="315">
        <v>22102.672459675487</v>
      </c>
      <c r="K28" s="294"/>
      <c r="L28" s="169">
        <v>-2965.3640291506467</v>
      </c>
      <c r="M28" s="294"/>
      <c r="N28" s="169">
        <v>564.6329074077095</v>
      </c>
      <c r="O28" s="294"/>
      <c r="P28" s="169">
        <v>230.8241841735296</v>
      </c>
      <c r="Q28" s="294"/>
      <c r="R28" s="169">
        <v>0</v>
      </c>
      <c r="S28" s="294"/>
      <c r="T28" s="169">
        <v>19932.765522106074</v>
      </c>
      <c r="U28" s="294"/>
      <c r="V28" s="235"/>
    </row>
    <row r="29" spans="2:22" s="169" customFormat="1" ht="12.75" customHeight="1">
      <c r="B29" s="315"/>
      <c r="C29" s="315"/>
      <c r="D29" s="315"/>
      <c r="E29" s="315" t="s">
        <v>543</v>
      </c>
      <c r="F29" s="315" t="s">
        <v>544</v>
      </c>
      <c r="G29" s="315"/>
      <c r="H29" s="315"/>
      <c r="I29" s="315"/>
      <c r="J29" s="315">
        <v>16891.768282442346</v>
      </c>
      <c r="K29" s="294"/>
      <c r="L29" s="169">
        <v>-1757.9784690926338</v>
      </c>
      <c r="M29" s="294"/>
      <c r="N29" s="169">
        <v>531.9967087710012</v>
      </c>
      <c r="O29" s="294"/>
      <c r="P29" s="169">
        <v>641.8617438184713</v>
      </c>
      <c r="Q29" s="294"/>
      <c r="R29" s="169">
        <v>0</v>
      </c>
      <c r="S29" s="294"/>
      <c r="T29" s="169">
        <v>16307.648265939182</v>
      </c>
      <c r="U29" s="294"/>
      <c r="V29" s="235"/>
    </row>
    <row r="30" spans="2:22" s="169" customFormat="1" ht="12.75" customHeight="1">
      <c r="B30" s="315"/>
      <c r="C30" s="315"/>
      <c r="D30" s="315"/>
      <c r="E30" s="315"/>
      <c r="F30" s="315" t="s">
        <v>545</v>
      </c>
      <c r="G30" s="315" t="s">
        <v>82</v>
      </c>
      <c r="H30" s="315"/>
      <c r="I30" s="315"/>
      <c r="J30" s="315">
        <v>0</v>
      </c>
      <c r="K30" s="294"/>
      <c r="L30" s="169">
        <v>0</v>
      </c>
      <c r="M30" s="294"/>
      <c r="N30" s="169">
        <v>0</v>
      </c>
      <c r="O30" s="294"/>
      <c r="P30" s="169">
        <v>0</v>
      </c>
      <c r="Q30" s="294"/>
      <c r="R30" s="169">
        <v>0</v>
      </c>
      <c r="S30" s="294"/>
      <c r="T30" s="169">
        <v>0</v>
      </c>
      <c r="U30" s="294"/>
      <c r="V30" s="235"/>
    </row>
    <row r="31" spans="2:22" s="169" customFormat="1" ht="12.75" customHeight="1">
      <c r="B31" s="315"/>
      <c r="C31" s="315"/>
      <c r="D31" s="315"/>
      <c r="E31" s="315"/>
      <c r="F31" s="315" t="s">
        <v>546</v>
      </c>
      <c r="G31" s="315" t="s">
        <v>539</v>
      </c>
      <c r="H31" s="315"/>
      <c r="I31" s="315"/>
      <c r="J31" s="315">
        <v>13273.231547360001</v>
      </c>
      <c r="K31" s="294"/>
      <c r="L31" s="169">
        <v>-1793.6826309164348</v>
      </c>
      <c r="M31" s="294"/>
      <c r="N31" s="169">
        <v>44.3</v>
      </c>
      <c r="O31" s="294"/>
      <c r="P31" s="169">
        <v>525.302739816434</v>
      </c>
      <c r="Q31" s="294"/>
      <c r="R31" s="169">
        <v>0</v>
      </c>
      <c r="S31" s="294"/>
      <c r="T31" s="169">
        <v>12049.151656259999</v>
      </c>
      <c r="U31" s="294"/>
      <c r="V31" s="235"/>
    </row>
    <row r="32" spans="2:22" s="169" customFormat="1" ht="12.75" customHeight="1">
      <c r="B32" s="315"/>
      <c r="C32" s="315"/>
      <c r="D32" s="315"/>
      <c r="E32" s="315"/>
      <c r="F32" s="315" t="s">
        <v>547</v>
      </c>
      <c r="G32" s="315" t="s">
        <v>153</v>
      </c>
      <c r="H32" s="315"/>
      <c r="I32" s="315"/>
      <c r="J32" s="315">
        <v>531.0597080021178</v>
      </c>
      <c r="K32" s="294"/>
      <c r="L32" s="169">
        <v>-204.51265342619894</v>
      </c>
      <c r="M32" s="294"/>
      <c r="N32" s="169">
        <v>4.1</v>
      </c>
      <c r="O32" s="294"/>
      <c r="P32" s="169">
        <v>1.3038439189754172</v>
      </c>
      <c r="Q32" s="294"/>
      <c r="R32" s="169">
        <v>0</v>
      </c>
      <c r="S32" s="294"/>
      <c r="T32" s="169">
        <v>331.95089849489426</v>
      </c>
      <c r="U32" s="294"/>
      <c r="V32" s="235"/>
    </row>
    <row r="33" spans="2:22" s="169" customFormat="1" ht="12.75" customHeight="1">
      <c r="B33" s="315"/>
      <c r="C33" s="315"/>
      <c r="D33" s="315"/>
      <c r="E33" s="315"/>
      <c r="F33" s="315" t="s">
        <v>548</v>
      </c>
      <c r="G33" s="315" t="s">
        <v>154</v>
      </c>
      <c r="H33" s="315"/>
      <c r="I33" s="315"/>
      <c r="J33" s="315">
        <v>3087.4770270802264</v>
      </c>
      <c r="K33" s="294"/>
      <c r="L33" s="169">
        <v>240.21681525000002</v>
      </c>
      <c r="M33" s="294"/>
      <c r="N33" s="169">
        <v>483.59670877100115</v>
      </c>
      <c r="O33" s="294"/>
      <c r="P33" s="169">
        <v>115.25516008306175</v>
      </c>
      <c r="Q33" s="294"/>
      <c r="R33" s="169">
        <v>0</v>
      </c>
      <c r="S33" s="294"/>
      <c r="T33" s="169">
        <v>3926.5457111842893</v>
      </c>
      <c r="U33" s="294"/>
      <c r="V33" s="235"/>
    </row>
    <row r="34" spans="2:22" s="169" customFormat="1" ht="12.75" customHeight="1">
      <c r="B34" s="315"/>
      <c r="C34" s="315"/>
      <c r="D34" s="315"/>
      <c r="E34" s="315" t="s">
        <v>221</v>
      </c>
      <c r="F34" s="315"/>
      <c r="G34" s="315"/>
      <c r="H34" s="315"/>
      <c r="I34" s="315"/>
      <c r="J34" s="315">
        <v>5210.904177233138</v>
      </c>
      <c r="K34" s="294"/>
      <c r="L34" s="169">
        <v>-1207.385560058013</v>
      </c>
      <c r="M34" s="294"/>
      <c r="N34" s="169">
        <v>32.63619863670826</v>
      </c>
      <c r="O34" s="294"/>
      <c r="P34" s="169">
        <v>-411.03755964494167</v>
      </c>
      <c r="Q34" s="294"/>
      <c r="R34" s="169">
        <v>0</v>
      </c>
      <c r="S34" s="294"/>
      <c r="T34" s="169">
        <v>3625.117256166892</v>
      </c>
      <c r="U34" s="294"/>
      <c r="V34" s="235"/>
    </row>
    <row r="35" spans="2:22" s="169" customFormat="1" ht="12.75" customHeight="1">
      <c r="B35" s="315"/>
      <c r="C35" s="315"/>
      <c r="D35" s="315"/>
      <c r="E35" s="315"/>
      <c r="F35" s="315" t="s">
        <v>549</v>
      </c>
      <c r="G35" s="315" t="s">
        <v>82</v>
      </c>
      <c r="H35" s="315"/>
      <c r="I35" s="315"/>
      <c r="J35" s="315">
        <v>0</v>
      </c>
      <c r="K35" s="294"/>
      <c r="L35" s="169">
        <v>0</v>
      </c>
      <c r="M35" s="294"/>
      <c r="N35" s="169">
        <v>0</v>
      </c>
      <c r="O35" s="294"/>
      <c r="P35" s="169">
        <v>0</v>
      </c>
      <c r="Q35" s="294"/>
      <c r="R35" s="169">
        <v>0</v>
      </c>
      <c r="S35" s="294"/>
      <c r="T35" s="169">
        <v>0</v>
      </c>
      <c r="U35" s="294"/>
      <c r="V35" s="235"/>
    </row>
    <row r="36" spans="2:22" s="169" customFormat="1" ht="12.75" customHeight="1">
      <c r="B36" s="315"/>
      <c r="C36" s="315"/>
      <c r="D36" s="315"/>
      <c r="E36" s="315"/>
      <c r="F36" s="315" t="s">
        <v>550</v>
      </c>
      <c r="G36" s="315" t="s">
        <v>539</v>
      </c>
      <c r="H36" s="315"/>
      <c r="I36" s="315"/>
      <c r="J36" s="315">
        <v>2674.3784432300004</v>
      </c>
      <c r="K36" s="294"/>
      <c r="L36" s="169">
        <v>-868.503392468013</v>
      </c>
      <c r="M36" s="294"/>
      <c r="N36" s="169">
        <v>6.7</v>
      </c>
      <c r="O36" s="294"/>
      <c r="P36" s="169">
        <v>-450.09474274711056</v>
      </c>
      <c r="Q36" s="294"/>
      <c r="R36" s="169">
        <v>0</v>
      </c>
      <c r="S36" s="294"/>
      <c r="T36" s="169">
        <v>1362.480308014877</v>
      </c>
      <c r="U36" s="294"/>
      <c r="V36" s="235"/>
    </row>
    <row r="37" spans="2:22" s="169" customFormat="1" ht="12.75" customHeight="1">
      <c r="B37" s="315"/>
      <c r="C37" s="315"/>
      <c r="D37" s="315"/>
      <c r="E37" s="315"/>
      <c r="F37" s="315" t="s">
        <v>551</v>
      </c>
      <c r="G37" s="315" t="s">
        <v>153</v>
      </c>
      <c r="H37" s="315"/>
      <c r="I37" s="315"/>
      <c r="J37" s="315">
        <v>0</v>
      </c>
      <c r="K37" s="294"/>
      <c r="L37" s="169">
        <v>0</v>
      </c>
      <c r="M37" s="294"/>
      <c r="N37" s="169">
        <v>0</v>
      </c>
      <c r="O37" s="294"/>
      <c r="P37" s="169">
        <v>0</v>
      </c>
      <c r="Q37" s="294"/>
      <c r="R37" s="169">
        <v>0</v>
      </c>
      <c r="S37" s="294"/>
      <c r="T37" s="169">
        <v>0</v>
      </c>
      <c r="U37" s="294"/>
      <c r="V37" s="235"/>
    </row>
    <row r="38" spans="2:22" s="169" customFormat="1" ht="12.75" customHeight="1">
      <c r="B38" s="315"/>
      <c r="C38" s="315"/>
      <c r="D38" s="315"/>
      <c r="E38" s="315"/>
      <c r="F38" s="315" t="s">
        <v>552</v>
      </c>
      <c r="G38" s="315" t="s">
        <v>154</v>
      </c>
      <c r="H38" s="315"/>
      <c r="I38" s="315"/>
      <c r="J38" s="315">
        <v>2536.5257340031376</v>
      </c>
      <c r="K38" s="294"/>
      <c r="L38" s="169">
        <v>-338.88216759</v>
      </c>
      <c r="M38" s="294"/>
      <c r="N38" s="169">
        <v>25.936198636708255</v>
      </c>
      <c r="O38" s="294"/>
      <c r="P38" s="169">
        <v>39.0571831021689</v>
      </c>
      <c r="Q38" s="294"/>
      <c r="R38" s="169">
        <v>0</v>
      </c>
      <c r="S38" s="294"/>
      <c r="T38" s="169">
        <v>2262.636948152015</v>
      </c>
      <c r="U38" s="294"/>
      <c r="V38" s="235"/>
    </row>
    <row r="39" spans="2:22" s="194" customFormat="1" ht="12.75" customHeight="1">
      <c r="B39" s="317"/>
      <c r="C39" s="317" t="s">
        <v>480</v>
      </c>
      <c r="D39" s="317" t="s">
        <v>315</v>
      </c>
      <c r="E39" s="317"/>
      <c r="F39" s="317"/>
      <c r="G39" s="317"/>
      <c r="H39" s="317"/>
      <c r="I39" s="317"/>
      <c r="J39" s="317">
        <v>2466.143868569998</v>
      </c>
      <c r="K39" s="328"/>
      <c r="L39" s="194">
        <v>-1474.9702493754244</v>
      </c>
      <c r="M39" s="328"/>
      <c r="N39" s="194">
        <v>235.70504871282844</v>
      </c>
      <c r="O39" s="328"/>
      <c r="P39" s="194">
        <v>828.2</v>
      </c>
      <c r="Q39" s="328"/>
      <c r="R39" s="194">
        <v>-7.813528787400001</v>
      </c>
      <c r="S39" s="328"/>
      <c r="T39" s="194">
        <v>2047.2651391200022</v>
      </c>
      <c r="U39" s="328"/>
      <c r="V39" s="330"/>
    </row>
    <row r="40" spans="2:22" s="169" customFormat="1" ht="12.75" customHeight="1">
      <c r="B40" s="315"/>
      <c r="C40" s="315"/>
      <c r="D40" s="315" t="s">
        <v>553</v>
      </c>
      <c r="E40" s="315" t="s">
        <v>82</v>
      </c>
      <c r="F40" s="315"/>
      <c r="G40" s="315"/>
      <c r="H40" s="315"/>
      <c r="I40" s="315"/>
      <c r="J40" s="315">
        <v>0</v>
      </c>
      <c r="K40" s="294"/>
      <c r="L40" s="169">
        <v>0</v>
      </c>
      <c r="M40" s="294"/>
      <c r="N40" s="169">
        <v>0</v>
      </c>
      <c r="O40" s="294"/>
      <c r="P40" s="169">
        <v>0</v>
      </c>
      <c r="Q40" s="294"/>
      <c r="R40" s="169">
        <v>0</v>
      </c>
      <c r="S40" s="294"/>
      <c r="T40" s="169">
        <v>0</v>
      </c>
      <c r="U40" s="294"/>
      <c r="V40" s="235"/>
    </row>
    <row r="41" spans="2:22" s="169" customFormat="1" ht="12.75" customHeight="1">
      <c r="B41" s="315"/>
      <c r="C41" s="315"/>
      <c r="D41" s="315" t="s">
        <v>554</v>
      </c>
      <c r="E41" s="315" t="s">
        <v>539</v>
      </c>
      <c r="F41" s="315"/>
      <c r="G41" s="315"/>
      <c r="H41" s="315"/>
      <c r="I41" s="315"/>
      <c r="J41" s="315">
        <v>0</v>
      </c>
      <c r="K41" s="294"/>
      <c r="L41" s="169">
        <v>0</v>
      </c>
      <c r="M41" s="294"/>
      <c r="N41" s="169">
        <v>0</v>
      </c>
      <c r="O41" s="294"/>
      <c r="P41" s="169">
        <v>0</v>
      </c>
      <c r="Q41" s="294"/>
      <c r="R41" s="169">
        <v>0</v>
      </c>
      <c r="S41" s="294"/>
      <c r="T41" s="169">
        <v>0</v>
      </c>
      <c r="U41" s="294"/>
      <c r="V41" s="235"/>
    </row>
    <row r="42" spans="2:22" s="169" customFormat="1" ht="12.75" customHeight="1">
      <c r="B42" s="315"/>
      <c r="C42" s="315"/>
      <c r="D42" s="315" t="s">
        <v>555</v>
      </c>
      <c r="E42" s="315" t="s">
        <v>153</v>
      </c>
      <c r="F42" s="315"/>
      <c r="G42" s="315"/>
      <c r="H42" s="315"/>
      <c r="I42" s="315"/>
      <c r="J42" s="315">
        <v>2138.1398493399984</v>
      </c>
      <c r="K42" s="294"/>
      <c r="L42" s="169">
        <v>-723.4425905333244</v>
      </c>
      <c r="M42" s="294"/>
      <c r="N42" s="169">
        <v>98.95153577332835</v>
      </c>
      <c r="O42" s="294"/>
      <c r="P42" s="169">
        <v>184.9</v>
      </c>
      <c r="Q42" s="294"/>
      <c r="R42" s="169">
        <v>0</v>
      </c>
      <c r="S42" s="294"/>
      <c r="T42" s="169">
        <v>1698.5487945800023</v>
      </c>
      <c r="U42" s="294"/>
      <c r="V42" s="235"/>
    </row>
    <row r="43" spans="2:22" s="169" customFormat="1" ht="12.75" customHeight="1">
      <c r="B43" s="315"/>
      <c r="C43" s="315"/>
      <c r="D43" s="315" t="s">
        <v>556</v>
      </c>
      <c r="E43" s="315" t="s">
        <v>154</v>
      </c>
      <c r="F43" s="315"/>
      <c r="G43" s="315"/>
      <c r="H43" s="315"/>
      <c r="I43" s="315"/>
      <c r="J43" s="315">
        <v>328.0040192299999</v>
      </c>
      <c r="K43" s="294"/>
      <c r="L43" s="169">
        <v>-751.5276588421</v>
      </c>
      <c r="M43" s="294"/>
      <c r="N43" s="169">
        <v>136.7535129395001</v>
      </c>
      <c r="O43" s="294"/>
      <c r="P43" s="169">
        <v>643.3</v>
      </c>
      <c r="Q43" s="294"/>
      <c r="R43" s="169">
        <v>-7.813528787400001</v>
      </c>
      <c r="S43" s="294"/>
      <c r="T43" s="169">
        <v>348.71634453999997</v>
      </c>
      <c r="U43" s="294"/>
      <c r="V43" s="235"/>
    </row>
    <row r="44" spans="2:22" s="194" customFormat="1" ht="12.75" customHeight="1">
      <c r="B44" s="317"/>
      <c r="C44" s="317" t="s">
        <v>557</v>
      </c>
      <c r="D44" s="317" t="s">
        <v>227</v>
      </c>
      <c r="E44" s="317"/>
      <c r="F44" s="317"/>
      <c r="G44" s="317"/>
      <c r="H44" s="317"/>
      <c r="I44" s="317"/>
      <c r="J44" s="317">
        <v>25426.15104488169</v>
      </c>
      <c r="K44" s="328"/>
      <c r="L44" s="194">
        <v>325.45081725297587</v>
      </c>
      <c r="M44" s="328"/>
      <c r="N44" s="194">
        <v>0</v>
      </c>
      <c r="O44" s="328"/>
      <c r="P44" s="194">
        <v>371.6780965836382</v>
      </c>
      <c r="Q44" s="328"/>
      <c r="R44" s="194">
        <v>0.07109138999976494</v>
      </c>
      <c r="S44" s="328"/>
      <c r="T44" s="194">
        <v>26123.402490108307</v>
      </c>
      <c r="U44" s="328"/>
      <c r="V44" s="330"/>
    </row>
    <row r="45" spans="2:22" s="169" customFormat="1" ht="12.75" customHeight="1">
      <c r="B45" s="315"/>
      <c r="C45" s="315"/>
      <c r="D45" s="315" t="s">
        <v>273</v>
      </c>
      <c r="E45" s="315" t="s">
        <v>21</v>
      </c>
      <c r="F45" s="315"/>
      <c r="G45" s="315"/>
      <c r="H45" s="315"/>
      <c r="I45" s="315"/>
      <c r="J45" s="315">
        <v>10264.526456417647</v>
      </c>
      <c r="K45" s="294"/>
      <c r="L45" s="169">
        <v>1130.9895262285288</v>
      </c>
      <c r="M45" s="294"/>
      <c r="N45" s="169">
        <v>0</v>
      </c>
      <c r="O45" s="294"/>
      <c r="P45" s="169">
        <v>0</v>
      </c>
      <c r="Q45" s="294"/>
      <c r="R45" s="169">
        <v>0</v>
      </c>
      <c r="S45" s="294"/>
      <c r="T45" s="169">
        <v>11395.515982646177</v>
      </c>
      <c r="U45" s="294"/>
      <c r="V45" s="235"/>
    </row>
    <row r="46" spans="2:22" s="169" customFormat="1" ht="12.75" customHeight="1">
      <c r="B46" s="315"/>
      <c r="C46" s="315"/>
      <c r="D46" s="315"/>
      <c r="E46" s="315" t="s">
        <v>558</v>
      </c>
      <c r="F46" s="315" t="s">
        <v>539</v>
      </c>
      <c r="G46" s="315"/>
      <c r="H46" s="315"/>
      <c r="I46" s="315"/>
      <c r="J46" s="315">
        <v>0</v>
      </c>
      <c r="K46" s="294"/>
      <c r="L46" s="169">
        <v>0</v>
      </c>
      <c r="M46" s="294"/>
      <c r="N46" s="169">
        <v>0</v>
      </c>
      <c r="O46" s="294"/>
      <c r="P46" s="169">
        <v>0</v>
      </c>
      <c r="Q46" s="294"/>
      <c r="R46" s="169">
        <v>0</v>
      </c>
      <c r="S46" s="294"/>
      <c r="T46" s="169">
        <v>0</v>
      </c>
      <c r="U46" s="294"/>
      <c r="V46" s="235"/>
    </row>
    <row r="47" spans="2:22" s="169" customFormat="1" ht="12.75" customHeight="1">
      <c r="B47" s="315"/>
      <c r="C47" s="315"/>
      <c r="D47" s="315"/>
      <c r="E47" s="315"/>
      <c r="F47" s="315" t="s">
        <v>559</v>
      </c>
      <c r="G47" s="315" t="s">
        <v>560</v>
      </c>
      <c r="H47" s="315"/>
      <c r="I47" s="315"/>
      <c r="J47" s="315">
        <v>0</v>
      </c>
      <c r="K47" s="294"/>
      <c r="L47" s="169">
        <v>0</v>
      </c>
      <c r="M47" s="294"/>
      <c r="N47" s="169">
        <v>0</v>
      </c>
      <c r="O47" s="294"/>
      <c r="P47" s="169">
        <v>0</v>
      </c>
      <c r="Q47" s="294"/>
      <c r="R47" s="169">
        <v>0</v>
      </c>
      <c r="S47" s="294"/>
      <c r="T47" s="169">
        <v>0</v>
      </c>
      <c r="U47" s="294"/>
      <c r="V47" s="235"/>
    </row>
    <row r="48" spans="2:22" s="169" customFormat="1" ht="12.75" customHeight="1">
      <c r="B48" s="315"/>
      <c r="C48" s="315"/>
      <c r="D48" s="315"/>
      <c r="E48" s="315"/>
      <c r="F48" s="315" t="s">
        <v>561</v>
      </c>
      <c r="G48" s="315" t="s">
        <v>562</v>
      </c>
      <c r="H48" s="315"/>
      <c r="I48" s="315"/>
      <c r="J48" s="315">
        <v>0</v>
      </c>
      <c r="K48" s="294"/>
      <c r="L48" s="169">
        <v>0</v>
      </c>
      <c r="M48" s="294"/>
      <c r="N48" s="169">
        <v>0</v>
      </c>
      <c r="O48" s="294"/>
      <c r="P48" s="169">
        <v>0</v>
      </c>
      <c r="Q48" s="294"/>
      <c r="R48" s="169">
        <v>0</v>
      </c>
      <c r="S48" s="294"/>
      <c r="T48" s="169">
        <v>0</v>
      </c>
      <c r="U48" s="294"/>
      <c r="V48" s="235"/>
    </row>
    <row r="49" spans="2:22" s="169" customFormat="1" ht="12.75" customHeight="1">
      <c r="B49" s="315"/>
      <c r="C49" s="315"/>
      <c r="D49" s="315"/>
      <c r="E49" s="315" t="s">
        <v>563</v>
      </c>
      <c r="F49" s="315" t="s">
        <v>154</v>
      </c>
      <c r="G49" s="315"/>
      <c r="H49" s="315"/>
      <c r="I49" s="315"/>
      <c r="J49" s="315">
        <v>10264.526456417647</v>
      </c>
      <c r="K49" s="294"/>
      <c r="L49" s="169">
        <v>1130.9895262285288</v>
      </c>
      <c r="M49" s="294"/>
      <c r="N49" s="169">
        <v>0</v>
      </c>
      <c r="O49" s="294"/>
      <c r="P49" s="169">
        <v>0</v>
      </c>
      <c r="Q49" s="294"/>
      <c r="R49" s="169">
        <v>0</v>
      </c>
      <c r="S49" s="294"/>
      <c r="T49" s="169">
        <v>11395.515982646177</v>
      </c>
      <c r="U49" s="294"/>
      <c r="V49" s="235"/>
    </row>
    <row r="50" spans="2:22" s="169" customFormat="1" ht="12.75" customHeight="1">
      <c r="B50" s="315"/>
      <c r="C50" s="315"/>
      <c r="D50" s="315"/>
      <c r="E50" s="315"/>
      <c r="F50" s="315" t="s">
        <v>564</v>
      </c>
      <c r="G50" s="315" t="s">
        <v>560</v>
      </c>
      <c r="H50" s="315"/>
      <c r="I50" s="315"/>
      <c r="J50" s="315">
        <v>0</v>
      </c>
      <c r="K50" s="294"/>
      <c r="L50" s="169">
        <v>0</v>
      </c>
      <c r="M50" s="294"/>
      <c r="N50" s="169">
        <v>0</v>
      </c>
      <c r="O50" s="294"/>
      <c r="P50" s="169">
        <v>0</v>
      </c>
      <c r="Q50" s="294"/>
      <c r="R50" s="169">
        <v>0</v>
      </c>
      <c r="S50" s="294"/>
      <c r="T50" s="169">
        <v>0</v>
      </c>
      <c r="U50" s="294"/>
      <c r="V50" s="235"/>
    </row>
    <row r="51" spans="2:22" s="169" customFormat="1" ht="12.75" customHeight="1">
      <c r="B51" s="315"/>
      <c r="C51" s="315"/>
      <c r="D51" s="315"/>
      <c r="E51" s="315"/>
      <c r="F51" s="315" t="s">
        <v>565</v>
      </c>
      <c r="G51" s="315" t="s">
        <v>562</v>
      </c>
      <c r="H51" s="315"/>
      <c r="I51" s="315"/>
      <c r="J51" s="315">
        <v>10264.526456417647</v>
      </c>
      <c r="K51" s="294"/>
      <c r="L51" s="169">
        <v>1130.9895262285288</v>
      </c>
      <c r="M51" s="294"/>
      <c r="N51" s="169">
        <v>0</v>
      </c>
      <c r="O51" s="294"/>
      <c r="P51" s="169">
        <v>0</v>
      </c>
      <c r="Q51" s="294"/>
      <c r="R51" s="169">
        <v>0</v>
      </c>
      <c r="S51" s="294"/>
      <c r="T51" s="169">
        <v>11395.515982646177</v>
      </c>
      <c r="U51" s="294"/>
      <c r="V51" s="235"/>
    </row>
    <row r="52" spans="2:22" s="169" customFormat="1" ht="12.75" customHeight="1">
      <c r="B52" s="315"/>
      <c r="C52" s="315"/>
      <c r="D52" s="315"/>
      <c r="E52" s="315"/>
      <c r="F52" s="315"/>
      <c r="G52" s="315" t="s">
        <v>566</v>
      </c>
      <c r="H52" s="315" t="s">
        <v>65</v>
      </c>
      <c r="I52" s="315"/>
      <c r="J52" s="315">
        <v>734.251831931692</v>
      </c>
      <c r="K52" s="294"/>
      <c r="L52" s="169">
        <v>184.13675809156553</v>
      </c>
      <c r="M52" s="294"/>
      <c r="N52" s="169">
        <v>0</v>
      </c>
      <c r="O52" s="294"/>
      <c r="P52" s="169">
        <v>0</v>
      </c>
      <c r="Q52" s="294"/>
      <c r="R52" s="169">
        <v>0</v>
      </c>
      <c r="S52" s="294"/>
      <c r="T52" s="169">
        <v>918.3885900232575</v>
      </c>
      <c r="U52" s="294"/>
      <c r="V52" s="235"/>
    </row>
    <row r="53" spans="2:22" s="169" customFormat="1" ht="12.75" customHeight="1">
      <c r="B53" s="315"/>
      <c r="C53" s="315"/>
      <c r="D53" s="315"/>
      <c r="E53" s="315"/>
      <c r="F53" s="315"/>
      <c r="G53" s="315" t="s">
        <v>567</v>
      </c>
      <c r="H53" s="315" t="s">
        <v>66</v>
      </c>
      <c r="I53" s="315"/>
      <c r="J53" s="315">
        <v>9530.274624485955</v>
      </c>
      <c r="K53" s="294"/>
      <c r="L53" s="169">
        <v>946.8527681369633</v>
      </c>
      <c r="M53" s="294"/>
      <c r="N53" s="169">
        <v>0</v>
      </c>
      <c r="O53" s="294"/>
      <c r="P53" s="169">
        <v>0</v>
      </c>
      <c r="Q53" s="294"/>
      <c r="R53" s="169">
        <v>0</v>
      </c>
      <c r="S53" s="294"/>
      <c r="T53" s="169">
        <v>10477.127392622919</v>
      </c>
      <c r="U53" s="294"/>
      <c r="V53" s="235"/>
    </row>
    <row r="54" spans="2:22" s="169" customFormat="1" ht="12.75" customHeight="1">
      <c r="B54" s="315"/>
      <c r="C54" s="315"/>
      <c r="D54" s="315" t="s">
        <v>274</v>
      </c>
      <c r="E54" s="315" t="s">
        <v>22</v>
      </c>
      <c r="F54" s="315"/>
      <c r="G54" s="315"/>
      <c r="H54" s="315"/>
      <c r="I54" s="315"/>
      <c r="J54" s="315">
        <v>1855.94911326</v>
      </c>
      <c r="K54" s="294"/>
      <c r="L54" s="169">
        <v>417.6100884</v>
      </c>
      <c r="M54" s="294"/>
      <c r="N54" s="169">
        <v>0</v>
      </c>
      <c r="O54" s="294"/>
      <c r="P54" s="169">
        <v>1</v>
      </c>
      <c r="Q54" s="294"/>
      <c r="R54" s="169">
        <v>0.022531389999812745</v>
      </c>
      <c r="S54" s="294"/>
      <c r="T54" s="169">
        <v>2274.58173305</v>
      </c>
      <c r="U54" s="294"/>
      <c r="V54" s="235"/>
    </row>
    <row r="55" spans="2:22" s="169" customFormat="1" ht="12.75" customHeight="1">
      <c r="B55" s="315"/>
      <c r="C55" s="315"/>
      <c r="D55" s="315"/>
      <c r="E55" s="315" t="s">
        <v>568</v>
      </c>
      <c r="F55" s="315" t="s">
        <v>82</v>
      </c>
      <c r="G55" s="315"/>
      <c r="H55" s="315"/>
      <c r="I55" s="315"/>
      <c r="J55" s="315">
        <v>0</v>
      </c>
      <c r="K55" s="294"/>
      <c r="L55" s="169">
        <v>0</v>
      </c>
      <c r="M55" s="294"/>
      <c r="N55" s="169">
        <v>0</v>
      </c>
      <c r="O55" s="294"/>
      <c r="P55" s="169">
        <v>0</v>
      </c>
      <c r="Q55" s="294"/>
      <c r="R55" s="169">
        <v>0</v>
      </c>
      <c r="S55" s="294"/>
      <c r="T55" s="169">
        <v>0</v>
      </c>
      <c r="U55" s="294"/>
      <c r="V55" s="235"/>
    </row>
    <row r="56" spans="2:22" s="169" customFormat="1" ht="12.75" customHeight="1">
      <c r="B56" s="315"/>
      <c r="C56" s="315"/>
      <c r="D56" s="315"/>
      <c r="E56" s="315"/>
      <c r="F56" s="315" t="s">
        <v>569</v>
      </c>
      <c r="G56" s="315" t="s">
        <v>560</v>
      </c>
      <c r="H56" s="315"/>
      <c r="I56" s="315"/>
      <c r="J56" s="315">
        <v>0</v>
      </c>
      <c r="K56" s="294"/>
      <c r="L56" s="169">
        <v>0</v>
      </c>
      <c r="M56" s="294"/>
      <c r="N56" s="169">
        <v>0</v>
      </c>
      <c r="O56" s="294"/>
      <c r="P56" s="169">
        <v>0</v>
      </c>
      <c r="Q56" s="294"/>
      <c r="R56" s="169">
        <v>0</v>
      </c>
      <c r="S56" s="294"/>
      <c r="T56" s="169">
        <v>0</v>
      </c>
      <c r="U56" s="294"/>
      <c r="V56" s="235"/>
    </row>
    <row r="57" spans="2:22" s="169" customFormat="1" ht="12.75" customHeight="1">
      <c r="B57" s="315"/>
      <c r="C57" s="315"/>
      <c r="D57" s="315"/>
      <c r="E57" s="315"/>
      <c r="F57" s="315" t="s">
        <v>570</v>
      </c>
      <c r="G57" s="315" t="s">
        <v>562</v>
      </c>
      <c r="H57" s="315"/>
      <c r="I57" s="315"/>
      <c r="J57" s="315">
        <v>0</v>
      </c>
      <c r="K57" s="294"/>
      <c r="L57" s="169">
        <v>0</v>
      </c>
      <c r="M57" s="294"/>
      <c r="N57" s="169">
        <v>0</v>
      </c>
      <c r="O57" s="294"/>
      <c r="P57" s="169">
        <v>0</v>
      </c>
      <c r="Q57" s="294"/>
      <c r="R57" s="169">
        <v>0</v>
      </c>
      <c r="S57" s="294"/>
      <c r="T57" s="169">
        <v>0</v>
      </c>
      <c r="U57" s="294"/>
      <c r="V57" s="235"/>
    </row>
    <row r="58" spans="2:22" s="169" customFormat="1" ht="12.75" customHeight="1">
      <c r="B58" s="315"/>
      <c r="C58" s="315"/>
      <c r="D58" s="315"/>
      <c r="E58" s="315" t="s">
        <v>571</v>
      </c>
      <c r="F58" s="315" t="s">
        <v>539</v>
      </c>
      <c r="G58" s="315"/>
      <c r="H58" s="315"/>
      <c r="I58" s="315"/>
      <c r="J58" s="315">
        <v>0</v>
      </c>
      <c r="K58" s="294"/>
      <c r="L58" s="169">
        <v>0</v>
      </c>
      <c r="M58" s="294"/>
      <c r="N58" s="169">
        <v>0</v>
      </c>
      <c r="O58" s="294"/>
      <c r="P58" s="169">
        <v>0</v>
      </c>
      <c r="Q58" s="294"/>
      <c r="R58" s="169">
        <v>0</v>
      </c>
      <c r="S58" s="294"/>
      <c r="T58" s="169">
        <v>0</v>
      </c>
      <c r="U58" s="294"/>
      <c r="V58" s="235"/>
    </row>
    <row r="59" spans="2:22" s="169" customFormat="1" ht="12.75" customHeight="1">
      <c r="B59" s="315"/>
      <c r="C59" s="315"/>
      <c r="D59" s="315"/>
      <c r="E59" s="315"/>
      <c r="F59" s="315" t="s">
        <v>572</v>
      </c>
      <c r="G59" s="315" t="s">
        <v>560</v>
      </c>
      <c r="H59" s="315"/>
      <c r="I59" s="315"/>
      <c r="J59" s="315">
        <v>0</v>
      </c>
      <c r="K59" s="294"/>
      <c r="L59" s="169">
        <v>0</v>
      </c>
      <c r="M59" s="294"/>
      <c r="N59" s="169">
        <v>0</v>
      </c>
      <c r="O59" s="294"/>
      <c r="P59" s="169">
        <v>0</v>
      </c>
      <c r="Q59" s="294"/>
      <c r="R59" s="169">
        <v>0</v>
      </c>
      <c r="S59" s="294"/>
      <c r="T59" s="169">
        <v>0</v>
      </c>
      <c r="U59" s="294"/>
      <c r="V59" s="235"/>
    </row>
    <row r="60" spans="2:22" s="169" customFormat="1" ht="12.75" customHeight="1">
      <c r="B60" s="315"/>
      <c r="C60" s="315"/>
      <c r="D60" s="315"/>
      <c r="E60" s="315"/>
      <c r="F60" s="315" t="s">
        <v>573</v>
      </c>
      <c r="G60" s="315" t="s">
        <v>562</v>
      </c>
      <c r="H60" s="315"/>
      <c r="I60" s="315"/>
      <c r="J60" s="315">
        <v>0</v>
      </c>
      <c r="K60" s="294"/>
      <c r="L60" s="169">
        <v>0</v>
      </c>
      <c r="M60" s="294"/>
      <c r="N60" s="169">
        <v>0</v>
      </c>
      <c r="O60" s="294"/>
      <c r="P60" s="169">
        <v>0</v>
      </c>
      <c r="Q60" s="294"/>
      <c r="R60" s="169">
        <v>0</v>
      </c>
      <c r="S60" s="294"/>
      <c r="T60" s="169">
        <v>0</v>
      </c>
      <c r="U60" s="294"/>
      <c r="V60" s="235"/>
    </row>
    <row r="61" spans="2:22" s="169" customFormat="1" ht="12.75" customHeight="1">
      <c r="B61" s="315"/>
      <c r="C61" s="315"/>
      <c r="D61" s="315"/>
      <c r="E61" s="315" t="s">
        <v>574</v>
      </c>
      <c r="F61" s="315" t="s">
        <v>153</v>
      </c>
      <c r="G61" s="315"/>
      <c r="H61" s="315"/>
      <c r="I61" s="315"/>
      <c r="J61" s="315">
        <v>1008.91203035</v>
      </c>
      <c r="K61" s="294"/>
      <c r="L61" s="169">
        <v>412.411616</v>
      </c>
      <c r="M61" s="294"/>
      <c r="N61" s="169">
        <v>0</v>
      </c>
      <c r="O61" s="294"/>
      <c r="P61" s="169">
        <v>1</v>
      </c>
      <c r="Q61" s="294"/>
      <c r="R61" s="169">
        <v>0.022531389999812745</v>
      </c>
      <c r="S61" s="294"/>
      <c r="T61" s="169">
        <v>1422.3461777399998</v>
      </c>
      <c r="U61" s="294"/>
      <c r="V61" s="235"/>
    </row>
    <row r="62" spans="2:22" s="169" customFormat="1" ht="12.75" customHeight="1">
      <c r="B62" s="315"/>
      <c r="C62" s="315"/>
      <c r="D62" s="315"/>
      <c r="E62" s="315"/>
      <c r="F62" s="315" t="s">
        <v>575</v>
      </c>
      <c r="G62" s="315" t="s">
        <v>560</v>
      </c>
      <c r="H62" s="315"/>
      <c r="I62" s="315"/>
      <c r="J62" s="315">
        <v>353.11921062249996</v>
      </c>
      <c r="K62" s="294"/>
      <c r="L62" s="169">
        <v>78.76700399365542</v>
      </c>
      <c r="M62" s="294"/>
      <c r="N62" s="169">
        <v>0</v>
      </c>
      <c r="O62" s="294"/>
      <c r="P62" s="169">
        <v>1</v>
      </c>
      <c r="Q62" s="294"/>
      <c r="R62" s="169">
        <v>-0.02580407162145093</v>
      </c>
      <c r="S62" s="294"/>
      <c r="T62" s="169">
        <v>432.8604105445339</v>
      </c>
      <c r="U62" s="294"/>
      <c r="V62" s="235"/>
    </row>
    <row r="63" spans="2:22" s="169" customFormat="1" ht="12.75" customHeight="1">
      <c r="B63" s="315"/>
      <c r="C63" s="315"/>
      <c r="D63" s="315"/>
      <c r="E63" s="315"/>
      <c r="F63" s="315" t="s">
        <v>576</v>
      </c>
      <c r="G63" s="315" t="s">
        <v>562</v>
      </c>
      <c r="H63" s="315"/>
      <c r="I63" s="315"/>
      <c r="J63" s="315">
        <v>655.7928197275</v>
      </c>
      <c r="K63" s="294"/>
      <c r="L63" s="169">
        <v>333.6446120063446</v>
      </c>
      <c r="M63" s="294"/>
      <c r="N63" s="169">
        <v>0</v>
      </c>
      <c r="O63" s="294"/>
      <c r="P63" s="169">
        <v>0</v>
      </c>
      <c r="Q63" s="294"/>
      <c r="R63" s="169">
        <v>0.048335461621263676</v>
      </c>
      <c r="S63" s="294"/>
      <c r="T63" s="169">
        <v>989.4857671954659</v>
      </c>
      <c r="U63" s="294"/>
      <c r="V63" s="235"/>
    </row>
    <row r="64" spans="2:22" s="169" customFormat="1" ht="12.75" customHeight="1">
      <c r="B64" s="315"/>
      <c r="C64" s="315"/>
      <c r="D64" s="315"/>
      <c r="E64" s="315" t="s">
        <v>577</v>
      </c>
      <c r="F64" s="315" t="s">
        <v>154</v>
      </c>
      <c r="G64" s="315"/>
      <c r="H64" s="315"/>
      <c r="I64" s="315"/>
      <c r="J64" s="315">
        <v>847.03708291</v>
      </c>
      <c r="K64" s="294"/>
      <c r="L64" s="169">
        <v>5.198472399999999</v>
      </c>
      <c r="M64" s="294"/>
      <c r="N64" s="169">
        <v>0</v>
      </c>
      <c r="O64" s="294"/>
      <c r="P64" s="169">
        <v>0</v>
      </c>
      <c r="Q64" s="294"/>
      <c r="R64" s="169">
        <v>0</v>
      </c>
      <c r="S64" s="294"/>
      <c r="T64" s="169">
        <v>852.23555531</v>
      </c>
      <c r="U64" s="294"/>
      <c r="V64" s="235"/>
    </row>
    <row r="65" spans="2:22" s="169" customFormat="1" ht="12.75" customHeight="1">
      <c r="B65" s="315"/>
      <c r="C65" s="315"/>
      <c r="D65" s="315"/>
      <c r="E65" s="315"/>
      <c r="F65" s="315" t="s">
        <v>578</v>
      </c>
      <c r="G65" s="315" t="s">
        <v>560</v>
      </c>
      <c r="H65" s="315"/>
      <c r="I65" s="315"/>
      <c r="J65" s="315">
        <v>0</v>
      </c>
      <c r="K65" s="294"/>
      <c r="L65" s="169">
        <v>0</v>
      </c>
      <c r="M65" s="294"/>
      <c r="N65" s="169">
        <v>0</v>
      </c>
      <c r="O65" s="294"/>
      <c r="P65" s="169">
        <v>0</v>
      </c>
      <c r="Q65" s="294"/>
      <c r="R65" s="169">
        <v>0</v>
      </c>
      <c r="S65" s="294"/>
      <c r="T65" s="169">
        <v>0</v>
      </c>
      <c r="U65" s="294"/>
      <c r="V65" s="235"/>
    </row>
    <row r="66" spans="2:22" s="169" customFormat="1" ht="12.75" customHeight="1">
      <c r="B66" s="315"/>
      <c r="C66" s="315"/>
      <c r="D66" s="315"/>
      <c r="E66" s="315"/>
      <c r="F66" s="315" t="s">
        <v>579</v>
      </c>
      <c r="G66" s="315" t="s">
        <v>562</v>
      </c>
      <c r="H66" s="315"/>
      <c r="I66" s="315"/>
      <c r="J66" s="315">
        <v>847.03708291</v>
      </c>
      <c r="K66" s="294"/>
      <c r="L66" s="169">
        <v>5.198472399999999</v>
      </c>
      <c r="M66" s="294"/>
      <c r="N66" s="169">
        <v>0</v>
      </c>
      <c r="O66" s="294"/>
      <c r="P66" s="169">
        <v>0</v>
      </c>
      <c r="Q66" s="294"/>
      <c r="R66" s="169">
        <v>0</v>
      </c>
      <c r="S66" s="294"/>
      <c r="T66" s="169">
        <v>852.23555531</v>
      </c>
      <c r="U66" s="294"/>
      <c r="V66" s="235"/>
    </row>
    <row r="67" spans="2:22" s="169" customFormat="1" ht="12.75" customHeight="1">
      <c r="B67" s="315"/>
      <c r="C67" s="315"/>
      <c r="D67" s="315" t="s">
        <v>275</v>
      </c>
      <c r="E67" s="315" t="s">
        <v>23</v>
      </c>
      <c r="F67" s="315"/>
      <c r="G67" s="315"/>
      <c r="H67" s="315"/>
      <c r="I67" s="315"/>
      <c r="J67" s="315">
        <v>12948.495475204047</v>
      </c>
      <c r="K67" s="294"/>
      <c r="L67" s="169">
        <v>-1223.148797375553</v>
      </c>
      <c r="M67" s="294"/>
      <c r="N67" s="169">
        <v>0</v>
      </c>
      <c r="O67" s="294"/>
      <c r="P67" s="169">
        <v>369.3270965836382</v>
      </c>
      <c r="Q67" s="294"/>
      <c r="R67" s="169">
        <v>0.0485599999999522</v>
      </c>
      <c r="S67" s="294"/>
      <c r="T67" s="169">
        <v>12094.77377441213</v>
      </c>
      <c r="U67" s="294"/>
      <c r="V67" s="235"/>
    </row>
    <row r="68" spans="2:22" s="169" customFormat="1" ht="12.75" customHeight="1">
      <c r="B68" s="315"/>
      <c r="C68" s="315"/>
      <c r="D68" s="315"/>
      <c r="E68" s="315" t="s">
        <v>580</v>
      </c>
      <c r="F68" s="315" t="s">
        <v>82</v>
      </c>
      <c r="G68" s="315"/>
      <c r="H68" s="315"/>
      <c r="I68" s="315"/>
      <c r="J68" s="315">
        <v>0</v>
      </c>
      <c r="K68" s="294"/>
      <c r="L68" s="169">
        <v>0</v>
      </c>
      <c r="M68" s="294"/>
      <c r="N68" s="169">
        <v>0</v>
      </c>
      <c r="O68" s="294"/>
      <c r="P68" s="169">
        <v>0</v>
      </c>
      <c r="Q68" s="294"/>
      <c r="R68" s="169">
        <v>0</v>
      </c>
      <c r="S68" s="294"/>
      <c r="T68" s="169">
        <v>0</v>
      </c>
      <c r="U68" s="294"/>
      <c r="V68" s="235"/>
    </row>
    <row r="69" spans="2:22" s="169" customFormat="1" ht="12.75" customHeight="1">
      <c r="B69" s="315"/>
      <c r="C69" s="315"/>
      <c r="D69" s="315"/>
      <c r="E69" s="315" t="s">
        <v>581</v>
      </c>
      <c r="F69" s="315" t="s">
        <v>539</v>
      </c>
      <c r="G69" s="315"/>
      <c r="H69" s="315"/>
      <c r="I69" s="315"/>
      <c r="J69" s="315">
        <v>4179.1216621799995</v>
      </c>
      <c r="K69" s="294"/>
      <c r="L69" s="169">
        <v>84.80798294444776</v>
      </c>
      <c r="M69" s="294"/>
      <c r="N69" s="169">
        <v>0</v>
      </c>
      <c r="O69" s="294"/>
      <c r="P69" s="169">
        <v>331.4744298806763</v>
      </c>
      <c r="Q69" s="294"/>
      <c r="R69" s="169">
        <v>0</v>
      </c>
      <c r="S69" s="294"/>
      <c r="T69" s="169">
        <v>4595.404075005124</v>
      </c>
      <c r="U69" s="294"/>
      <c r="V69" s="235"/>
    </row>
    <row r="70" spans="2:22" s="169" customFormat="1" ht="12.75" customHeight="1">
      <c r="B70" s="315"/>
      <c r="C70" s="315"/>
      <c r="D70" s="315"/>
      <c r="E70" s="315" t="s">
        <v>582</v>
      </c>
      <c r="F70" s="315" t="s">
        <v>153</v>
      </c>
      <c r="G70" s="315"/>
      <c r="H70" s="315"/>
      <c r="I70" s="315"/>
      <c r="J70" s="315">
        <v>3032.065570669734</v>
      </c>
      <c r="K70" s="294"/>
      <c r="L70" s="169">
        <v>-806.8787398799999</v>
      </c>
      <c r="M70" s="294"/>
      <c r="N70" s="169">
        <v>0</v>
      </c>
      <c r="O70" s="294"/>
      <c r="P70" s="169">
        <v>4.852666702961869</v>
      </c>
      <c r="Q70" s="294"/>
      <c r="R70" s="169">
        <v>0</v>
      </c>
      <c r="S70" s="294"/>
      <c r="T70" s="169">
        <v>2230.039497492696</v>
      </c>
      <c r="U70" s="294"/>
      <c r="V70" s="235"/>
    </row>
    <row r="71" spans="2:22" s="169" customFormat="1" ht="12.75" customHeight="1">
      <c r="B71" s="315"/>
      <c r="C71" s="315"/>
      <c r="D71" s="315"/>
      <c r="E71" s="315" t="s">
        <v>583</v>
      </c>
      <c r="F71" s="315" t="s">
        <v>154</v>
      </c>
      <c r="G71" s="315"/>
      <c r="H71" s="315"/>
      <c r="I71" s="315"/>
      <c r="J71" s="315">
        <v>5737.308242354312</v>
      </c>
      <c r="K71" s="294"/>
      <c r="L71" s="169">
        <v>-501.0780404400009</v>
      </c>
      <c r="M71" s="294"/>
      <c r="N71" s="169">
        <v>0</v>
      </c>
      <c r="O71" s="294"/>
      <c r="P71" s="169">
        <v>33</v>
      </c>
      <c r="Q71" s="294"/>
      <c r="R71" s="169">
        <v>0.0485599999999522</v>
      </c>
      <c r="S71" s="294"/>
      <c r="T71" s="169">
        <v>5269.330201914311</v>
      </c>
      <c r="U71" s="294"/>
      <c r="V71" s="235"/>
    </row>
    <row r="72" spans="2:22" s="169" customFormat="1" ht="12.75" customHeight="1">
      <c r="B72" s="315"/>
      <c r="C72" s="315"/>
      <c r="D72" s="315"/>
      <c r="E72" s="315"/>
      <c r="F72" s="315" t="s">
        <v>584</v>
      </c>
      <c r="G72" s="315" t="s">
        <v>65</v>
      </c>
      <c r="H72" s="315"/>
      <c r="I72" s="315"/>
      <c r="J72" s="315">
        <v>419.9</v>
      </c>
      <c r="K72" s="294"/>
      <c r="L72" s="169">
        <v>448.9</v>
      </c>
      <c r="M72" s="294"/>
      <c r="N72" s="169">
        <v>0</v>
      </c>
      <c r="O72" s="294"/>
      <c r="P72" s="169">
        <v>0</v>
      </c>
      <c r="Q72" s="294"/>
      <c r="R72" s="169">
        <v>0</v>
      </c>
      <c r="S72" s="294"/>
      <c r="T72" s="169">
        <v>868.8</v>
      </c>
      <c r="U72" s="294"/>
      <c r="V72" s="235"/>
    </row>
    <row r="73" spans="2:22" s="169" customFormat="1" ht="12.75" customHeight="1">
      <c r="B73" s="315"/>
      <c r="C73" s="315"/>
      <c r="D73" s="315"/>
      <c r="E73" s="315"/>
      <c r="F73" s="315" t="s">
        <v>585</v>
      </c>
      <c r="G73" s="315" t="s">
        <v>66</v>
      </c>
      <c r="H73" s="315"/>
      <c r="I73" s="315"/>
      <c r="J73" s="315">
        <v>5317.408242354312</v>
      </c>
      <c r="K73" s="294"/>
      <c r="L73" s="169">
        <v>-949.9780404400009</v>
      </c>
      <c r="M73" s="294"/>
      <c r="N73" s="169">
        <v>0</v>
      </c>
      <c r="O73" s="294"/>
      <c r="P73" s="169">
        <v>33</v>
      </c>
      <c r="Q73" s="294"/>
      <c r="R73" s="169">
        <v>0.0485599999999522</v>
      </c>
      <c r="S73" s="294"/>
      <c r="T73" s="169">
        <v>4400.530201914311</v>
      </c>
      <c r="U73" s="294"/>
      <c r="V73" s="235"/>
    </row>
    <row r="74" spans="2:22" s="169" customFormat="1" ht="12.75" customHeight="1">
      <c r="B74" s="315"/>
      <c r="C74" s="315"/>
      <c r="D74" s="315" t="s">
        <v>276</v>
      </c>
      <c r="E74" s="315" t="s">
        <v>24</v>
      </c>
      <c r="F74" s="315"/>
      <c r="G74" s="315"/>
      <c r="H74" s="315"/>
      <c r="I74" s="315"/>
      <c r="J74" s="315">
        <v>357.18</v>
      </c>
      <c r="K74" s="294"/>
      <c r="L74" s="169">
        <v>0</v>
      </c>
      <c r="M74" s="294"/>
      <c r="N74" s="169">
        <v>0</v>
      </c>
      <c r="O74" s="294"/>
      <c r="P74" s="169">
        <v>1.350999999999999</v>
      </c>
      <c r="Q74" s="294"/>
      <c r="R74" s="169">
        <v>0</v>
      </c>
      <c r="S74" s="294"/>
      <c r="T74" s="169">
        <v>358.531</v>
      </c>
      <c r="U74" s="294"/>
      <c r="V74" s="235"/>
    </row>
    <row r="75" spans="2:22" s="169" customFormat="1" ht="12.75" customHeight="1">
      <c r="B75" s="315"/>
      <c r="C75" s="315"/>
      <c r="D75" s="315"/>
      <c r="E75" s="315" t="s">
        <v>277</v>
      </c>
      <c r="F75" s="315" t="s">
        <v>82</v>
      </c>
      <c r="G75" s="315"/>
      <c r="H75" s="315"/>
      <c r="I75" s="315"/>
      <c r="J75" s="315">
        <v>249.38</v>
      </c>
      <c r="K75" s="294"/>
      <c r="L75" s="169">
        <v>0</v>
      </c>
      <c r="M75" s="294"/>
      <c r="N75" s="169">
        <v>0</v>
      </c>
      <c r="O75" s="294"/>
      <c r="P75" s="169">
        <v>1.350999999999999</v>
      </c>
      <c r="Q75" s="294"/>
      <c r="R75" s="169">
        <v>0</v>
      </c>
      <c r="S75" s="294"/>
      <c r="T75" s="169">
        <v>250.731</v>
      </c>
      <c r="U75" s="294"/>
      <c r="V75" s="235"/>
    </row>
    <row r="76" spans="2:22" s="169" customFormat="1" ht="12.75" customHeight="1">
      <c r="B76" s="315"/>
      <c r="C76" s="315"/>
      <c r="D76" s="315"/>
      <c r="E76" s="315"/>
      <c r="F76" s="315" t="s">
        <v>586</v>
      </c>
      <c r="G76" s="315" t="s">
        <v>560</v>
      </c>
      <c r="H76" s="315"/>
      <c r="I76" s="315"/>
      <c r="J76" s="315">
        <v>249.38</v>
      </c>
      <c r="K76" s="294"/>
      <c r="L76" s="169">
        <v>0</v>
      </c>
      <c r="M76" s="294"/>
      <c r="N76" s="169">
        <v>0</v>
      </c>
      <c r="O76" s="294"/>
      <c r="P76" s="169">
        <v>1.350999999999999</v>
      </c>
      <c r="Q76" s="294"/>
      <c r="R76" s="169">
        <v>0</v>
      </c>
      <c r="S76" s="294"/>
      <c r="T76" s="169">
        <v>250.731</v>
      </c>
      <c r="U76" s="294"/>
      <c r="V76" s="235"/>
    </row>
    <row r="77" spans="2:22" s="169" customFormat="1" ht="12.75" customHeight="1">
      <c r="B77" s="315"/>
      <c r="C77" s="315"/>
      <c r="D77" s="315"/>
      <c r="E77" s="315"/>
      <c r="F77" s="315" t="s">
        <v>587</v>
      </c>
      <c r="G77" s="315" t="s">
        <v>562</v>
      </c>
      <c r="H77" s="315"/>
      <c r="I77" s="315"/>
      <c r="J77" s="315">
        <v>0</v>
      </c>
      <c r="K77" s="294"/>
      <c r="L77" s="169">
        <v>0</v>
      </c>
      <c r="M77" s="294"/>
      <c r="N77" s="169">
        <v>0</v>
      </c>
      <c r="O77" s="294"/>
      <c r="P77" s="169">
        <v>0</v>
      </c>
      <c r="Q77" s="294"/>
      <c r="R77" s="169">
        <v>0</v>
      </c>
      <c r="S77" s="294"/>
      <c r="T77" s="169">
        <v>0</v>
      </c>
      <c r="U77" s="294"/>
      <c r="V77" s="235"/>
    </row>
    <row r="78" spans="2:22" s="169" customFormat="1" ht="12.75" customHeight="1">
      <c r="B78" s="315"/>
      <c r="C78" s="315"/>
      <c r="D78" s="315"/>
      <c r="E78" s="315" t="s">
        <v>278</v>
      </c>
      <c r="F78" s="315" t="s">
        <v>152</v>
      </c>
      <c r="G78" s="315"/>
      <c r="H78" s="315"/>
      <c r="I78" s="315"/>
      <c r="J78" s="315">
        <v>107.8</v>
      </c>
      <c r="K78" s="294"/>
      <c r="L78" s="169">
        <v>0</v>
      </c>
      <c r="M78" s="294"/>
      <c r="N78" s="169">
        <v>0</v>
      </c>
      <c r="O78" s="294"/>
      <c r="P78" s="169">
        <v>0</v>
      </c>
      <c r="Q78" s="294"/>
      <c r="R78" s="169">
        <v>0</v>
      </c>
      <c r="S78" s="294"/>
      <c r="T78" s="169">
        <v>107.8</v>
      </c>
      <c r="U78" s="294"/>
      <c r="V78" s="235"/>
    </row>
    <row r="79" spans="2:22" s="169" customFormat="1" ht="12.75" customHeight="1">
      <c r="B79" s="315"/>
      <c r="C79" s="315"/>
      <c r="D79" s="315"/>
      <c r="E79" s="315"/>
      <c r="F79" s="315" t="s">
        <v>588</v>
      </c>
      <c r="G79" s="315" t="s">
        <v>560</v>
      </c>
      <c r="H79" s="315"/>
      <c r="I79" s="315"/>
      <c r="J79" s="315">
        <v>107.8</v>
      </c>
      <c r="K79" s="294"/>
      <c r="L79" s="169">
        <v>0</v>
      </c>
      <c r="M79" s="294"/>
      <c r="N79" s="169">
        <v>0</v>
      </c>
      <c r="O79" s="294"/>
      <c r="P79" s="169">
        <v>0</v>
      </c>
      <c r="Q79" s="294"/>
      <c r="R79" s="169">
        <v>0</v>
      </c>
      <c r="S79" s="294"/>
      <c r="T79" s="169">
        <v>107.8</v>
      </c>
      <c r="U79" s="294"/>
      <c r="V79" s="235"/>
    </row>
    <row r="80" spans="2:22" s="169" customFormat="1" ht="12.75" customHeight="1">
      <c r="B80" s="315"/>
      <c r="C80" s="315"/>
      <c r="D80" s="315"/>
      <c r="E80" s="315"/>
      <c r="F80" s="315" t="s">
        <v>589</v>
      </c>
      <c r="G80" s="315" t="s">
        <v>562</v>
      </c>
      <c r="H80" s="315"/>
      <c r="I80" s="315"/>
      <c r="J80" s="315">
        <v>0</v>
      </c>
      <c r="K80" s="294"/>
      <c r="L80" s="169">
        <v>0</v>
      </c>
      <c r="M80" s="294"/>
      <c r="N80" s="169">
        <v>0</v>
      </c>
      <c r="O80" s="294"/>
      <c r="P80" s="169">
        <v>0</v>
      </c>
      <c r="Q80" s="294"/>
      <c r="R80" s="169">
        <v>0</v>
      </c>
      <c r="S80" s="294"/>
      <c r="T80" s="169">
        <v>0</v>
      </c>
      <c r="U80" s="294"/>
      <c r="V80" s="235"/>
    </row>
    <row r="81" spans="2:22" s="169" customFormat="1" ht="12.75" customHeight="1">
      <c r="B81" s="315"/>
      <c r="C81" s="315"/>
      <c r="D81" s="315"/>
      <c r="E81" s="315" t="s">
        <v>590</v>
      </c>
      <c r="F81" s="315" t="s">
        <v>153</v>
      </c>
      <c r="G81" s="315"/>
      <c r="H81" s="315"/>
      <c r="I81" s="315"/>
      <c r="J81" s="315">
        <v>0</v>
      </c>
      <c r="K81" s="294"/>
      <c r="L81" s="169">
        <v>0</v>
      </c>
      <c r="M81" s="294"/>
      <c r="N81" s="169">
        <v>0</v>
      </c>
      <c r="O81" s="294"/>
      <c r="P81" s="169">
        <v>0</v>
      </c>
      <c r="Q81" s="294"/>
      <c r="R81" s="169">
        <v>0</v>
      </c>
      <c r="S81" s="294"/>
      <c r="T81" s="169">
        <v>0</v>
      </c>
      <c r="U81" s="294"/>
      <c r="V81" s="235"/>
    </row>
    <row r="82" spans="2:22" s="169" customFormat="1" ht="12.75" customHeight="1">
      <c r="B82" s="315"/>
      <c r="C82" s="315"/>
      <c r="D82" s="315"/>
      <c r="E82" s="315"/>
      <c r="F82" s="315" t="s">
        <v>591</v>
      </c>
      <c r="G82" s="315" t="s">
        <v>560</v>
      </c>
      <c r="H82" s="315"/>
      <c r="I82" s="315"/>
      <c r="J82" s="315">
        <v>0</v>
      </c>
      <c r="K82" s="294"/>
      <c r="L82" s="169">
        <v>0</v>
      </c>
      <c r="M82" s="294"/>
      <c r="N82" s="169">
        <v>0</v>
      </c>
      <c r="O82" s="294"/>
      <c r="P82" s="169">
        <v>0</v>
      </c>
      <c r="Q82" s="294"/>
      <c r="R82" s="169">
        <v>0</v>
      </c>
      <c r="S82" s="294"/>
      <c r="T82" s="169">
        <v>0</v>
      </c>
      <c r="U82" s="294"/>
      <c r="V82" s="235"/>
    </row>
    <row r="83" spans="2:22" s="169" customFormat="1" ht="12.75" customHeight="1">
      <c r="B83" s="315"/>
      <c r="C83" s="315"/>
      <c r="D83" s="315"/>
      <c r="E83" s="315"/>
      <c r="F83" s="315" t="s">
        <v>592</v>
      </c>
      <c r="G83" s="315" t="s">
        <v>562</v>
      </c>
      <c r="H83" s="315"/>
      <c r="I83" s="315"/>
      <c r="J83" s="315">
        <v>0</v>
      </c>
      <c r="K83" s="294"/>
      <c r="L83" s="169">
        <v>0</v>
      </c>
      <c r="M83" s="294"/>
      <c r="N83" s="169">
        <v>0</v>
      </c>
      <c r="O83" s="294"/>
      <c r="P83" s="169">
        <v>0</v>
      </c>
      <c r="Q83" s="294"/>
      <c r="R83" s="169">
        <v>0</v>
      </c>
      <c r="S83" s="294"/>
      <c r="T83" s="169">
        <v>0</v>
      </c>
      <c r="U83" s="294"/>
      <c r="V83" s="235"/>
    </row>
    <row r="84" spans="2:22" s="169" customFormat="1" ht="12.75" customHeight="1">
      <c r="B84" s="315"/>
      <c r="C84" s="315"/>
      <c r="D84" s="315"/>
      <c r="E84" s="315" t="s">
        <v>593</v>
      </c>
      <c r="F84" s="315" t="s">
        <v>154</v>
      </c>
      <c r="G84" s="315"/>
      <c r="H84" s="315"/>
      <c r="I84" s="315"/>
      <c r="J84" s="315">
        <v>0</v>
      </c>
      <c r="K84" s="294"/>
      <c r="L84" s="169">
        <v>0</v>
      </c>
      <c r="M84" s="294"/>
      <c r="N84" s="169">
        <v>0</v>
      </c>
      <c r="O84" s="294"/>
      <c r="P84" s="169">
        <v>0</v>
      </c>
      <c r="Q84" s="294"/>
      <c r="R84" s="169">
        <v>0</v>
      </c>
      <c r="S84" s="294"/>
      <c r="T84" s="169">
        <v>0</v>
      </c>
      <c r="U84" s="294"/>
      <c r="V84" s="235"/>
    </row>
    <row r="85" spans="2:22" s="169" customFormat="1" ht="12.75" customHeight="1">
      <c r="B85" s="315"/>
      <c r="C85" s="315"/>
      <c r="D85" s="315"/>
      <c r="E85" s="315"/>
      <c r="F85" s="315" t="s">
        <v>594</v>
      </c>
      <c r="G85" s="315" t="s">
        <v>560</v>
      </c>
      <c r="H85" s="315"/>
      <c r="I85" s="315"/>
      <c r="J85" s="315">
        <v>0</v>
      </c>
      <c r="K85" s="294"/>
      <c r="L85" s="169">
        <v>0</v>
      </c>
      <c r="M85" s="294"/>
      <c r="N85" s="169">
        <v>0</v>
      </c>
      <c r="O85" s="294"/>
      <c r="P85" s="169">
        <v>0</v>
      </c>
      <c r="Q85" s="294"/>
      <c r="R85" s="169">
        <v>0</v>
      </c>
      <c r="S85" s="294"/>
      <c r="T85" s="169">
        <v>0</v>
      </c>
      <c r="U85" s="294"/>
      <c r="V85" s="235"/>
    </row>
    <row r="86" spans="2:22" s="169" customFormat="1" ht="12.75" customHeight="1">
      <c r="B86" s="315"/>
      <c r="C86" s="315"/>
      <c r="D86" s="315"/>
      <c r="E86" s="315"/>
      <c r="F86" s="315" t="s">
        <v>595</v>
      </c>
      <c r="G86" s="315" t="s">
        <v>562</v>
      </c>
      <c r="H86" s="315"/>
      <c r="I86" s="315"/>
      <c r="J86" s="315">
        <v>0</v>
      </c>
      <c r="K86" s="294"/>
      <c r="L86" s="169">
        <v>0</v>
      </c>
      <c r="M86" s="294"/>
      <c r="N86" s="169">
        <v>0</v>
      </c>
      <c r="O86" s="294"/>
      <c r="P86" s="169">
        <v>0</v>
      </c>
      <c r="Q86" s="294"/>
      <c r="R86" s="169">
        <v>0</v>
      </c>
      <c r="S86" s="294"/>
      <c r="T86" s="169">
        <v>0</v>
      </c>
      <c r="U86" s="294"/>
      <c r="V86" s="235"/>
    </row>
    <row r="87" spans="2:22" s="169" customFormat="1" ht="12.75" customHeight="1">
      <c r="B87" s="315"/>
      <c r="C87" s="315"/>
      <c r="D87" s="315"/>
      <c r="E87" s="315"/>
      <c r="F87" s="315"/>
      <c r="G87" s="315" t="s">
        <v>596</v>
      </c>
      <c r="H87" s="315" t="s">
        <v>65</v>
      </c>
      <c r="I87" s="315"/>
      <c r="J87" s="315">
        <v>0</v>
      </c>
      <c r="K87" s="294"/>
      <c r="L87" s="169">
        <v>0</v>
      </c>
      <c r="M87" s="294"/>
      <c r="N87" s="169">
        <v>0</v>
      </c>
      <c r="O87" s="294"/>
      <c r="P87" s="169">
        <v>0</v>
      </c>
      <c r="Q87" s="294"/>
      <c r="R87" s="169">
        <v>0</v>
      </c>
      <c r="S87" s="294"/>
      <c r="T87" s="169">
        <v>0</v>
      </c>
      <c r="U87" s="294"/>
      <c r="V87" s="235"/>
    </row>
    <row r="88" spans="2:22" s="169" customFormat="1" ht="12.75" customHeight="1">
      <c r="B88" s="315"/>
      <c r="C88" s="315"/>
      <c r="D88" s="315"/>
      <c r="E88" s="315"/>
      <c r="F88" s="315"/>
      <c r="G88" s="315" t="s">
        <v>597</v>
      </c>
      <c r="H88" s="315" t="s">
        <v>66</v>
      </c>
      <c r="I88" s="315"/>
      <c r="J88" s="315">
        <v>0</v>
      </c>
      <c r="K88" s="294"/>
      <c r="L88" s="169">
        <v>0</v>
      </c>
      <c r="M88" s="294"/>
      <c r="N88" s="169">
        <v>0</v>
      </c>
      <c r="O88" s="294"/>
      <c r="P88" s="169">
        <v>0</v>
      </c>
      <c r="Q88" s="294"/>
      <c r="R88" s="169">
        <v>0</v>
      </c>
      <c r="S88" s="294"/>
      <c r="T88" s="169">
        <v>0</v>
      </c>
      <c r="U88" s="294"/>
      <c r="V88" s="235"/>
    </row>
    <row r="89" spans="2:22" s="194" customFormat="1" ht="12.75" customHeight="1">
      <c r="B89" s="317"/>
      <c r="C89" s="317" t="s">
        <v>68</v>
      </c>
      <c r="D89" s="317" t="s">
        <v>740</v>
      </c>
      <c r="E89" s="317"/>
      <c r="F89" s="317"/>
      <c r="G89" s="329"/>
      <c r="H89" s="317"/>
      <c r="I89" s="317"/>
      <c r="J89" s="317">
        <v>23447.762283970762</v>
      </c>
      <c r="K89" s="328"/>
      <c r="L89" s="194">
        <v>2117.2978888702837</v>
      </c>
      <c r="M89" s="328"/>
      <c r="N89" s="194">
        <v>106.28923982163742</v>
      </c>
      <c r="O89" s="328"/>
      <c r="P89" s="194">
        <v>368.9577635182724</v>
      </c>
      <c r="Q89" s="328"/>
      <c r="R89" s="194">
        <v>0</v>
      </c>
      <c r="S89" s="328"/>
      <c r="T89" s="194">
        <v>26040.30717618095</v>
      </c>
      <c r="U89" s="328"/>
      <c r="V89" s="330"/>
    </row>
    <row r="90" spans="2:22" s="169" customFormat="1" ht="12.75" customHeight="1">
      <c r="B90" s="315"/>
      <c r="C90" s="315"/>
      <c r="D90" s="315" t="s">
        <v>598</v>
      </c>
      <c r="E90" s="299" t="s">
        <v>70</v>
      </c>
      <c r="F90" s="291"/>
      <c r="G90" s="315"/>
      <c r="H90" s="315"/>
      <c r="I90" s="315"/>
      <c r="J90" s="315">
        <v>7.478901737834312</v>
      </c>
      <c r="K90" s="294"/>
      <c r="L90" s="169">
        <v>0</v>
      </c>
      <c r="M90" s="294"/>
      <c r="N90" s="169">
        <v>0.37711660085715426</v>
      </c>
      <c r="O90" s="294"/>
      <c r="P90" s="169">
        <v>0</v>
      </c>
      <c r="Q90" s="294"/>
      <c r="R90" s="169">
        <v>0</v>
      </c>
      <c r="S90" s="294"/>
      <c r="T90" s="169">
        <v>7.856018338691467</v>
      </c>
      <c r="U90" s="294"/>
      <c r="V90" s="235"/>
    </row>
    <row r="91" spans="2:22" s="169" customFormat="1" ht="12.75" customHeight="1">
      <c r="B91" s="315"/>
      <c r="C91" s="315"/>
      <c r="D91" s="315" t="s">
        <v>599</v>
      </c>
      <c r="E91" s="299" t="s">
        <v>71</v>
      </c>
      <c r="F91" s="291"/>
      <c r="G91" s="315"/>
      <c r="H91" s="315"/>
      <c r="I91" s="315"/>
      <c r="J91" s="315">
        <v>57.070981571134254</v>
      </c>
      <c r="K91" s="294"/>
      <c r="L91" s="169">
        <v>1084.5880977568913</v>
      </c>
      <c r="M91" s="294"/>
      <c r="N91" s="169">
        <v>0</v>
      </c>
      <c r="O91" s="294"/>
      <c r="P91" s="169">
        <v>17.88218503995475</v>
      </c>
      <c r="Q91" s="294"/>
      <c r="R91" s="169">
        <v>0</v>
      </c>
      <c r="S91" s="294"/>
      <c r="T91" s="169">
        <v>1159.5412643679804</v>
      </c>
      <c r="U91" s="294"/>
      <c r="V91" s="235"/>
    </row>
    <row r="92" spans="2:22" s="169" customFormat="1" ht="12.75" customHeight="1">
      <c r="B92" s="315"/>
      <c r="C92" s="315"/>
      <c r="D92" s="315" t="s">
        <v>600</v>
      </c>
      <c r="E92" s="299" t="s">
        <v>72</v>
      </c>
      <c r="F92" s="291"/>
      <c r="G92" s="315"/>
      <c r="H92" s="315"/>
      <c r="I92" s="315"/>
      <c r="J92" s="315">
        <v>168.35389909297442</v>
      </c>
      <c r="K92" s="294"/>
      <c r="L92" s="169">
        <v>85.31982382196327</v>
      </c>
      <c r="M92" s="294"/>
      <c r="N92" s="169">
        <v>0</v>
      </c>
      <c r="O92" s="294"/>
      <c r="P92" s="169">
        <v>4.84002611279771</v>
      </c>
      <c r="Q92" s="294"/>
      <c r="R92" s="169">
        <v>0</v>
      </c>
      <c r="S92" s="294"/>
      <c r="T92" s="169">
        <v>258.5137490277354</v>
      </c>
      <c r="U92" s="294"/>
      <c r="V92" s="235"/>
    </row>
    <row r="93" spans="2:22" s="169" customFormat="1" ht="12.75" customHeight="1">
      <c r="B93" s="315"/>
      <c r="C93" s="315"/>
      <c r="D93" s="315" t="s">
        <v>601</v>
      </c>
      <c r="E93" s="299" t="s">
        <v>73</v>
      </c>
      <c r="F93" s="291"/>
      <c r="G93" s="315"/>
      <c r="H93" s="315"/>
      <c r="I93" s="315"/>
      <c r="J93" s="315">
        <v>23136.42401581882</v>
      </c>
      <c r="K93" s="294"/>
      <c r="L93" s="169">
        <v>953.1655816514287</v>
      </c>
      <c r="M93" s="294"/>
      <c r="N93" s="169">
        <v>105.91212322078027</v>
      </c>
      <c r="O93" s="294"/>
      <c r="P93" s="169">
        <v>346.23555236551994</v>
      </c>
      <c r="Q93" s="294"/>
      <c r="R93" s="169">
        <v>0</v>
      </c>
      <c r="S93" s="294"/>
      <c r="T93" s="169">
        <v>24541.737273056548</v>
      </c>
      <c r="U93" s="294"/>
      <c r="V93" s="235"/>
    </row>
    <row r="94" spans="2:22" s="169" customFormat="1" ht="12.75" customHeight="1">
      <c r="B94" s="315"/>
      <c r="C94" s="315"/>
      <c r="D94" s="315"/>
      <c r="E94" s="291" t="s">
        <v>602</v>
      </c>
      <c r="F94" s="299" t="s">
        <v>74</v>
      </c>
      <c r="G94" s="315"/>
      <c r="H94" s="315"/>
      <c r="I94" s="315"/>
      <c r="J94" s="315">
        <v>5537.902272871261</v>
      </c>
      <c r="K94" s="294"/>
      <c r="L94" s="169">
        <v>656.8204381498548</v>
      </c>
      <c r="M94" s="294"/>
      <c r="N94" s="169">
        <v>0</v>
      </c>
      <c r="O94" s="294"/>
      <c r="P94" s="169">
        <v>90.69048175807568</v>
      </c>
      <c r="Q94" s="294"/>
      <c r="R94" s="169">
        <v>0</v>
      </c>
      <c r="S94" s="294"/>
      <c r="T94" s="169">
        <v>6285.413192779191</v>
      </c>
      <c r="U94" s="294"/>
      <c r="V94" s="235"/>
    </row>
    <row r="95" spans="2:22" s="169" customFormat="1" ht="12.75" customHeight="1">
      <c r="B95" s="315"/>
      <c r="C95" s="315"/>
      <c r="D95" s="315"/>
      <c r="E95" s="291" t="s">
        <v>603</v>
      </c>
      <c r="F95" s="299" t="s">
        <v>75</v>
      </c>
      <c r="G95" s="315"/>
      <c r="H95" s="315"/>
      <c r="I95" s="315"/>
      <c r="J95" s="315">
        <v>17598.52174294756</v>
      </c>
      <c r="K95" s="294"/>
      <c r="L95" s="169">
        <v>296.34514350157394</v>
      </c>
      <c r="M95" s="294"/>
      <c r="N95" s="169">
        <v>105.91212322078027</v>
      </c>
      <c r="O95" s="294"/>
      <c r="P95" s="169">
        <v>255.54507060744425</v>
      </c>
      <c r="Q95" s="294"/>
      <c r="R95" s="169">
        <v>0</v>
      </c>
      <c r="S95" s="294"/>
      <c r="T95" s="169">
        <v>18256.324080277358</v>
      </c>
      <c r="U95" s="294"/>
      <c r="V95" s="235"/>
    </row>
    <row r="96" spans="2:22" s="169" customFormat="1" ht="12.75" customHeight="1">
      <c r="B96" s="315"/>
      <c r="C96" s="315"/>
      <c r="D96" s="315" t="s">
        <v>604</v>
      </c>
      <c r="E96" s="299" t="s">
        <v>76</v>
      </c>
      <c r="F96" s="291"/>
      <c r="G96" s="315"/>
      <c r="H96" s="315"/>
      <c r="I96" s="315"/>
      <c r="J96" s="315">
        <v>78.43448575</v>
      </c>
      <c r="K96" s="294"/>
      <c r="L96" s="169">
        <v>-5.7756143599999845</v>
      </c>
      <c r="M96" s="294"/>
      <c r="N96" s="169">
        <v>0</v>
      </c>
      <c r="O96" s="294"/>
      <c r="P96" s="169">
        <v>-1.589700593385146E-14</v>
      </c>
      <c r="Q96" s="294"/>
      <c r="R96" s="169">
        <v>0</v>
      </c>
      <c r="S96" s="294"/>
      <c r="T96" s="169">
        <v>72.65887139</v>
      </c>
      <c r="U96" s="294"/>
      <c r="V96" s="235"/>
    </row>
    <row r="97" spans="10:20" s="290" customFormat="1" ht="7.5" customHeight="1">
      <c r="J97" s="349"/>
      <c r="K97" s="349"/>
      <c r="T97" s="349"/>
    </row>
    <row r="98" spans="2:20" s="340" customFormat="1" ht="10.5" customHeight="1">
      <c r="B98" s="343"/>
      <c r="C98" s="343"/>
      <c r="D98" s="343"/>
      <c r="E98" s="343"/>
      <c r="F98" s="343"/>
      <c r="G98" s="343"/>
      <c r="H98" s="344"/>
      <c r="I98" s="344"/>
      <c r="J98" s="344"/>
      <c r="K98" s="344"/>
      <c r="L98" s="344" t="s">
        <v>625</v>
      </c>
      <c r="M98" s="344"/>
      <c r="N98" s="344"/>
      <c r="O98" s="344"/>
      <c r="P98" s="344"/>
      <c r="Q98" s="344"/>
      <c r="R98" s="344"/>
      <c r="S98" s="344"/>
      <c r="T98" s="345"/>
    </row>
    <row r="99" spans="8:21" ht="10.5" customHeight="1">
      <c r="H99" s="335"/>
      <c r="I99" s="335"/>
      <c r="J99" s="337"/>
      <c r="K99" s="337"/>
      <c r="L99" s="346" t="s">
        <v>646</v>
      </c>
      <c r="M99" s="346"/>
      <c r="N99" s="346"/>
      <c r="O99" s="346"/>
      <c r="P99" s="346"/>
      <c r="Q99" s="346"/>
      <c r="R99" s="346"/>
      <c r="S99" s="347"/>
      <c r="T99" s="338"/>
      <c r="U99" s="258"/>
    </row>
    <row r="100" spans="2:21" ht="10.5" customHeight="1">
      <c r="B100" s="339" t="s">
        <v>1</v>
      </c>
      <c r="F100" s="348"/>
      <c r="G100" s="348"/>
      <c r="H100" s="348"/>
      <c r="I100" s="348"/>
      <c r="L100" s="349"/>
      <c r="M100" s="349"/>
      <c r="N100" s="349"/>
      <c r="O100" s="349"/>
      <c r="P100" s="349"/>
      <c r="Q100" s="349"/>
      <c r="R100" s="349"/>
      <c r="S100" s="349"/>
      <c r="U100" s="258"/>
    </row>
    <row r="101" spans="2:20" s="340" customFormat="1" ht="41.25" customHeight="1" thickBot="1">
      <c r="B101" s="350"/>
      <c r="C101" s="350"/>
      <c r="D101" s="350"/>
      <c r="E101" s="350"/>
      <c r="F101" s="351"/>
      <c r="G101" s="351"/>
      <c r="H101" s="351"/>
      <c r="I101" s="352"/>
      <c r="J101" s="353">
        <v>39965</v>
      </c>
      <c r="K101" s="354"/>
      <c r="L101" s="355" t="s">
        <v>626</v>
      </c>
      <c r="M101" s="354"/>
      <c r="N101" s="356" t="s">
        <v>627</v>
      </c>
      <c r="O101" s="357"/>
      <c r="P101" s="358" t="s">
        <v>628</v>
      </c>
      <c r="Q101" s="357"/>
      <c r="R101" s="358" t="s">
        <v>527</v>
      </c>
      <c r="S101" s="356"/>
      <c r="T101" s="353">
        <v>40057</v>
      </c>
    </row>
    <row r="102" spans="6:21" ht="7.5" customHeight="1">
      <c r="F102" s="348"/>
      <c r="G102" s="348"/>
      <c r="H102" s="348"/>
      <c r="I102" s="348"/>
      <c r="L102" s="349"/>
      <c r="M102" s="349"/>
      <c r="N102" s="349"/>
      <c r="O102" s="349"/>
      <c r="P102" s="349"/>
      <c r="Q102" s="349"/>
      <c r="R102" s="349"/>
      <c r="S102" s="349"/>
      <c r="U102" s="258"/>
    </row>
    <row r="103" spans="2:21" s="169" customFormat="1" ht="12.75" customHeight="1">
      <c r="B103" s="169" t="s">
        <v>428</v>
      </c>
      <c r="C103" s="169" t="s">
        <v>8</v>
      </c>
      <c r="D103" s="321"/>
      <c r="J103" s="235">
        <v>195806.8728526918</v>
      </c>
      <c r="K103" s="235"/>
      <c r="L103" s="235">
        <v>6402.18869798541</v>
      </c>
      <c r="M103" s="235"/>
      <c r="N103" s="235">
        <v>1840.3417328424564</v>
      </c>
      <c r="O103" s="235"/>
      <c r="P103" s="235">
        <v>-2046.5304597774177</v>
      </c>
      <c r="Q103" s="235"/>
      <c r="R103" s="235">
        <v>-101.67917787441613</v>
      </c>
      <c r="S103" s="235"/>
      <c r="T103" s="235">
        <v>201901.1936458678</v>
      </c>
      <c r="U103" s="235"/>
    </row>
    <row r="104" spans="2:21" s="169" customFormat="1" ht="12.75" customHeight="1">
      <c r="B104" s="194"/>
      <c r="C104" s="194"/>
      <c r="D104" s="322"/>
      <c r="J104" s="235"/>
      <c r="K104" s="235"/>
      <c r="L104" s="235"/>
      <c r="M104" s="235"/>
      <c r="N104" s="235"/>
      <c r="O104" s="235"/>
      <c r="P104" s="235"/>
      <c r="Q104" s="235"/>
      <c r="R104" s="235"/>
      <c r="S104" s="235"/>
      <c r="T104" s="235"/>
      <c r="U104" s="235"/>
    </row>
    <row r="105" spans="3:21" s="194" customFormat="1" ht="12.75" customHeight="1">
      <c r="C105" s="194" t="s">
        <v>423</v>
      </c>
      <c r="D105" s="194" t="s">
        <v>759</v>
      </c>
      <c r="J105" s="330">
        <v>121337.6744711779</v>
      </c>
      <c r="K105" s="330"/>
      <c r="L105" s="330">
        <v>3503.2671997785</v>
      </c>
      <c r="M105" s="330"/>
      <c r="N105" s="330">
        <v>203.85473241194347</v>
      </c>
      <c r="O105" s="330"/>
      <c r="P105" s="330">
        <v>-3166.580864948713</v>
      </c>
      <c r="Q105" s="330"/>
      <c r="R105" s="330">
        <v>0.014026999997810208</v>
      </c>
      <c r="S105" s="330"/>
      <c r="T105" s="330">
        <v>121878.22956541964</v>
      </c>
      <c r="U105" s="330"/>
    </row>
    <row r="106" spans="4:21" s="169" customFormat="1" ht="12.75" customHeight="1">
      <c r="D106" s="169" t="s">
        <v>200</v>
      </c>
      <c r="E106" s="169" t="s">
        <v>528</v>
      </c>
      <c r="J106" s="235">
        <v>117304.6693131779</v>
      </c>
      <c r="K106" s="235"/>
      <c r="L106" s="235">
        <v>3798.102924778499</v>
      </c>
      <c r="M106" s="235"/>
      <c r="N106" s="235">
        <v>203.85473241194347</v>
      </c>
      <c r="O106" s="235"/>
      <c r="P106" s="235">
        <v>-3236.680864948713</v>
      </c>
      <c r="Q106" s="235"/>
      <c r="R106" s="235">
        <v>0</v>
      </c>
      <c r="S106" s="235"/>
      <c r="T106" s="235">
        <v>118069.94610541963</v>
      </c>
      <c r="U106" s="235"/>
    </row>
    <row r="107" spans="5:21" s="169" customFormat="1" ht="12.75" customHeight="1">
      <c r="E107" s="169" t="s">
        <v>201</v>
      </c>
      <c r="J107" s="235">
        <v>0</v>
      </c>
      <c r="K107" s="235"/>
      <c r="L107" s="235">
        <v>0</v>
      </c>
      <c r="M107" s="235"/>
      <c r="N107" s="235">
        <v>0</v>
      </c>
      <c r="O107" s="235"/>
      <c r="P107" s="235">
        <v>0</v>
      </c>
      <c r="Q107" s="235"/>
      <c r="R107" s="235">
        <v>0</v>
      </c>
      <c r="S107" s="235"/>
      <c r="T107" s="235">
        <v>0</v>
      </c>
      <c r="U107" s="235"/>
    </row>
    <row r="108" spans="5:21" s="169" customFormat="1" ht="12.75" customHeight="1">
      <c r="E108" s="169" t="s">
        <v>529</v>
      </c>
      <c r="F108" s="169" t="s">
        <v>606</v>
      </c>
      <c r="J108" s="235">
        <v>0</v>
      </c>
      <c r="K108" s="235"/>
      <c r="L108" s="235">
        <v>0</v>
      </c>
      <c r="M108" s="235"/>
      <c r="N108" s="235">
        <v>0</v>
      </c>
      <c r="O108" s="235"/>
      <c r="P108" s="235">
        <v>0</v>
      </c>
      <c r="Q108" s="235"/>
      <c r="R108" s="235">
        <v>0</v>
      </c>
      <c r="S108" s="235"/>
      <c r="T108" s="235">
        <v>0</v>
      </c>
      <c r="U108" s="235"/>
    </row>
    <row r="109" spans="5:21" s="169" customFormat="1" ht="12.75" customHeight="1">
      <c r="E109" s="169" t="s">
        <v>531</v>
      </c>
      <c r="F109" s="169" t="s">
        <v>607</v>
      </c>
      <c r="J109" s="235">
        <v>117304.6693131779</v>
      </c>
      <c r="K109" s="235"/>
      <c r="L109" s="235">
        <v>3798.102924778499</v>
      </c>
      <c r="M109" s="235"/>
      <c r="N109" s="235">
        <v>203.85473241194347</v>
      </c>
      <c r="O109" s="235"/>
      <c r="P109" s="235">
        <v>-3236.680864948713</v>
      </c>
      <c r="Q109" s="235"/>
      <c r="R109" s="235">
        <v>0</v>
      </c>
      <c r="S109" s="235"/>
      <c r="T109" s="235">
        <v>118069.94610541963</v>
      </c>
      <c r="U109" s="235"/>
    </row>
    <row r="110" spans="4:21" s="169" customFormat="1" ht="12.75" customHeight="1">
      <c r="D110" s="169" t="s">
        <v>204</v>
      </c>
      <c r="E110" s="169" t="s">
        <v>17</v>
      </c>
      <c r="J110" s="235">
        <v>4033.005158</v>
      </c>
      <c r="K110" s="235"/>
      <c r="L110" s="235">
        <v>-294.83572499999894</v>
      </c>
      <c r="M110" s="235"/>
      <c r="N110" s="235">
        <v>0</v>
      </c>
      <c r="O110" s="235"/>
      <c r="P110" s="235">
        <v>70.1</v>
      </c>
      <c r="Q110" s="235"/>
      <c r="R110" s="235">
        <v>0.014026999997810208</v>
      </c>
      <c r="S110" s="235"/>
      <c r="T110" s="235">
        <v>3808.2834599999987</v>
      </c>
      <c r="U110" s="235"/>
    </row>
    <row r="111" spans="5:21" s="169" customFormat="1" ht="12.75" customHeight="1">
      <c r="E111" s="169" t="s">
        <v>533</v>
      </c>
      <c r="F111" s="169" t="s">
        <v>606</v>
      </c>
      <c r="J111" s="235">
        <v>0</v>
      </c>
      <c r="K111" s="235"/>
      <c r="L111" s="235">
        <v>0</v>
      </c>
      <c r="M111" s="235"/>
      <c r="N111" s="235">
        <v>0</v>
      </c>
      <c r="O111" s="235"/>
      <c r="P111" s="235">
        <v>0</v>
      </c>
      <c r="Q111" s="235"/>
      <c r="R111" s="235">
        <v>0</v>
      </c>
      <c r="S111" s="235"/>
      <c r="T111" s="235">
        <v>0</v>
      </c>
      <c r="U111" s="235"/>
    </row>
    <row r="112" spans="5:21" s="169" customFormat="1" ht="12.75" customHeight="1">
      <c r="E112" s="169" t="s">
        <v>534</v>
      </c>
      <c r="F112" s="169" t="s">
        <v>607</v>
      </c>
      <c r="J112" s="235">
        <v>4033.005158</v>
      </c>
      <c r="K112" s="235"/>
      <c r="L112" s="235">
        <v>-294.83572499999894</v>
      </c>
      <c r="M112" s="235"/>
      <c r="N112" s="235">
        <v>0</v>
      </c>
      <c r="O112" s="235"/>
      <c r="P112" s="235">
        <v>70.1</v>
      </c>
      <c r="Q112" s="235"/>
      <c r="R112" s="235">
        <v>0.014026999997810208</v>
      </c>
      <c r="S112" s="235"/>
      <c r="T112" s="235">
        <v>3808.2834599999987</v>
      </c>
      <c r="U112" s="235"/>
    </row>
    <row r="113" spans="3:21" s="194" customFormat="1" ht="12.75" customHeight="1">
      <c r="C113" s="194" t="s">
        <v>427</v>
      </c>
      <c r="D113" s="194" t="s">
        <v>314</v>
      </c>
      <c r="J113" s="330">
        <v>23836.253947268822</v>
      </c>
      <c r="K113" s="330"/>
      <c r="L113" s="330">
        <v>1138.4227913318027</v>
      </c>
      <c r="M113" s="330"/>
      <c r="N113" s="330">
        <v>1404.2359564208232</v>
      </c>
      <c r="O113" s="330"/>
      <c r="P113" s="330">
        <v>-391.29834308784996</v>
      </c>
      <c r="Q113" s="330"/>
      <c r="R113" s="330">
        <v>0.03395858983812872</v>
      </c>
      <c r="S113" s="330"/>
      <c r="T113" s="330">
        <v>25987.64831052343</v>
      </c>
      <c r="U113" s="330"/>
    </row>
    <row r="114" spans="4:21" s="169" customFormat="1" ht="12.75" customHeight="1">
      <c r="D114" s="169" t="s">
        <v>608</v>
      </c>
      <c r="E114" s="169" t="s">
        <v>209</v>
      </c>
      <c r="J114" s="235">
        <v>11732.714047975607</v>
      </c>
      <c r="K114" s="235"/>
      <c r="L114" s="235">
        <v>66.67427533180262</v>
      </c>
      <c r="M114" s="235"/>
      <c r="N114" s="235">
        <v>982.5759564208231</v>
      </c>
      <c r="O114" s="235"/>
      <c r="P114" s="235">
        <v>-398.69834308784993</v>
      </c>
      <c r="Q114" s="235"/>
      <c r="R114" s="235">
        <v>0</v>
      </c>
      <c r="S114" s="235"/>
      <c r="T114" s="235">
        <v>12383.265936640382</v>
      </c>
      <c r="U114" s="235"/>
    </row>
    <row r="115" spans="5:21" s="169" customFormat="1" ht="12.75" customHeight="1">
      <c r="E115" s="169" t="s">
        <v>537</v>
      </c>
      <c r="F115" s="169" t="s">
        <v>609</v>
      </c>
      <c r="J115" s="235">
        <v>1327.0135188550098</v>
      </c>
      <c r="K115" s="235"/>
      <c r="L115" s="235">
        <v>105.15739570679125</v>
      </c>
      <c r="M115" s="235"/>
      <c r="N115" s="235">
        <v>418.4121137409529</v>
      </c>
      <c r="O115" s="235"/>
      <c r="P115" s="235">
        <v>-50.094740128722606</v>
      </c>
      <c r="Q115" s="235"/>
      <c r="R115" s="235">
        <v>0</v>
      </c>
      <c r="S115" s="235"/>
      <c r="T115" s="235">
        <v>1800.4882881740314</v>
      </c>
      <c r="U115" s="235"/>
    </row>
    <row r="116" spans="5:21" s="169" customFormat="1" ht="12.75" customHeight="1">
      <c r="E116" s="169" t="s">
        <v>538</v>
      </c>
      <c r="F116" s="169" t="s">
        <v>154</v>
      </c>
      <c r="J116" s="235">
        <v>10405.700529120597</v>
      </c>
      <c r="K116" s="235"/>
      <c r="L116" s="235">
        <v>-38.48312037498863</v>
      </c>
      <c r="M116" s="235"/>
      <c r="N116" s="235">
        <v>564.1638426798702</v>
      </c>
      <c r="O116" s="235"/>
      <c r="P116" s="235">
        <v>-348.60360295912733</v>
      </c>
      <c r="Q116" s="235"/>
      <c r="R116" s="235">
        <v>0</v>
      </c>
      <c r="S116" s="235"/>
      <c r="T116" s="235">
        <v>10582.777648466352</v>
      </c>
      <c r="U116" s="235"/>
    </row>
    <row r="117" spans="4:21" s="169" customFormat="1" ht="12.75" customHeight="1">
      <c r="D117" s="169" t="s">
        <v>610</v>
      </c>
      <c r="E117" s="169" t="s">
        <v>215</v>
      </c>
      <c r="J117" s="235">
        <v>12103.539899293213</v>
      </c>
      <c r="K117" s="235"/>
      <c r="L117" s="235">
        <v>1071.748516</v>
      </c>
      <c r="M117" s="235"/>
      <c r="N117" s="235">
        <v>421.66</v>
      </c>
      <c r="O117" s="235"/>
      <c r="P117" s="235">
        <v>7.4</v>
      </c>
      <c r="Q117" s="235"/>
      <c r="R117" s="235">
        <v>0.03395858983812872</v>
      </c>
      <c r="S117" s="235"/>
      <c r="T117" s="235">
        <v>13604.382373883049</v>
      </c>
      <c r="U117" s="235"/>
    </row>
    <row r="118" spans="5:21" s="169" customFormat="1" ht="12.75" customHeight="1">
      <c r="E118" s="169" t="s">
        <v>543</v>
      </c>
      <c r="F118" s="169" t="s">
        <v>544</v>
      </c>
      <c r="J118" s="235">
        <v>11290.839899293213</v>
      </c>
      <c r="K118" s="235"/>
      <c r="L118" s="235">
        <v>774.6485160000001</v>
      </c>
      <c r="M118" s="235"/>
      <c r="N118" s="235">
        <v>421.66</v>
      </c>
      <c r="O118" s="235"/>
      <c r="P118" s="235">
        <v>7.4</v>
      </c>
      <c r="Q118" s="235"/>
      <c r="R118" s="235">
        <v>0.03395858983812872</v>
      </c>
      <c r="S118" s="235"/>
      <c r="T118" s="235">
        <v>12494.58237388305</v>
      </c>
      <c r="U118" s="235"/>
    </row>
    <row r="119" spans="6:21" s="169" customFormat="1" ht="12.75" customHeight="1">
      <c r="F119" s="169" t="s">
        <v>545</v>
      </c>
      <c r="G119" s="169" t="s">
        <v>82</v>
      </c>
      <c r="J119" s="235">
        <v>0</v>
      </c>
      <c r="K119" s="235"/>
      <c r="L119" s="235">
        <v>0</v>
      </c>
      <c r="M119" s="235"/>
      <c r="N119" s="235">
        <v>0</v>
      </c>
      <c r="O119" s="235"/>
      <c r="P119" s="235">
        <v>0</v>
      </c>
      <c r="Q119" s="235"/>
      <c r="R119" s="235">
        <v>0</v>
      </c>
      <c r="S119" s="235"/>
      <c r="T119" s="235">
        <v>0</v>
      </c>
      <c r="U119" s="235"/>
    </row>
    <row r="120" spans="6:21" s="169" customFormat="1" ht="12.75" customHeight="1">
      <c r="F120" s="169" t="s">
        <v>546</v>
      </c>
      <c r="G120" s="169" t="s">
        <v>539</v>
      </c>
      <c r="J120" s="235">
        <v>1557.2589813700001</v>
      </c>
      <c r="K120" s="235"/>
      <c r="L120" s="235">
        <v>-23.114921999999993</v>
      </c>
      <c r="M120" s="235"/>
      <c r="N120" s="235">
        <v>57.26</v>
      </c>
      <c r="O120" s="235"/>
      <c r="P120" s="235">
        <v>0</v>
      </c>
      <c r="Q120" s="235"/>
      <c r="R120" s="235">
        <v>0.00204742000006064</v>
      </c>
      <c r="S120" s="235"/>
      <c r="T120" s="235">
        <v>1591.4061067900002</v>
      </c>
      <c r="U120" s="235"/>
    </row>
    <row r="121" spans="6:21" s="169" customFormat="1" ht="12.75" customHeight="1">
      <c r="F121" s="169" t="s">
        <v>547</v>
      </c>
      <c r="G121" s="169" t="s">
        <v>153</v>
      </c>
      <c r="J121" s="235">
        <v>1122.7443725</v>
      </c>
      <c r="K121" s="235"/>
      <c r="L121" s="235">
        <v>6.523368999999946</v>
      </c>
      <c r="M121" s="235"/>
      <c r="N121" s="235">
        <v>34.9</v>
      </c>
      <c r="O121" s="235"/>
      <c r="P121" s="235">
        <v>0</v>
      </c>
      <c r="Q121" s="235"/>
      <c r="R121" s="235">
        <v>0.004599124999785431</v>
      </c>
      <c r="S121" s="235"/>
      <c r="T121" s="235">
        <v>1164.1723406249998</v>
      </c>
      <c r="U121" s="235"/>
    </row>
    <row r="122" spans="6:21" s="169" customFormat="1" ht="12.75" customHeight="1">
      <c r="F122" s="169" t="s">
        <v>548</v>
      </c>
      <c r="G122" s="169" t="s">
        <v>154</v>
      </c>
      <c r="J122" s="235">
        <v>8610.836545423212</v>
      </c>
      <c r="K122" s="235"/>
      <c r="L122" s="235">
        <v>791.2400690000002</v>
      </c>
      <c r="M122" s="235"/>
      <c r="N122" s="235">
        <v>329.5</v>
      </c>
      <c r="O122" s="235"/>
      <c r="P122" s="235">
        <v>7.4</v>
      </c>
      <c r="Q122" s="235"/>
      <c r="R122" s="235">
        <v>0.027312044838282645</v>
      </c>
      <c r="S122" s="235"/>
      <c r="T122" s="235">
        <v>9739.003926468049</v>
      </c>
      <c r="U122" s="235"/>
    </row>
    <row r="123" spans="7:21" s="169" customFormat="1" ht="12.75" customHeight="1">
      <c r="G123" s="169" t="s">
        <v>293</v>
      </c>
      <c r="H123" s="169" t="s">
        <v>65</v>
      </c>
      <c r="J123" s="235">
        <v>3604.8195700000006</v>
      </c>
      <c r="K123" s="235"/>
      <c r="L123" s="235">
        <v>331.158021</v>
      </c>
      <c r="M123" s="235"/>
      <c r="N123" s="235">
        <v>168.3</v>
      </c>
      <c r="O123" s="235"/>
      <c r="P123" s="235">
        <v>0</v>
      </c>
      <c r="Q123" s="235"/>
      <c r="R123" s="235">
        <v>-0.02117600000076436</v>
      </c>
      <c r="S123" s="235"/>
      <c r="T123" s="235">
        <v>4104.256415</v>
      </c>
      <c r="U123" s="235"/>
    </row>
    <row r="124" spans="7:21" s="169" customFormat="1" ht="12.75" customHeight="1">
      <c r="G124" s="169" t="s">
        <v>294</v>
      </c>
      <c r="H124" s="169" t="s">
        <v>66</v>
      </c>
      <c r="J124" s="235">
        <v>5006.01697542321</v>
      </c>
      <c r="K124" s="235"/>
      <c r="L124" s="235">
        <v>460.0820480000001</v>
      </c>
      <c r="M124" s="235"/>
      <c r="N124" s="235">
        <v>161.2</v>
      </c>
      <c r="O124" s="235"/>
      <c r="P124" s="235">
        <v>7.4</v>
      </c>
      <c r="Q124" s="235"/>
      <c r="R124" s="235">
        <v>0.048488044839047006</v>
      </c>
      <c r="S124" s="235"/>
      <c r="T124" s="235">
        <v>5634.747511468049</v>
      </c>
      <c r="U124" s="235"/>
    </row>
    <row r="125" spans="5:21" s="169" customFormat="1" ht="12.75" customHeight="1">
      <c r="E125" s="169" t="s">
        <v>611</v>
      </c>
      <c r="F125" s="169" t="s">
        <v>612</v>
      </c>
      <c r="J125" s="235">
        <v>812.7</v>
      </c>
      <c r="K125" s="235"/>
      <c r="L125" s="235">
        <v>297.1</v>
      </c>
      <c r="M125" s="235"/>
      <c r="N125" s="235">
        <v>0</v>
      </c>
      <c r="O125" s="235"/>
      <c r="P125" s="235">
        <v>0</v>
      </c>
      <c r="Q125" s="235"/>
      <c r="R125" s="235">
        <v>0</v>
      </c>
      <c r="S125" s="235"/>
      <c r="T125" s="235">
        <v>1109.8</v>
      </c>
      <c r="U125" s="235"/>
    </row>
    <row r="126" spans="6:21" s="169" customFormat="1" ht="12.75" customHeight="1">
      <c r="F126" s="169" t="s">
        <v>549</v>
      </c>
      <c r="G126" s="169" t="s">
        <v>82</v>
      </c>
      <c r="J126" s="235">
        <v>2.7</v>
      </c>
      <c r="K126" s="235"/>
      <c r="L126" s="235">
        <v>0</v>
      </c>
      <c r="M126" s="235"/>
      <c r="N126" s="235">
        <v>0</v>
      </c>
      <c r="O126" s="235"/>
      <c r="P126" s="235">
        <v>0</v>
      </c>
      <c r="Q126" s="235"/>
      <c r="R126" s="235">
        <v>0</v>
      </c>
      <c r="S126" s="235"/>
      <c r="T126" s="235">
        <v>2.7</v>
      </c>
      <c r="U126" s="235"/>
    </row>
    <row r="127" spans="6:21" s="169" customFormat="1" ht="12.75" customHeight="1">
      <c r="F127" s="169" t="s">
        <v>550</v>
      </c>
      <c r="G127" s="169" t="s">
        <v>613</v>
      </c>
      <c r="J127" s="235">
        <v>0</v>
      </c>
      <c r="K127" s="235"/>
      <c r="L127" s="235">
        <v>0</v>
      </c>
      <c r="M127" s="235"/>
      <c r="N127" s="235">
        <v>0</v>
      </c>
      <c r="O127" s="235"/>
      <c r="P127" s="235">
        <v>0</v>
      </c>
      <c r="Q127" s="235"/>
      <c r="R127" s="235">
        <v>0</v>
      </c>
      <c r="S127" s="235"/>
      <c r="T127" s="235">
        <v>0</v>
      </c>
      <c r="U127" s="235"/>
    </row>
    <row r="128" spans="6:21" s="169" customFormat="1" ht="12.75" customHeight="1">
      <c r="F128" s="169" t="s">
        <v>551</v>
      </c>
      <c r="G128" s="169" t="s">
        <v>153</v>
      </c>
      <c r="J128" s="235">
        <v>810</v>
      </c>
      <c r="K128" s="235"/>
      <c r="L128" s="235">
        <v>297.1</v>
      </c>
      <c r="M128" s="235"/>
      <c r="N128" s="235">
        <v>0</v>
      </c>
      <c r="O128" s="235"/>
      <c r="P128" s="235">
        <v>0</v>
      </c>
      <c r="Q128" s="235"/>
      <c r="R128" s="235">
        <v>0</v>
      </c>
      <c r="S128" s="235"/>
      <c r="T128" s="235">
        <v>1107.1</v>
      </c>
      <c r="U128" s="235"/>
    </row>
    <row r="129" spans="6:21" s="169" customFormat="1" ht="12.75" customHeight="1">
      <c r="F129" s="169" t="s">
        <v>552</v>
      </c>
      <c r="G129" s="169" t="s">
        <v>154</v>
      </c>
      <c r="J129" s="235">
        <v>0</v>
      </c>
      <c r="K129" s="235"/>
      <c r="L129" s="235">
        <v>0</v>
      </c>
      <c r="M129" s="235"/>
      <c r="N129" s="235">
        <v>0</v>
      </c>
      <c r="O129" s="235"/>
      <c r="P129" s="235">
        <v>0</v>
      </c>
      <c r="Q129" s="235"/>
      <c r="R129" s="235">
        <v>0</v>
      </c>
      <c r="S129" s="235"/>
      <c r="T129" s="235">
        <v>0</v>
      </c>
      <c r="U129" s="235"/>
    </row>
    <row r="130" spans="3:21" s="194" customFormat="1" ht="12.75" customHeight="1">
      <c r="C130" s="194" t="s">
        <v>480</v>
      </c>
      <c r="D130" s="194" t="s">
        <v>315</v>
      </c>
      <c r="J130" s="330">
        <v>2422.2416150298804</v>
      </c>
      <c r="K130" s="330"/>
      <c r="L130" s="330">
        <v>-1682.7152940695682</v>
      </c>
      <c r="M130" s="330"/>
      <c r="N130" s="330">
        <v>232.25104400968962</v>
      </c>
      <c r="O130" s="330"/>
      <c r="P130" s="330">
        <v>1390.9</v>
      </c>
      <c r="Q130" s="330"/>
      <c r="R130" s="330">
        <v>0</v>
      </c>
      <c r="S130" s="330"/>
      <c r="T130" s="330">
        <v>2362.6773649700017</v>
      </c>
      <c r="U130" s="330"/>
    </row>
    <row r="131" spans="4:21" s="169" customFormat="1" ht="12.75" customHeight="1">
      <c r="D131" s="169" t="s">
        <v>553</v>
      </c>
      <c r="E131" s="169" t="s">
        <v>82</v>
      </c>
      <c r="J131" s="235">
        <v>0</v>
      </c>
      <c r="K131" s="235"/>
      <c r="L131" s="235">
        <v>0</v>
      </c>
      <c r="M131" s="235"/>
      <c r="N131" s="235">
        <v>0</v>
      </c>
      <c r="O131" s="235"/>
      <c r="P131" s="235">
        <v>0</v>
      </c>
      <c r="Q131" s="235"/>
      <c r="R131" s="235">
        <v>0</v>
      </c>
      <c r="S131" s="235"/>
      <c r="T131" s="235">
        <v>0</v>
      </c>
      <c r="U131" s="235"/>
    </row>
    <row r="132" spans="4:21" s="169" customFormat="1" ht="12.75" customHeight="1">
      <c r="D132" s="169" t="s">
        <v>554</v>
      </c>
      <c r="E132" s="169" t="s">
        <v>539</v>
      </c>
      <c r="J132" s="235">
        <v>0</v>
      </c>
      <c r="K132" s="235"/>
      <c r="L132" s="235">
        <v>0</v>
      </c>
      <c r="M132" s="235"/>
      <c r="N132" s="235">
        <v>0</v>
      </c>
      <c r="O132" s="235"/>
      <c r="P132" s="235">
        <v>0</v>
      </c>
      <c r="Q132" s="235"/>
      <c r="R132" s="235">
        <v>0</v>
      </c>
      <c r="S132" s="235"/>
      <c r="T132" s="235">
        <v>0</v>
      </c>
      <c r="U132" s="235"/>
    </row>
    <row r="133" spans="4:21" s="169" customFormat="1" ht="12.75" customHeight="1">
      <c r="D133" s="169" t="s">
        <v>555</v>
      </c>
      <c r="E133" s="169" t="s">
        <v>153</v>
      </c>
      <c r="J133" s="235">
        <v>1527.1602353600013</v>
      </c>
      <c r="K133" s="235"/>
      <c r="L133" s="235">
        <v>-680.8179143358033</v>
      </c>
      <c r="M133" s="235"/>
      <c r="N133" s="235">
        <v>128.86392395580344</v>
      </c>
      <c r="O133" s="235"/>
      <c r="P133" s="235">
        <v>513.2</v>
      </c>
      <c r="Q133" s="235"/>
      <c r="R133" s="235">
        <v>0</v>
      </c>
      <c r="S133" s="235"/>
      <c r="T133" s="235">
        <v>1488.4062449800015</v>
      </c>
      <c r="U133" s="235"/>
    </row>
    <row r="134" spans="4:21" s="169" customFormat="1" ht="12.75" customHeight="1">
      <c r="D134" s="169" t="s">
        <v>556</v>
      </c>
      <c r="E134" s="169" t="s">
        <v>154</v>
      </c>
      <c r="J134" s="235">
        <v>895.081379669879</v>
      </c>
      <c r="K134" s="235"/>
      <c r="L134" s="235">
        <v>-1001.8973797337651</v>
      </c>
      <c r="M134" s="235"/>
      <c r="N134" s="235">
        <v>103.38712005388618</v>
      </c>
      <c r="O134" s="235"/>
      <c r="P134" s="235">
        <v>877.7</v>
      </c>
      <c r="Q134" s="235"/>
      <c r="R134" s="235">
        <v>0</v>
      </c>
      <c r="S134" s="235"/>
      <c r="T134" s="235">
        <v>874.27111999</v>
      </c>
      <c r="U134" s="235"/>
    </row>
    <row r="135" spans="3:21" s="194" customFormat="1" ht="12.75" customHeight="1">
      <c r="C135" s="194" t="s">
        <v>557</v>
      </c>
      <c r="D135" s="194" t="s">
        <v>227</v>
      </c>
      <c r="J135" s="330">
        <v>48210.70281921518</v>
      </c>
      <c r="K135" s="330"/>
      <c r="L135" s="330">
        <v>3443.214000944675</v>
      </c>
      <c r="M135" s="330"/>
      <c r="N135" s="330">
        <v>0</v>
      </c>
      <c r="O135" s="330"/>
      <c r="P135" s="330">
        <v>120.44874825914509</v>
      </c>
      <c r="Q135" s="330"/>
      <c r="R135" s="330">
        <v>-101.72716346425207</v>
      </c>
      <c r="S135" s="330"/>
      <c r="T135" s="330">
        <v>51672.63840495475</v>
      </c>
      <c r="U135" s="330"/>
    </row>
    <row r="136" spans="4:21" s="169" customFormat="1" ht="12.75" customHeight="1">
      <c r="D136" s="169" t="s">
        <v>273</v>
      </c>
      <c r="E136" s="169" t="s">
        <v>21</v>
      </c>
      <c r="J136" s="235">
        <v>7007.884541895183</v>
      </c>
      <c r="K136" s="235"/>
      <c r="L136" s="235">
        <v>525.605512038528</v>
      </c>
      <c r="M136" s="235"/>
      <c r="N136" s="235">
        <v>0</v>
      </c>
      <c r="O136" s="235"/>
      <c r="P136" s="235">
        <v>0</v>
      </c>
      <c r="Q136" s="235"/>
      <c r="R136" s="235">
        <v>-101.7141751929761</v>
      </c>
      <c r="S136" s="235"/>
      <c r="T136" s="235">
        <v>7431.775878740736</v>
      </c>
      <c r="U136" s="235"/>
    </row>
    <row r="137" spans="5:21" s="169" customFormat="1" ht="12.75" customHeight="1">
      <c r="E137" s="169" t="s">
        <v>558</v>
      </c>
      <c r="F137" s="169" t="s">
        <v>539</v>
      </c>
      <c r="J137" s="235">
        <v>0</v>
      </c>
      <c r="K137" s="235"/>
      <c r="L137" s="235">
        <v>0</v>
      </c>
      <c r="M137" s="235"/>
      <c r="N137" s="235">
        <v>0</v>
      </c>
      <c r="O137" s="235"/>
      <c r="P137" s="235">
        <v>0</v>
      </c>
      <c r="Q137" s="235"/>
      <c r="R137" s="235">
        <v>0</v>
      </c>
      <c r="S137" s="235"/>
      <c r="T137" s="235">
        <v>0</v>
      </c>
      <c r="U137" s="235"/>
    </row>
    <row r="138" spans="6:21" s="169" customFormat="1" ht="12.75" customHeight="1">
      <c r="F138" s="169" t="s">
        <v>559</v>
      </c>
      <c r="G138" s="169" t="s">
        <v>560</v>
      </c>
      <c r="J138" s="235">
        <v>0</v>
      </c>
      <c r="K138" s="235"/>
      <c r="L138" s="235">
        <v>0</v>
      </c>
      <c r="M138" s="235"/>
      <c r="N138" s="235">
        <v>0</v>
      </c>
      <c r="O138" s="235"/>
      <c r="P138" s="235">
        <v>0</v>
      </c>
      <c r="Q138" s="235"/>
      <c r="R138" s="235">
        <v>0</v>
      </c>
      <c r="S138" s="235"/>
      <c r="T138" s="235">
        <v>0</v>
      </c>
      <c r="U138" s="235"/>
    </row>
    <row r="139" spans="6:21" s="169" customFormat="1" ht="12.75" customHeight="1">
      <c r="F139" s="169" t="s">
        <v>561</v>
      </c>
      <c r="G139" s="169" t="s">
        <v>562</v>
      </c>
      <c r="J139" s="235">
        <v>0</v>
      </c>
      <c r="K139" s="235"/>
      <c r="L139" s="235">
        <v>0</v>
      </c>
      <c r="M139" s="235"/>
      <c r="N139" s="235">
        <v>0</v>
      </c>
      <c r="O139" s="235"/>
      <c r="P139" s="235">
        <v>0</v>
      </c>
      <c r="Q139" s="235"/>
      <c r="R139" s="235">
        <v>0</v>
      </c>
      <c r="S139" s="235"/>
      <c r="T139" s="235">
        <v>0</v>
      </c>
      <c r="U139" s="235"/>
    </row>
    <row r="140" spans="5:21" s="169" customFormat="1" ht="12.75" customHeight="1">
      <c r="E140" s="169" t="s">
        <v>563</v>
      </c>
      <c r="F140" s="169" t="s">
        <v>154</v>
      </c>
      <c r="J140" s="235">
        <v>7007.884541895183</v>
      </c>
      <c r="K140" s="235"/>
      <c r="L140" s="235">
        <v>525.605512038528</v>
      </c>
      <c r="M140" s="235"/>
      <c r="N140" s="235">
        <v>0</v>
      </c>
      <c r="O140" s="235"/>
      <c r="P140" s="235">
        <v>0</v>
      </c>
      <c r="Q140" s="235"/>
      <c r="R140" s="235">
        <v>-101.7141751929761</v>
      </c>
      <c r="S140" s="235"/>
      <c r="T140" s="235">
        <v>7431.775878740736</v>
      </c>
      <c r="U140" s="235"/>
    </row>
    <row r="141" spans="6:21" s="323" customFormat="1" ht="12.75" customHeight="1">
      <c r="F141" s="323" t="s">
        <v>564</v>
      </c>
      <c r="G141" s="323" t="s">
        <v>560</v>
      </c>
      <c r="I141" s="169"/>
      <c r="J141" s="235">
        <v>860.2044680609998</v>
      </c>
      <c r="K141" s="235"/>
      <c r="L141" s="235">
        <v>-9.254</v>
      </c>
      <c r="M141" s="235"/>
      <c r="N141" s="235">
        <v>0</v>
      </c>
      <c r="O141" s="235"/>
      <c r="P141" s="235">
        <v>0</v>
      </c>
      <c r="Q141" s="235"/>
      <c r="R141" s="235">
        <v>0.0001809999999786826</v>
      </c>
      <c r="S141" s="235"/>
      <c r="T141" s="235">
        <v>850.9506490609998</v>
      </c>
      <c r="U141" s="331"/>
    </row>
    <row r="142" spans="7:21" s="323" customFormat="1" ht="12.75" customHeight="1">
      <c r="G142" s="323" t="s">
        <v>614</v>
      </c>
      <c r="H142" s="323" t="s">
        <v>65</v>
      </c>
      <c r="I142" s="169"/>
      <c r="J142" s="235">
        <v>437.049</v>
      </c>
      <c r="K142" s="235"/>
      <c r="L142" s="235">
        <v>-9.266</v>
      </c>
      <c r="M142" s="235"/>
      <c r="N142" s="235">
        <v>0</v>
      </c>
      <c r="O142" s="235"/>
      <c r="P142" s="235">
        <v>0</v>
      </c>
      <c r="Q142" s="235"/>
      <c r="R142" s="235">
        <v>0.00018099999997822636</v>
      </c>
      <c r="S142" s="235"/>
      <c r="T142" s="235">
        <v>427.78318099999996</v>
      </c>
      <c r="U142" s="331"/>
    </row>
    <row r="143" spans="7:21" s="323" customFormat="1" ht="12.75" customHeight="1">
      <c r="G143" s="323" t="s">
        <v>615</v>
      </c>
      <c r="H143" s="323" t="s">
        <v>66</v>
      </c>
      <c r="I143" s="169"/>
      <c r="J143" s="235">
        <v>423.15546806099985</v>
      </c>
      <c r="K143" s="235"/>
      <c r="L143" s="235">
        <v>0.012</v>
      </c>
      <c r="M143" s="235"/>
      <c r="N143" s="235">
        <v>0</v>
      </c>
      <c r="O143" s="235"/>
      <c r="P143" s="235">
        <v>0</v>
      </c>
      <c r="Q143" s="235"/>
      <c r="R143" s="235">
        <v>4.562322741819003E-16</v>
      </c>
      <c r="S143" s="235"/>
      <c r="T143" s="235">
        <v>423.16746806099985</v>
      </c>
      <c r="U143" s="331"/>
    </row>
    <row r="144" spans="6:21" s="323" customFormat="1" ht="12.75" customHeight="1">
      <c r="F144" s="323" t="s">
        <v>565</v>
      </c>
      <c r="G144" s="323" t="s">
        <v>562</v>
      </c>
      <c r="I144" s="169"/>
      <c r="J144" s="235">
        <v>6147.6800738341835</v>
      </c>
      <c r="K144" s="235"/>
      <c r="L144" s="235">
        <v>534.859512038528</v>
      </c>
      <c r="M144" s="235"/>
      <c r="N144" s="235">
        <v>0</v>
      </c>
      <c r="O144" s="235"/>
      <c r="P144" s="235">
        <v>0</v>
      </c>
      <c r="Q144" s="235"/>
      <c r="R144" s="235">
        <v>-101.71435619297608</v>
      </c>
      <c r="S144" s="235"/>
      <c r="T144" s="235">
        <v>6580.8252296797355</v>
      </c>
      <c r="U144" s="331"/>
    </row>
    <row r="145" spans="7:21" s="323" customFormat="1" ht="12.75" customHeight="1">
      <c r="G145" s="323" t="s">
        <v>566</v>
      </c>
      <c r="H145" s="323" t="s">
        <v>65</v>
      </c>
      <c r="I145" s="169"/>
      <c r="J145" s="235">
        <v>1147</v>
      </c>
      <c r="K145" s="235"/>
      <c r="L145" s="235">
        <v>-45.5</v>
      </c>
      <c r="M145" s="235"/>
      <c r="N145" s="235">
        <v>0</v>
      </c>
      <c r="O145" s="235"/>
      <c r="P145" s="235">
        <v>0</v>
      </c>
      <c r="Q145" s="235"/>
      <c r="R145" s="235">
        <v>0</v>
      </c>
      <c r="S145" s="235"/>
      <c r="T145" s="235">
        <v>1101.5</v>
      </c>
      <c r="U145" s="331"/>
    </row>
    <row r="146" spans="7:21" s="323" customFormat="1" ht="12.75" customHeight="1">
      <c r="G146" s="323" t="s">
        <v>567</v>
      </c>
      <c r="H146" s="323" t="s">
        <v>66</v>
      </c>
      <c r="I146" s="169"/>
      <c r="J146" s="235">
        <v>5000.6800738341835</v>
      </c>
      <c r="K146" s="235"/>
      <c r="L146" s="235">
        <v>580.359512038528</v>
      </c>
      <c r="M146" s="235"/>
      <c r="N146" s="235">
        <v>0</v>
      </c>
      <c r="O146" s="235"/>
      <c r="P146" s="235">
        <v>0</v>
      </c>
      <c r="Q146" s="235"/>
      <c r="R146" s="235">
        <v>-101.71435619297608</v>
      </c>
      <c r="S146" s="235"/>
      <c r="T146" s="235">
        <v>5479.3252296797355</v>
      </c>
      <c r="U146" s="331"/>
    </row>
    <row r="147" spans="4:21" s="169" customFormat="1" ht="12.75" customHeight="1">
      <c r="D147" s="169" t="s">
        <v>274</v>
      </c>
      <c r="E147" s="169" t="s">
        <v>22</v>
      </c>
      <c r="J147" s="235">
        <v>40613.263801049994</v>
      </c>
      <c r="K147" s="235"/>
      <c r="L147" s="235">
        <v>1842.3025213200003</v>
      </c>
      <c r="M147" s="235"/>
      <c r="N147" s="235">
        <v>0</v>
      </c>
      <c r="O147" s="235"/>
      <c r="P147" s="235">
        <v>102.04874825914509</v>
      </c>
      <c r="Q147" s="235"/>
      <c r="R147" s="235">
        <v>-0.047769259147579124</v>
      </c>
      <c r="S147" s="235"/>
      <c r="T147" s="235">
        <v>42557.56730136999</v>
      </c>
      <c r="U147" s="235"/>
    </row>
    <row r="148" spans="5:21" s="169" customFormat="1" ht="12.75" customHeight="1">
      <c r="E148" s="169" t="s">
        <v>568</v>
      </c>
      <c r="F148" s="169" t="s">
        <v>82</v>
      </c>
      <c r="J148" s="235">
        <v>0</v>
      </c>
      <c r="K148" s="235"/>
      <c r="L148" s="235">
        <v>0</v>
      </c>
      <c r="M148" s="235"/>
      <c r="N148" s="235">
        <v>0</v>
      </c>
      <c r="O148" s="235"/>
      <c r="P148" s="235">
        <v>0</v>
      </c>
      <c r="Q148" s="235"/>
      <c r="R148" s="235">
        <v>0</v>
      </c>
      <c r="S148" s="235"/>
      <c r="T148" s="235">
        <v>0</v>
      </c>
      <c r="U148" s="235"/>
    </row>
    <row r="149" spans="6:21" s="169" customFormat="1" ht="12.75" customHeight="1">
      <c r="F149" s="169" t="s">
        <v>569</v>
      </c>
      <c r="G149" s="169" t="s">
        <v>616</v>
      </c>
      <c r="J149" s="235">
        <v>0</v>
      </c>
      <c r="K149" s="235"/>
      <c r="L149" s="235">
        <v>0</v>
      </c>
      <c r="M149" s="235"/>
      <c r="N149" s="235">
        <v>0</v>
      </c>
      <c r="O149" s="235"/>
      <c r="P149" s="235">
        <v>0</v>
      </c>
      <c r="Q149" s="235"/>
      <c r="R149" s="235">
        <v>0</v>
      </c>
      <c r="S149" s="235"/>
      <c r="T149" s="235">
        <v>0</v>
      </c>
      <c r="U149" s="235"/>
    </row>
    <row r="150" spans="6:21" s="169" customFormat="1" ht="12.75" customHeight="1">
      <c r="F150" s="169" t="s">
        <v>570</v>
      </c>
      <c r="G150" s="169" t="s">
        <v>617</v>
      </c>
      <c r="J150" s="235">
        <v>0</v>
      </c>
      <c r="K150" s="235"/>
      <c r="L150" s="235">
        <v>0</v>
      </c>
      <c r="M150" s="235"/>
      <c r="N150" s="235">
        <v>0</v>
      </c>
      <c r="O150" s="235"/>
      <c r="P150" s="235">
        <v>0</v>
      </c>
      <c r="Q150" s="235"/>
      <c r="R150" s="235">
        <v>0</v>
      </c>
      <c r="S150" s="235"/>
      <c r="T150" s="235">
        <v>0</v>
      </c>
      <c r="U150" s="235"/>
    </row>
    <row r="151" spans="6:21" s="169" customFormat="1" ht="12.75" customHeight="1">
      <c r="F151" s="169" t="s">
        <v>618</v>
      </c>
      <c r="G151" s="169" t="s">
        <v>562</v>
      </c>
      <c r="J151" s="235">
        <v>0</v>
      </c>
      <c r="K151" s="235"/>
      <c r="L151" s="235">
        <v>0</v>
      </c>
      <c r="M151" s="235"/>
      <c r="N151" s="235">
        <v>0</v>
      </c>
      <c r="O151" s="235"/>
      <c r="P151" s="235">
        <v>0</v>
      </c>
      <c r="Q151" s="235"/>
      <c r="R151" s="235">
        <v>0</v>
      </c>
      <c r="S151" s="235"/>
      <c r="T151" s="235">
        <v>0</v>
      </c>
      <c r="U151" s="235"/>
    </row>
    <row r="152" spans="5:21" s="169" customFormat="1" ht="12.75" customHeight="1">
      <c r="E152" s="169" t="s">
        <v>619</v>
      </c>
      <c r="F152" s="169" t="s">
        <v>539</v>
      </c>
      <c r="J152" s="235">
        <v>1049.154534</v>
      </c>
      <c r="K152" s="235"/>
      <c r="L152" s="235">
        <v>-16.620488000000005</v>
      </c>
      <c r="M152" s="235"/>
      <c r="N152" s="235">
        <v>0</v>
      </c>
      <c r="O152" s="235"/>
      <c r="P152" s="235">
        <v>5.1</v>
      </c>
      <c r="Q152" s="235"/>
      <c r="R152" s="235">
        <v>0.0031219999999674286</v>
      </c>
      <c r="S152" s="235"/>
      <c r="T152" s="235">
        <v>1037.637168</v>
      </c>
      <c r="U152" s="235"/>
    </row>
    <row r="153" spans="6:21" s="169" customFormat="1" ht="12.75" customHeight="1">
      <c r="F153" s="169" t="s">
        <v>572</v>
      </c>
      <c r="G153" s="169" t="s">
        <v>560</v>
      </c>
      <c r="J153" s="235">
        <v>1049.154534</v>
      </c>
      <c r="K153" s="235"/>
      <c r="L153" s="235">
        <v>-16.620488000000005</v>
      </c>
      <c r="M153" s="235"/>
      <c r="N153" s="235">
        <v>0</v>
      </c>
      <c r="O153" s="235"/>
      <c r="P153" s="235">
        <v>5.1</v>
      </c>
      <c r="Q153" s="235"/>
      <c r="R153" s="235">
        <v>0.0031219999999674286</v>
      </c>
      <c r="S153" s="235"/>
      <c r="T153" s="235">
        <v>1037.637168</v>
      </c>
      <c r="U153" s="235"/>
    </row>
    <row r="154" spans="6:21" s="169" customFormat="1" ht="12.75" customHeight="1">
      <c r="F154" s="169" t="s">
        <v>573</v>
      </c>
      <c r="G154" s="169" t="s">
        <v>562</v>
      </c>
      <c r="J154" s="235">
        <v>0</v>
      </c>
      <c r="K154" s="235"/>
      <c r="L154" s="235">
        <v>0</v>
      </c>
      <c r="M154" s="235"/>
      <c r="N154" s="235">
        <v>0</v>
      </c>
      <c r="O154" s="235"/>
      <c r="P154" s="235">
        <v>0</v>
      </c>
      <c r="Q154" s="235"/>
      <c r="R154" s="235">
        <v>0</v>
      </c>
      <c r="S154" s="235"/>
      <c r="T154" s="235">
        <v>0</v>
      </c>
      <c r="U154" s="235"/>
    </row>
    <row r="155" spans="5:21" s="169" customFormat="1" ht="12.75" customHeight="1">
      <c r="E155" s="169" t="s">
        <v>574</v>
      </c>
      <c r="F155" s="169" t="s">
        <v>153</v>
      </c>
      <c r="J155" s="235">
        <v>9170.53502815</v>
      </c>
      <c r="K155" s="235"/>
      <c r="L155" s="235">
        <v>1309.9504368500002</v>
      </c>
      <c r="M155" s="235"/>
      <c r="N155" s="235">
        <v>0</v>
      </c>
      <c r="O155" s="235"/>
      <c r="P155" s="235">
        <v>10.748748259145096</v>
      </c>
      <c r="Q155" s="235"/>
      <c r="R155" s="235">
        <v>-0.0036192591451893463</v>
      </c>
      <c r="S155" s="235"/>
      <c r="T155" s="235">
        <v>10491.230594</v>
      </c>
      <c r="U155" s="235"/>
    </row>
    <row r="156" spans="6:21" s="169" customFormat="1" ht="12.75" customHeight="1">
      <c r="F156" s="169" t="s">
        <v>575</v>
      </c>
      <c r="G156" s="169" t="s">
        <v>560</v>
      </c>
      <c r="J156" s="235">
        <v>5526.62893915</v>
      </c>
      <c r="K156" s="235"/>
      <c r="L156" s="235">
        <v>254.7841378500001</v>
      </c>
      <c r="M156" s="235"/>
      <c r="N156" s="235">
        <v>0</v>
      </c>
      <c r="O156" s="235"/>
      <c r="P156" s="235">
        <v>10.748748259145096</v>
      </c>
      <c r="Q156" s="235"/>
      <c r="R156" s="235">
        <v>-0.003619259144734599</v>
      </c>
      <c r="S156" s="235"/>
      <c r="T156" s="235">
        <v>5792.158206000001</v>
      </c>
      <c r="U156" s="235"/>
    </row>
    <row r="157" spans="6:21" s="169" customFormat="1" ht="12.75" customHeight="1">
      <c r="F157" s="169" t="s">
        <v>576</v>
      </c>
      <c r="G157" s="169" t="s">
        <v>562</v>
      </c>
      <c r="J157" s="235">
        <v>3643.906089</v>
      </c>
      <c r="K157" s="235"/>
      <c r="L157" s="235">
        <v>1055.166299</v>
      </c>
      <c r="M157" s="235"/>
      <c r="N157" s="235">
        <v>0</v>
      </c>
      <c r="O157" s="235"/>
      <c r="P157" s="235">
        <v>0</v>
      </c>
      <c r="Q157" s="235"/>
      <c r="R157" s="235">
        <v>-4.547473508864641E-13</v>
      </c>
      <c r="S157" s="235"/>
      <c r="T157" s="235">
        <v>4699.072388</v>
      </c>
      <c r="U157" s="235"/>
    </row>
    <row r="158" spans="5:21" s="169" customFormat="1" ht="12.75" customHeight="1">
      <c r="E158" s="169" t="s">
        <v>577</v>
      </c>
      <c r="F158" s="169" t="s">
        <v>154</v>
      </c>
      <c r="J158" s="235">
        <v>30393.574238899993</v>
      </c>
      <c r="K158" s="235"/>
      <c r="L158" s="235">
        <v>548.97257247</v>
      </c>
      <c r="M158" s="235"/>
      <c r="N158" s="235">
        <v>0</v>
      </c>
      <c r="O158" s="235"/>
      <c r="P158" s="235">
        <v>86.2</v>
      </c>
      <c r="Q158" s="235"/>
      <c r="R158" s="235">
        <v>-0.047272000002357206</v>
      </c>
      <c r="S158" s="235"/>
      <c r="T158" s="235">
        <v>31028.69953936999</v>
      </c>
      <c r="U158" s="235"/>
    </row>
    <row r="159" spans="6:21" s="169" customFormat="1" ht="12.75" customHeight="1">
      <c r="F159" s="169" t="s">
        <v>578</v>
      </c>
      <c r="G159" s="169" t="s">
        <v>560</v>
      </c>
      <c r="J159" s="235">
        <v>28332.316784899995</v>
      </c>
      <c r="K159" s="235"/>
      <c r="L159" s="235">
        <v>909.93311347</v>
      </c>
      <c r="M159" s="235"/>
      <c r="N159" s="235">
        <v>0</v>
      </c>
      <c r="O159" s="235"/>
      <c r="P159" s="235">
        <v>86.2</v>
      </c>
      <c r="Q159" s="235"/>
      <c r="R159" s="235">
        <v>-0.03791400000247913</v>
      </c>
      <c r="S159" s="235"/>
      <c r="T159" s="235">
        <v>29328.411984369992</v>
      </c>
      <c r="U159" s="235"/>
    </row>
    <row r="160" spans="7:21" s="169" customFormat="1" ht="12.75" customHeight="1">
      <c r="G160" s="169" t="s">
        <v>620</v>
      </c>
      <c r="H160" s="169" t="s">
        <v>65</v>
      </c>
      <c r="J160" s="235">
        <v>3365.1951179999987</v>
      </c>
      <c r="K160" s="235"/>
      <c r="L160" s="235">
        <v>250.88623500000006</v>
      </c>
      <c r="M160" s="235"/>
      <c r="N160" s="235">
        <v>0</v>
      </c>
      <c r="O160" s="235"/>
      <c r="P160" s="235">
        <v>2.1</v>
      </c>
      <c r="Q160" s="235"/>
      <c r="R160" s="235">
        <v>-0.0330429999987758</v>
      </c>
      <c r="S160" s="235"/>
      <c r="T160" s="235">
        <v>3618.14831</v>
      </c>
      <c r="U160" s="235"/>
    </row>
    <row r="161" spans="7:21" s="169" customFormat="1" ht="12.75" customHeight="1">
      <c r="G161" s="169" t="s">
        <v>621</v>
      </c>
      <c r="H161" s="169" t="s">
        <v>66</v>
      </c>
      <c r="J161" s="235">
        <v>24967.121666899995</v>
      </c>
      <c r="K161" s="235"/>
      <c r="L161" s="235">
        <v>659.0468784699999</v>
      </c>
      <c r="M161" s="235"/>
      <c r="N161" s="235">
        <v>0</v>
      </c>
      <c r="O161" s="235"/>
      <c r="P161" s="235">
        <v>84.1</v>
      </c>
      <c r="Q161" s="235"/>
      <c r="R161" s="235">
        <v>-0.00487100000370333</v>
      </c>
      <c r="S161" s="235"/>
      <c r="T161" s="235">
        <v>25710.26367436999</v>
      </c>
      <c r="U161" s="235"/>
    </row>
    <row r="162" spans="6:21" s="169" customFormat="1" ht="12.75" customHeight="1">
      <c r="F162" s="169" t="s">
        <v>579</v>
      </c>
      <c r="G162" s="169" t="s">
        <v>562</v>
      </c>
      <c r="J162" s="235">
        <v>2061.257454</v>
      </c>
      <c r="K162" s="235"/>
      <c r="L162" s="235">
        <v>-360.9605409999999</v>
      </c>
      <c r="M162" s="235"/>
      <c r="N162" s="235">
        <v>0</v>
      </c>
      <c r="O162" s="235"/>
      <c r="P162" s="235">
        <v>0</v>
      </c>
      <c r="Q162" s="235"/>
      <c r="R162" s="235">
        <v>-0.009357999999878075</v>
      </c>
      <c r="S162" s="235"/>
      <c r="T162" s="235">
        <v>1700.287555</v>
      </c>
      <c r="U162" s="235"/>
    </row>
    <row r="163" spans="7:21" s="169" customFormat="1" ht="12.75" customHeight="1">
      <c r="G163" s="169" t="s">
        <v>622</v>
      </c>
      <c r="H163" s="169" t="s">
        <v>65</v>
      </c>
      <c r="J163" s="235">
        <v>190.979336</v>
      </c>
      <c r="K163" s="235"/>
      <c r="L163" s="235">
        <v>90.696246</v>
      </c>
      <c r="M163" s="235"/>
      <c r="N163" s="235">
        <v>0</v>
      </c>
      <c r="O163" s="235"/>
      <c r="P163" s="235">
        <v>0</v>
      </c>
      <c r="Q163" s="235"/>
      <c r="R163" s="235">
        <v>2.842170943040401E-14</v>
      </c>
      <c r="S163" s="235"/>
      <c r="T163" s="235">
        <v>281.675582</v>
      </c>
      <c r="U163" s="235"/>
    </row>
    <row r="164" spans="7:21" s="169" customFormat="1" ht="12.75" customHeight="1">
      <c r="G164" s="169" t="s">
        <v>623</v>
      </c>
      <c r="H164" s="169" t="s">
        <v>66</v>
      </c>
      <c r="J164" s="235">
        <v>1870.278118</v>
      </c>
      <c r="K164" s="235"/>
      <c r="L164" s="235">
        <v>-451.65678699999995</v>
      </c>
      <c r="M164" s="235"/>
      <c r="N164" s="235">
        <v>0</v>
      </c>
      <c r="O164" s="235"/>
      <c r="P164" s="235">
        <v>0</v>
      </c>
      <c r="Q164" s="235"/>
      <c r="R164" s="235">
        <v>-0.009357999999906497</v>
      </c>
      <c r="S164" s="235"/>
      <c r="T164" s="235">
        <v>1418.611973</v>
      </c>
      <c r="U164" s="235"/>
    </row>
    <row r="165" spans="4:21" s="169" customFormat="1" ht="12.75" customHeight="1">
      <c r="D165" s="169" t="s">
        <v>275</v>
      </c>
      <c r="E165" s="169" t="s">
        <v>23</v>
      </c>
      <c r="J165" s="235">
        <v>398.5</v>
      </c>
      <c r="K165" s="235"/>
      <c r="L165" s="235">
        <v>-9.692649055982008</v>
      </c>
      <c r="M165" s="235"/>
      <c r="N165" s="235">
        <v>0</v>
      </c>
      <c r="O165" s="235"/>
      <c r="P165" s="235">
        <v>-1.8</v>
      </c>
      <c r="Q165" s="235"/>
      <c r="R165" s="235">
        <v>0.029999999999994253</v>
      </c>
      <c r="S165" s="235"/>
      <c r="T165" s="235">
        <v>387.037350944018</v>
      </c>
      <c r="U165" s="235"/>
    </row>
    <row r="166" spans="5:21" s="169" customFormat="1" ht="12.75" customHeight="1">
      <c r="E166" s="169" t="s">
        <v>580</v>
      </c>
      <c r="F166" s="169" t="s">
        <v>82</v>
      </c>
      <c r="J166" s="235">
        <v>143.1</v>
      </c>
      <c r="K166" s="235"/>
      <c r="L166" s="235">
        <v>-0.13</v>
      </c>
      <c r="M166" s="235"/>
      <c r="N166" s="235">
        <v>0</v>
      </c>
      <c r="O166" s="235"/>
      <c r="P166" s="235">
        <v>-1.8</v>
      </c>
      <c r="Q166" s="235"/>
      <c r="R166" s="235">
        <v>0.029999999999994253</v>
      </c>
      <c r="S166" s="235"/>
      <c r="T166" s="235">
        <v>141.2</v>
      </c>
      <c r="U166" s="235"/>
    </row>
    <row r="167" spans="5:21" s="169" customFormat="1" ht="12.75" customHeight="1">
      <c r="E167" s="169" t="s">
        <v>581</v>
      </c>
      <c r="F167" s="169" t="s">
        <v>153</v>
      </c>
      <c r="J167" s="235">
        <v>255.4</v>
      </c>
      <c r="K167" s="235"/>
      <c r="L167" s="235">
        <v>-9.562649055982007</v>
      </c>
      <c r="M167" s="235"/>
      <c r="N167" s="235">
        <v>0</v>
      </c>
      <c r="O167" s="235"/>
      <c r="P167" s="235">
        <v>0</v>
      </c>
      <c r="Q167" s="235"/>
      <c r="R167" s="235">
        <v>0</v>
      </c>
      <c r="S167" s="235"/>
      <c r="T167" s="235">
        <v>245.837350944018</v>
      </c>
      <c r="U167" s="235"/>
    </row>
    <row r="168" spans="4:21" s="169" customFormat="1" ht="12.75" customHeight="1">
      <c r="D168" s="169" t="s">
        <v>624</v>
      </c>
      <c r="E168" s="169" t="s">
        <v>25</v>
      </c>
      <c r="J168" s="235">
        <v>1.8</v>
      </c>
      <c r="K168" s="235"/>
      <c r="L168" s="235">
        <v>0.22928023000000008</v>
      </c>
      <c r="M168" s="235"/>
      <c r="N168" s="235">
        <v>0</v>
      </c>
      <c r="O168" s="235"/>
      <c r="P168" s="235">
        <v>0</v>
      </c>
      <c r="Q168" s="235"/>
      <c r="R168" s="235">
        <v>-0.02928023000000013</v>
      </c>
      <c r="S168" s="235"/>
      <c r="T168" s="235">
        <v>2</v>
      </c>
      <c r="U168" s="235"/>
    </row>
    <row r="169" spans="5:21" s="169" customFormat="1" ht="12.75" customHeight="1">
      <c r="E169" s="169" t="s">
        <v>277</v>
      </c>
      <c r="F169" s="169" t="s">
        <v>82</v>
      </c>
      <c r="J169" s="235">
        <v>1.8</v>
      </c>
      <c r="K169" s="235"/>
      <c r="L169" s="235">
        <v>0.22928023000000008</v>
      </c>
      <c r="M169" s="235"/>
      <c r="N169" s="235">
        <v>0</v>
      </c>
      <c r="O169" s="235"/>
      <c r="P169" s="235">
        <v>0</v>
      </c>
      <c r="Q169" s="235"/>
      <c r="R169" s="235">
        <v>-0.02928023000000013</v>
      </c>
      <c r="S169" s="235"/>
      <c r="T169" s="235">
        <v>2</v>
      </c>
      <c r="U169" s="235"/>
    </row>
    <row r="170" spans="6:21" s="169" customFormat="1" ht="12.75" customHeight="1">
      <c r="F170" s="169" t="s">
        <v>586</v>
      </c>
      <c r="G170" s="169" t="s">
        <v>560</v>
      </c>
      <c r="J170" s="235">
        <v>0</v>
      </c>
      <c r="K170" s="235"/>
      <c r="L170" s="235">
        <v>0</v>
      </c>
      <c r="M170" s="235"/>
      <c r="N170" s="235">
        <v>0</v>
      </c>
      <c r="O170" s="235"/>
      <c r="P170" s="235">
        <v>0</v>
      </c>
      <c r="Q170" s="235"/>
      <c r="R170" s="235">
        <v>0</v>
      </c>
      <c r="S170" s="235"/>
      <c r="T170" s="235">
        <v>0</v>
      </c>
      <c r="U170" s="235"/>
    </row>
    <row r="171" spans="6:21" s="169" customFormat="1" ht="12.75" customHeight="1">
      <c r="F171" s="169" t="s">
        <v>587</v>
      </c>
      <c r="G171" s="169" t="s">
        <v>562</v>
      </c>
      <c r="J171" s="235">
        <v>1.8</v>
      </c>
      <c r="K171" s="235"/>
      <c r="L171" s="235">
        <v>0.22928023000000008</v>
      </c>
      <c r="M171" s="235"/>
      <c r="N171" s="235">
        <v>0</v>
      </c>
      <c r="O171" s="235"/>
      <c r="P171" s="235">
        <v>0</v>
      </c>
      <c r="Q171" s="235"/>
      <c r="R171" s="235">
        <v>-0.02928023000000013</v>
      </c>
      <c r="S171" s="235"/>
      <c r="T171" s="235">
        <v>2</v>
      </c>
      <c r="U171" s="235"/>
    </row>
    <row r="172" spans="5:21" s="169" customFormat="1" ht="12.75" customHeight="1">
      <c r="E172" s="169" t="s">
        <v>278</v>
      </c>
      <c r="F172" s="169" t="s">
        <v>539</v>
      </c>
      <c r="J172" s="235">
        <v>0</v>
      </c>
      <c r="K172" s="235"/>
      <c r="L172" s="235">
        <v>0</v>
      </c>
      <c r="M172" s="235"/>
      <c r="N172" s="235">
        <v>0</v>
      </c>
      <c r="O172" s="235"/>
      <c r="P172" s="235">
        <v>0</v>
      </c>
      <c r="Q172" s="235"/>
      <c r="R172" s="235">
        <v>0</v>
      </c>
      <c r="S172" s="235"/>
      <c r="T172" s="235">
        <v>0</v>
      </c>
      <c r="U172" s="235"/>
    </row>
    <row r="173" spans="6:21" s="169" customFormat="1" ht="12.75" customHeight="1">
      <c r="F173" s="169" t="s">
        <v>588</v>
      </c>
      <c r="G173" s="169" t="s">
        <v>560</v>
      </c>
      <c r="J173" s="235">
        <v>0</v>
      </c>
      <c r="K173" s="235"/>
      <c r="L173" s="235">
        <v>0</v>
      </c>
      <c r="M173" s="235"/>
      <c r="N173" s="235">
        <v>0</v>
      </c>
      <c r="O173" s="235"/>
      <c r="P173" s="235">
        <v>0</v>
      </c>
      <c r="Q173" s="235"/>
      <c r="R173" s="235">
        <v>0</v>
      </c>
      <c r="S173" s="235"/>
      <c r="T173" s="235">
        <v>0</v>
      </c>
      <c r="U173" s="235"/>
    </row>
    <row r="174" spans="6:21" s="169" customFormat="1" ht="12.75" customHeight="1">
      <c r="F174" s="169" t="s">
        <v>589</v>
      </c>
      <c r="G174" s="169" t="s">
        <v>562</v>
      </c>
      <c r="J174" s="235">
        <v>0</v>
      </c>
      <c r="K174" s="235"/>
      <c r="L174" s="235">
        <v>0</v>
      </c>
      <c r="M174" s="235"/>
      <c r="N174" s="235">
        <v>0</v>
      </c>
      <c r="O174" s="235"/>
      <c r="P174" s="235">
        <v>0</v>
      </c>
      <c r="Q174" s="235"/>
      <c r="R174" s="235">
        <v>0</v>
      </c>
      <c r="S174" s="235"/>
      <c r="T174" s="235">
        <v>0</v>
      </c>
      <c r="U174" s="235"/>
    </row>
    <row r="175" spans="5:21" s="169" customFormat="1" ht="12.75" customHeight="1">
      <c r="E175" s="169" t="s">
        <v>590</v>
      </c>
      <c r="F175" s="169" t="s">
        <v>153</v>
      </c>
      <c r="J175" s="235">
        <v>0</v>
      </c>
      <c r="K175" s="235"/>
      <c r="L175" s="235">
        <v>0</v>
      </c>
      <c r="M175" s="235"/>
      <c r="N175" s="235">
        <v>0</v>
      </c>
      <c r="O175" s="235"/>
      <c r="P175" s="235">
        <v>0</v>
      </c>
      <c r="Q175" s="235"/>
      <c r="R175" s="235">
        <v>0</v>
      </c>
      <c r="S175" s="235"/>
      <c r="T175" s="235">
        <v>0</v>
      </c>
      <c r="U175" s="235"/>
    </row>
    <row r="176" spans="6:21" s="169" customFormat="1" ht="12.75" customHeight="1">
      <c r="F176" s="169" t="s">
        <v>591</v>
      </c>
      <c r="G176" s="169" t="s">
        <v>560</v>
      </c>
      <c r="J176" s="235">
        <v>0</v>
      </c>
      <c r="K176" s="235"/>
      <c r="L176" s="235">
        <v>0</v>
      </c>
      <c r="M176" s="235"/>
      <c r="N176" s="235">
        <v>0</v>
      </c>
      <c r="O176" s="235"/>
      <c r="P176" s="235">
        <v>0</v>
      </c>
      <c r="Q176" s="235"/>
      <c r="R176" s="235">
        <v>0</v>
      </c>
      <c r="S176" s="235"/>
      <c r="T176" s="235">
        <v>0</v>
      </c>
      <c r="U176" s="235"/>
    </row>
    <row r="177" spans="6:21" s="169" customFormat="1" ht="12.75" customHeight="1">
      <c r="F177" s="169" t="s">
        <v>592</v>
      </c>
      <c r="G177" s="169" t="s">
        <v>562</v>
      </c>
      <c r="J177" s="235">
        <v>0</v>
      </c>
      <c r="K177" s="235"/>
      <c r="L177" s="235">
        <v>0</v>
      </c>
      <c r="M177" s="235"/>
      <c r="N177" s="235">
        <v>0</v>
      </c>
      <c r="O177" s="235"/>
      <c r="P177" s="235">
        <v>0</v>
      </c>
      <c r="Q177" s="235"/>
      <c r="R177" s="235">
        <v>0</v>
      </c>
      <c r="S177" s="235"/>
      <c r="T177" s="235">
        <v>0</v>
      </c>
      <c r="U177" s="235"/>
    </row>
    <row r="178" spans="5:21" s="169" customFormat="1" ht="12.75" customHeight="1">
      <c r="E178" s="169" t="s">
        <v>593</v>
      </c>
      <c r="F178" s="169" t="s">
        <v>154</v>
      </c>
      <c r="J178" s="235">
        <v>0</v>
      </c>
      <c r="K178" s="235"/>
      <c r="L178" s="235">
        <v>0</v>
      </c>
      <c r="M178" s="235"/>
      <c r="N178" s="235">
        <v>0</v>
      </c>
      <c r="O178" s="235"/>
      <c r="P178" s="235">
        <v>0</v>
      </c>
      <c r="Q178" s="235"/>
      <c r="R178" s="235">
        <v>0</v>
      </c>
      <c r="S178" s="235"/>
      <c r="T178" s="235">
        <v>0</v>
      </c>
      <c r="U178" s="235"/>
    </row>
    <row r="179" spans="6:21" s="169" customFormat="1" ht="12.75" customHeight="1">
      <c r="F179" s="169" t="s">
        <v>594</v>
      </c>
      <c r="G179" s="169" t="s">
        <v>560</v>
      </c>
      <c r="J179" s="235">
        <v>0</v>
      </c>
      <c r="K179" s="235"/>
      <c r="L179" s="235">
        <v>0</v>
      </c>
      <c r="M179" s="235"/>
      <c r="N179" s="235">
        <v>0</v>
      </c>
      <c r="O179" s="235"/>
      <c r="P179" s="235">
        <v>0</v>
      </c>
      <c r="Q179" s="235"/>
      <c r="R179" s="235">
        <v>0</v>
      </c>
      <c r="S179" s="235"/>
      <c r="T179" s="235">
        <v>0</v>
      </c>
      <c r="U179" s="235"/>
    </row>
    <row r="180" spans="6:21" s="169" customFormat="1" ht="12.75" customHeight="1">
      <c r="F180" s="169" t="s">
        <v>595</v>
      </c>
      <c r="G180" s="169" t="s">
        <v>562</v>
      </c>
      <c r="J180" s="235">
        <v>0</v>
      </c>
      <c r="K180" s="235"/>
      <c r="L180" s="235">
        <v>0</v>
      </c>
      <c r="M180" s="235"/>
      <c r="N180" s="235">
        <v>0</v>
      </c>
      <c r="O180" s="235"/>
      <c r="P180" s="235">
        <v>0</v>
      </c>
      <c r="Q180" s="235"/>
      <c r="R180" s="235">
        <v>0</v>
      </c>
      <c r="S180" s="235"/>
      <c r="T180" s="235">
        <v>0</v>
      </c>
      <c r="U180" s="235"/>
    </row>
    <row r="181" spans="4:20" s="256" customFormat="1" ht="12.75" customHeight="1">
      <c r="D181" s="235" t="s">
        <v>279</v>
      </c>
      <c r="E181" s="235" t="s">
        <v>645</v>
      </c>
      <c r="J181" s="235">
        <v>189.25447627</v>
      </c>
      <c r="K181" s="235"/>
      <c r="L181" s="235">
        <v>1084.7693364121285</v>
      </c>
      <c r="M181" s="235"/>
      <c r="N181" s="235">
        <v>0</v>
      </c>
      <c r="O181" s="235"/>
      <c r="P181" s="235">
        <v>20.2</v>
      </c>
      <c r="Q181" s="235"/>
      <c r="R181" s="235">
        <v>0.034061217871613536</v>
      </c>
      <c r="S181" s="235"/>
      <c r="T181" s="235">
        <v>1294.2578739</v>
      </c>
    </row>
    <row r="182" spans="2:20" s="256" customFormat="1" ht="12.75" customHeight="1">
      <c r="B182" s="257"/>
      <c r="C182" s="257"/>
      <c r="D182" s="257"/>
      <c r="E182" s="257"/>
      <c r="F182" s="257"/>
      <c r="G182" s="257"/>
      <c r="H182" s="257"/>
      <c r="I182" s="257"/>
      <c r="J182" s="237"/>
      <c r="K182" s="237"/>
      <c r="L182" s="257"/>
      <c r="M182" s="257"/>
      <c r="N182" s="257"/>
      <c r="O182" s="257"/>
      <c r="P182" s="257"/>
      <c r="Q182" s="257"/>
      <c r="R182" s="257"/>
      <c r="S182" s="257"/>
      <c r="T182" s="237"/>
    </row>
    <row r="183" spans="10:20" s="256" customFormat="1" ht="12.75" customHeight="1">
      <c r="J183" s="235"/>
      <c r="K183" s="235"/>
      <c r="T183" s="235"/>
    </row>
    <row r="184" spans="2:21" s="186" customFormat="1" ht="12.75" customHeight="1">
      <c r="B184" s="186" t="s">
        <v>522</v>
      </c>
      <c r="C184" s="318" t="s">
        <v>605</v>
      </c>
      <c r="D184" s="318"/>
      <c r="E184" s="318"/>
      <c r="F184" s="318"/>
      <c r="G184" s="318"/>
      <c r="H184" s="324"/>
      <c r="I184" s="324"/>
      <c r="J184" s="235"/>
      <c r="K184" s="235"/>
      <c r="L184" s="325"/>
      <c r="M184" s="325"/>
      <c r="N184" s="326"/>
      <c r="O184" s="326"/>
      <c r="P184" s="320"/>
      <c r="Q184" s="320"/>
      <c r="R184" s="256"/>
      <c r="S184" s="256"/>
      <c r="T184" s="235"/>
      <c r="U184" s="256"/>
    </row>
    <row r="185" spans="3:21" s="169" customFormat="1" ht="12.75" customHeight="1">
      <c r="C185" s="318" t="s">
        <v>763</v>
      </c>
      <c r="D185" s="321"/>
      <c r="J185" s="235"/>
      <c r="K185" s="235"/>
      <c r="L185" s="235"/>
      <c r="M185" s="235"/>
      <c r="N185" s="235"/>
      <c r="O185" s="235"/>
      <c r="P185" s="235"/>
      <c r="Q185" s="235"/>
      <c r="R185" s="235"/>
      <c r="S185" s="235"/>
      <c r="T185" s="235"/>
      <c r="U185" s="235"/>
    </row>
    <row r="186" spans="2:17" ht="7.5" customHeight="1">
      <c r="B186" s="360"/>
      <c r="H186" s="360"/>
      <c r="I186" s="360"/>
      <c r="L186" s="361"/>
      <c r="M186" s="361"/>
      <c r="N186" s="362"/>
      <c r="O186" s="362"/>
      <c r="P186" s="362"/>
      <c r="Q186" s="362"/>
    </row>
    <row r="187" ht="8.25" customHeight="1"/>
    <row r="188" ht="8.25" customHeight="1"/>
    <row r="189" ht="8.25" customHeight="1"/>
    <row r="190" ht="8.25" customHeight="1"/>
    <row r="191" ht="8.25" customHeight="1"/>
    <row r="192" ht="8.25" customHeight="1"/>
    <row r="193" ht="8.25" customHeight="1"/>
    <row r="194" ht="8.25" customHeight="1"/>
    <row r="195" ht="8.25" customHeight="1"/>
    <row r="196" ht="8.25" customHeight="1"/>
    <row r="197" ht="8.25" customHeight="1"/>
    <row r="198" ht="8.25" customHeight="1"/>
    <row r="199" ht="8.25" customHeight="1"/>
    <row r="200" ht="8.25" customHeight="1"/>
    <row r="201" ht="8.25" customHeight="1"/>
    <row r="202" ht="8.25" customHeight="1"/>
    <row r="203" ht="8.25" customHeight="1"/>
    <row r="204" ht="8.25" customHeight="1"/>
    <row r="205" ht="8.25" customHeight="1"/>
    <row r="206" ht="8.25" customHeight="1"/>
    <row r="207" ht="8.25" customHeight="1"/>
    <row r="208" ht="8.25" customHeight="1"/>
    <row r="209" ht="8.25" customHeight="1"/>
    <row r="210" ht="8.25" customHeight="1"/>
    <row r="211" ht="8.25" customHeight="1"/>
    <row r="212" ht="8.25" customHeight="1"/>
    <row r="213" ht="8.25" customHeight="1"/>
    <row r="214" ht="8.25" customHeight="1"/>
    <row r="215" ht="8.25" customHeight="1"/>
    <row r="216" ht="8.25" customHeight="1"/>
    <row r="217" ht="8.25" customHeight="1"/>
    <row r="218" ht="8.25" customHeight="1"/>
    <row r="219" ht="8.25" customHeight="1"/>
    <row r="220" ht="8.25" customHeight="1"/>
    <row r="221" ht="8.25" customHeight="1"/>
    <row r="222" ht="8.25" customHeight="1"/>
    <row r="223" ht="8.25" customHeight="1"/>
    <row r="224" ht="8.25" customHeight="1"/>
    <row r="225" ht="8.25" customHeight="1"/>
    <row r="226" ht="8.25" customHeight="1"/>
    <row r="227" ht="8.25" customHeight="1"/>
    <row r="228" ht="8.25" customHeight="1"/>
    <row r="229" ht="8.25" customHeight="1"/>
    <row r="230" ht="8.25" customHeight="1"/>
    <row r="231" ht="8.25" customHeight="1"/>
    <row r="232" ht="8.25" customHeight="1"/>
    <row r="233" ht="8.25" customHeight="1"/>
    <row r="234" ht="8.25" customHeight="1"/>
    <row r="235" ht="8.25" customHeight="1"/>
    <row r="236" ht="8.25" customHeight="1"/>
    <row r="237" ht="8.25" customHeight="1"/>
    <row r="238" ht="8.25" customHeight="1"/>
    <row r="239" ht="8.25" customHeight="1"/>
    <row r="240" ht="8.25" customHeight="1"/>
    <row r="241" ht="8.25" customHeight="1"/>
    <row r="242" ht="8.25" customHeight="1"/>
    <row r="243" ht="8.25" customHeight="1"/>
    <row r="244" ht="8.25" customHeight="1"/>
    <row r="245" ht="8.25" customHeight="1"/>
    <row r="246" ht="8.25" customHeight="1"/>
    <row r="247" ht="8.25" customHeight="1"/>
    <row r="248" ht="8.25" customHeight="1"/>
    <row r="249" ht="8.25" customHeight="1"/>
    <row r="250" ht="8.25" customHeight="1"/>
    <row r="251" ht="8.25" customHeight="1"/>
    <row r="252" ht="8.25" customHeight="1"/>
    <row r="253" ht="8.25" customHeight="1"/>
    <row r="254" ht="8.25" customHeight="1"/>
    <row r="255" ht="8.25" customHeight="1"/>
    <row r="256" ht="8.25" customHeight="1"/>
    <row r="257" ht="8.25" customHeight="1"/>
    <row r="258" ht="8.25" customHeight="1"/>
    <row r="259" ht="8.25" customHeight="1"/>
    <row r="260" ht="8.25" customHeight="1"/>
    <row r="261" ht="8.25" customHeight="1"/>
    <row r="262" ht="8.25" customHeight="1"/>
    <row r="263" ht="8.25" customHeight="1"/>
    <row r="264" ht="8.25" customHeight="1"/>
    <row r="265" ht="8.25" customHeight="1"/>
    <row r="266" ht="8.25" customHeight="1"/>
    <row r="267" ht="8.25" customHeight="1"/>
    <row r="268" ht="8.25" customHeight="1"/>
    <row r="269" ht="8.25" customHeight="1"/>
    <row r="270" ht="8.25" customHeight="1"/>
    <row r="271" ht="8.25" customHeight="1"/>
    <row r="272" ht="8.25" customHeight="1"/>
    <row r="273" ht="8.25" customHeight="1"/>
    <row r="274" ht="8.25" customHeight="1"/>
    <row r="275" ht="8.25" customHeight="1"/>
    <row r="276" ht="8.25" customHeight="1"/>
    <row r="277" ht="8.25" customHeight="1"/>
    <row r="278" ht="8.25" customHeight="1"/>
    <row r="279" ht="8.25" customHeight="1"/>
    <row r="280" ht="8.25" customHeight="1"/>
    <row r="281" ht="8.25" customHeight="1"/>
    <row r="282" ht="8.25" customHeight="1"/>
    <row r="283" ht="8.25" customHeight="1"/>
    <row r="284" ht="8.25" customHeight="1"/>
    <row r="285" ht="8.25" customHeight="1"/>
    <row r="286" ht="8.25" customHeight="1"/>
    <row r="287" ht="8.25" customHeight="1"/>
    <row r="288" ht="8.25" customHeight="1"/>
    <row r="289" ht="8.25" customHeight="1"/>
    <row r="290" ht="8.25" customHeight="1"/>
    <row r="291" ht="8.25" customHeight="1"/>
  </sheetData>
  <printOptions/>
  <pageMargins left="0.75" right="0.75" top="1" bottom="1" header="0" footer="0"/>
  <pageSetup horizontalDpi="600" verticalDpi="600" orientation="portrait" scale="83" r:id="rId1"/>
  <rowBreaks count="1" manualBreakCount="1">
    <brk id="102" min="1" max="20" man="1"/>
  </rowBreaks>
</worksheet>
</file>

<file path=xl/worksheets/sheet18.xml><?xml version="1.0" encoding="utf-8"?>
<worksheet xmlns="http://schemas.openxmlformats.org/spreadsheetml/2006/main" xmlns:r="http://schemas.openxmlformats.org/officeDocument/2006/relationships">
  <dimension ref="A1:U186"/>
  <sheetViews>
    <sheetView showGridLines="0" zoomScale="75" zoomScaleNormal="75" workbookViewId="0" topLeftCell="A1">
      <selection activeCell="A1" sqref="A1"/>
    </sheetView>
  </sheetViews>
  <sheetFormatPr defaultColWidth="11.421875" defaultRowHeight="12.75"/>
  <cols>
    <col min="1" max="3" width="2.7109375" style="258" customWidth="1"/>
    <col min="4" max="4" width="4.7109375" style="258" customWidth="1"/>
    <col min="5" max="5" width="6.7109375" style="258" customWidth="1"/>
    <col min="6" max="6" width="7.7109375" style="258" customWidth="1"/>
    <col min="7" max="7" width="8.7109375" style="258" customWidth="1"/>
    <col min="8" max="8" width="10.7109375" style="258" customWidth="1"/>
    <col min="9" max="9" width="10.7109375" style="349" customWidth="1"/>
    <col min="10" max="10" width="12.421875" style="349" customWidth="1"/>
    <col min="11" max="11" width="2.7109375" style="290" customWidth="1"/>
    <col min="12" max="12" width="10.7109375" style="290" customWidth="1"/>
    <col min="13" max="13" width="2.7109375" style="290" customWidth="1"/>
    <col min="14" max="14" width="10.7109375" style="290" customWidth="1"/>
    <col min="15" max="15" width="2.7109375" style="290" customWidth="1"/>
    <col min="16" max="16" width="10.7109375" style="290" customWidth="1"/>
    <col min="17" max="17" width="2.7109375" style="290" customWidth="1"/>
    <col min="18" max="18" width="10.7109375" style="290" customWidth="1"/>
    <col min="19" max="19" width="2.7109375" style="349" customWidth="1"/>
    <col min="20" max="20" width="12.421875" style="290" customWidth="1"/>
    <col min="21" max="16384" width="10.7109375" style="258" customWidth="1"/>
  </cols>
  <sheetData>
    <row r="1" spans="2:20" ht="12.75">
      <c r="B1" s="157" t="s">
        <v>745</v>
      </c>
      <c r="I1" s="258"/>
      <c r="K1" s="349"/>
      <c r="S1" s="290"/>
      <c r="T1" s="349"/>
    </row>
    <row r="2" spans="2:20" s="340" customFormat="1" ht="12.75" customHeight="1">
      <c r="B2" s="334" t="s">
        <v>746</v>
      </c>
      <c r="C2" s="335"/>
      <c r="D2" s="335"/>
      <c r="E2" s="335"/>
      <c r="F2" s="335"/>
      <c r="G2" s="335"/>
      <c r="H2" s="335"/>
      <c r="I2" s="335"/>
      <c r="J2" s="342"/>
      <c r="K2" s="342"/>
      <c r="L2" s="336"/>
      <c r="M2" s="336"/>
      <c r="N2" s="337"/>
      <c r="O2" s="337"/>
      <c r="P2" s="337"/>
      <c r="Q2" s="337"/>
      <c r="R2" s="337"/>
      <c r="S2" s="337"/>
      <c r="T2" s="338"/>
    </row>
    <row r="3" spans="2:20" ht="12" customHeight="1">
      <c r="B3" s="340" t="s">
        <v>0</v>
      </c>
      <c r="C3" s="341"/>
      <c r="D3" s="335"/>
      <c r="E3" s="335"/>
      <c r="F3" s="335"/>
      <c r="G3" s="335"/>
      <c r="H3" s="335"/>
      <c r="I3" s="335"/>
      <c r="J3" s="338"/>
      <c r="K3" s="338"/>
      <c r="S3" s="290"/>
      <c r="T3" s="338"/>
    </row>
    <row r="4" spans="2:20" s="340" customFormat="1" ht="12.75" customHeight="1">
      <c r="B4" s="334"/>
      <c r="J4" s="342"/>
      <c r="K4" s="342"/>
      <c r="L4" s="342"/>
      <c r="M4" s="342"/>
      <c r="N4" s="342"/>
      <c r="O4" s="342"/>
      <c r="P4" s="342"/>
      <c r="Q4" s="342"/>
      <c r="R4" s="342"/>
      <c r="S4" s="342"/>
      <c r="T4" s="342"/>
    </row>
    <row r="5" spans="2:20" s="340" customFormat="1" ht="10.5" customHeight="1">
      <c r="B5" s="343"/>
      <c r="C5" s="343"/>
      <c r="D5" s="343"/>
      <c r="E5" s="343"/>
      <c r="F5" s="343"/>
      <c r="G5" s="343"/>
      <c r="H5" s="344"/>
      <c r="I5" s="344"/>
      <c r="J5" s="344"/>
      <c r="K5" s="344"/>
      <c r="L5" s="344" t="s">
        <v>625</v>
      </c>
      <c r="M5" s="344"/>
      <c r="N5" s="344"/>
      <c r="O5" s="344"/>
      <c r="P5" s="344"/>
      <c r="Q5" s="344"/>
      <c r="R5" s="344"/>
      <c r="S5" s="344"/>
      <c r="T5" s="345"/>
    </row>
    <row r="6" spans="8:20" ht="10.5" customHeight="1">
      <c r="H6" s="335"/>
      <c r="I6" s="335"/>
      <c r="J6" s="337"/>
      <c r="K6" s="337"/>
      <c r="L6" s="346" t="s">
        <v>646</v>
      </c>
      <c r="M6" s="346"/>
      <c r="N6" s="346"/>
      <c r="O6" s="346"/>
      <c r="P6" s="346"/>
      <c r="Q6" s="346"/>
      <c r="R6" s="346"/>
      <c r="S6" s="347"/>
      <c r="T6" s="338"/>
    </row>
    <row r="7" spans="2:20" ht="10.5" customHeight="1">
      <c r="B7" s="339" t="s">
        <v>1</v>
      </c>
      <c r="F7" s="348"/>
      <c r="G7" s="348"/>
      <c r="H7" s="348"/>
      <c r="I7" s="348"/>
      <c r="K7" s="349"/>
      <c r="L7" s="349"/>
      <c r="M7" s="349"/>
      <c r="N7" s="349"/>
      <c r="O7" s="349"/>
      <c r="P7" s="349"/>
      <c r="Q7" s="349"/>
      <c r="R7" s="349"/>
      <c r="T7" s="349"/>
    </row>
    <row r="8" spans="2:20" s="340" customFormat="1" ht="41.25" customHeight="1" thickBot="1">
      <c r="B8" s="350"/>
      <c r="C8" s="350"/>
      <c r="D8" s="350"/>
      <c r="E8" s="350"/>
      <c r="F8" s="351"/>
      <c r="G8" s="351"/>
      <c r="H8" s="351"/>
      <c r="I8" s="352"/>
      <c r="J8" s="353">
        <v>40057</v>
      </c>
      <c r="K8" s="354"/>
      <c r="L8" s="355" t="s">
        <v>626</v>
      </c>
      <c r="M8" s="354"/>
      <c r="N8" s="356" t="s">
        <v>627</v>
      </c>
      <c r="O8" s="357"/>
      <c r="P8" s="358" t="s">
        <v>628</v>
      </c>
      <c r="Q8" s="357"/>
      <c r="R8" s="358" t="s">
        <v>527</v>
      </c>
      <c r="S8" s="356"/>
      <c r="T8" s="353">
        <v>40148</v>
      </c>
    </row>
    <row r="9" spans="6:20" ht="7.5" customHeight="1">
      <c r="F9" s="348"/>
      <c r="G9" s="348"/>
      <c r="H9" s="348"/>
      <c r="I9" s="348"/>
      <c r="K9" s="349"/>
      <c r="L9" s="349"/>
      <c r="M9" s="349"/>
      <c r="N9" s="349"/>
      <c r="O9" s="349"/>
      <c r="P9" s="349"/>
      <c r="Q9" s="349"/>
      <c r="R9" s="349"/>
      <c r="T9" s="349"/>
    </row>
    <row r="10" spans="2:21" s="186" customFormat="1" ht="12.75" customHeight="1">
      <c r="B10" s="291" t="s">
        <v>196</v>
      </c>
      <c r="C10" s="314"/>
      <c r="D10" s="291"/>
      <c r="E10" s="291"/>
      <c r="F10" s="315"/>
      <c r="G10" s="315"/>
      <c r="H10" s="315"/>
      <c r="I10" s="315"/>
      <c r="J10" s="294">
        <v>-28232.37862912251</v>
      </c>
      <c r="K10" s="169"/>
      <c r="L10" s="294">
        <v>2177.8014196824915</v>
      </c>
      <c r="M10" s="169"/>
      <c r="N10" s="294">
        <v>2212.018570670217</v>
      </c>
      <c r="O10" s="169"/>
      <c r="P10" s="294">
        <v>4297.377153900696</v>
      </c>
      <c r="Q10" s="169"/>
      <c r="R10" s="294">
        <v>-7.100132313480748</v>
      </c>
      <c r="S10" s="169"/>
      <c r="T10" s="294">
        <v>-19552.323808512534</v>
      </c>
      <c r="U10" s="256"/>
    </row>
    <row r="11" spans="2:21" s="186" customFormat="1" ht="12.75" customHeight="1">
      <c r="B11" s="291"/>
      <c r="C11" s="291"/>
      <c r="D11" s="291"/>
      <c r="E11" s="291"/>
      <c r="F11" s="315"/>
      <c r="G11" s="315"/>
      <c r="H11" s="315"/>
      <c r="I11" s="315"/>
      <c r="J11" s="294"/>
      <c r="K11" s="169"/>
      <c r="L11" s="294"/>
      <c r="M11" s="169"/>
      <c r="N11" s="294"/>
      <c r="O11" s="169"/>
      <c r="P11" s="294"/>
      <c r="Q11" s="169"/>
      <c r="R11" s="294"/>
      <c r="S11" s="169"/>
      <c r="T11" s="294"/>
      <c r="U11" s="256"/>
    </row>
    <row r="12" spans="2:21" s="169" customFormat="1" ht="12.75" customHeight="1">
      <c r="B12" s="315" t="s">
        <v>421</v>
      </c>
      <c r="C12" s="315" t="s">
        <v>481</v>
      </c>
      <c r="D12" s="315"/>
      <c r="E12" s="316"/>
      <c r="F12" s="315"/>
      <c r="G12" s="315"/>
      <c r="H12" s="315"/>
      <c r="I12" s="315"/>
      <c r="J12" s="294">
        <v>173668.8150167453</v>
      </c>
      <c r="L12" s="294">
        <v>7871.067687205546</v>
      </c>
      <c r="N12" s="294">
        <v>3049.6250252830687</v>
      </c>
      <c r="P12" s="294">
        <v>4104.476962496693</v>
      </c>
      <c r="R12" s="294">
        <v>0.02142942895044353</v>
      </c>
      <c r="T12" s="294">
        <v>188693.9603583996</v>
      </c>
      <c r="U12" s="235"/>
    </row>
    <row r="13" spans="2:21" s="169" customFormat="1" ht="12.75" customHeight="1">
      <c r="B13" s="315"/>
      <c r="C13" s="315"/>
      <c r="D13" s="315"/>
      <c r="E13" s="315"/>
      <c r="F13" s="315"/>
      <c r="G13" s="315"/>
      <c r="H13" s="315"/>
      <c r="I13" s="315"/>
      <c r="J13" s="294"/>
      <c r="L13" s="294"/>
      <c r="N13" s="294"/>
      <c r="P13" s="294"/>
      <c r="R13" s="294"/>
      <c r="T13" s="294"/>
      <c r="U13" s="235"/>
    </row>
    <row r="14" spans="2:21" s="194" customFormat="1" ht="12.75" customHeight="1">
      <c r="B14" s="317"/>
      <c r="C14" s="317" t="s">
        <v>423</v>
      </c>
      <c r="D14" s="317" t="s">
        <v>739</v>
      </c>
      <c r="E14" s="317"/>
      <c r="F14" s="317"/>
      <c r="G14" s="317"/>
      <c r="H14" s="317"/>
      <c r="I14" s="317"/>
      <c r="J14" s="328">
        <v>37845.49227299294</v>
      </c>
      <c r="L14" s="328">
        <v>2641.645332328568</v>
      </c>
      <c r="N14" s="328">
        <v>100.67991903823376</v>
      </c>
      <c r="P14" s="328">
        <v>615.4109713812935</v>
      </c>
      <c r="R14" s="328">
        <v>0.04576275999988866</v>
      </c>
      <c r="T14" s="328">
        <v>41203.228495741045</v>
      </c>
      <c r="U14" s="330"/>
    </row>
    <row r="15" spans="2:21" s="169" customFormat="1" ht="12.75" customHeight="1">
      <c r="B15" s="315"/>
      <c r="C15" s="315"/>
      <c r="D15" s="315" t="s">
        <v>200</v>
      </c>
      <c r="E15" s="315" t="s">
        <v>528</v>
      </c>
      <c r="F15" s="315"/>
      <c r="G15" s="315"/>
      <c r="H15" s="315"/>
      <c r="I15" s="315"/>
      <c r="J15" s="294">
        <v>32826.01706395813</v>
      </c>
      <c r="L15" s="294">
        <v>2446.7123499485683</v>
      </c>
      <c r="N15" s="294">
        <v>100.67991903823376</v>
      </c>
      <c r="P15" s="294">
        <v>615.4109713812935</v>
      </c>
      <c r="R15" s="294">
        <v>0</v>
      </c>
      <c r="T15" s="294">
        <v>35988.82030432623</v>
      </c>
      <c r="U15" s="235"/>
    </row>
    <row r="16" spans="2:21" s="169" customFormat="1" ht="12.75" customHeight="1">
      <c r="B16" s="315"/>
      <c r="C16" s="315"/>
      <c r="D16" s="315"/>
      <c r="E16" s="315" t="s">
        <v>201</v>
      </c>
      <c r="F16" s="315"/>
      <c r="G16" s="315"/>
      <c r="H16" s="315"/>
      <c r="I16" s="315"/>
      <c r="J16" s="294">
        <v>0</v>
      </c>
      <c r="L16" s="294">
        <v>0</v>
      </c>
      <c r="N16" s="294">
        <v>0</v>
      </c>
      <c r="P16" s="294">
        <v>0</v>
      </c>
      <c r="R16" s="294">
        <v>0</v>
      </c>
      <c r="T16" s="294">
        <v>0</v>
      </c>
      <c r="U16" s="235"/>
    </row>
    <row r="17" spans="2:21" s="169" customFormat="1" ht="12.75" customHeight="1">
      <c r="B17" s="315"/>
      <c r="C17" s="315"/>
      <c r="D17" s="315"/>
      <c r="E17" s="315" t="s">
        <v>529</v>
      </c>
      <c r="F17" s="315" t="s">
        <v>530</v>
      </c>
      <c r="G17" s="315"/>
      <c r="H17" s="315"/>
      <c r="I17" s="315"/>
      <c r="J17" s="294">
        <v>32826.01706395813</v>
      </c>
      <c r="L17" s="294">
        <v>2446.7123499485683</v>
      </c>
      <c r="N17" s="294">
        <v>100.67991903823376</v>
      </c>
      <c r="P17" s="294">
        <v>615.4109713812935</v>
      </c>
      <c r="R17" s="294">
        <v>0</v>
      </c>
      <c r="T17" s="294">
        <v>35988.82030432623</v>
      </c>
      <c r="U17" s="235"/>
    </row>
    <row r="18" spans="2:21" s="169" customFormat="1" ht="12.75" customHeight="1">
      <c r="B18" s="315"/>
      <c r="C18" s="315"/>
      <c r="D18" s="315"/>
      <c r="E18" s="315" t="s">
        <v>531</v>
      </c>
      <c r="F18" s="315" t="s">
        <v>532</v>
      </c>
      <c r="G18" s="315"/>
      <c r="H18" s="315"/>
      <c r="I18" s="315"/>
      <c r="J18" s="294">
        <v>0</v>
      </c>
      <c r="L18" s="294">
        <v>0</v>
      </c>
      <c r="N18" s="294">
        <v>0</v>
      </c>
      <c r="P18" s="294">
        <v>0</v>
      </c>
      <c r="R18" s="294">
        <v>0</v>
      </c>
      <c r="T18" s="294">
        <v>0</v>
      </c>
      <c r="U18" s="235"/>
    </row>
    <row r="19" spans="2:21" s="169" customFormat="1" ht="12.75" customHeight="1">
      <c r="B19" s="315"/>
      <c r="C19" s="315"/>
      <c r="D19" s="315" t="s">
        <v>204</v>
      </c>
      <c r="E19" s="315" t="s">
        <v>17</v>
      </c>
      <c r="F19" s="315"/>
      <c r="G19" s="315"/>
      <c r="H19" s="315"/>
      <c r="I19" s="315"/>
      <c r="J19" s="294">
        <v>5019.475209034812</v>
      </c>
      <c r="L19" s="294">
        <v>194.93298238</v>
      </c>
      <c r="N19" s="294">
        <v>0</v>
      </c>
      <c r="P19" s="294">
        <v>0</v>
      </c>
      <c r="R19" s="294">
        <v>0.04576275999988866</v>
      </c>
      <c r="T19" s="294">
        <v>5214.408191414812</v>
      </c>
      <c r="U19" s="235"/>
    </row>
    <row r="20" spans="2:21" s="169" customFormat="1" ht="12.75" customHeight="1">
      <c r="B20" s="315"/>
      <c r="C20" s="315"/>
      <c r="D20" s="315"/>
      <c r="E20" s="315" t="s">
        <v>533</v>
      </c>
      <c r="F20" s="315" t="s">
        <v>530</v>
      </c>
      <c r="G20" s="315"/>
      <c r="H20" s="315"/>
      <c r="I20" s="315"/>
      <c r="J20" s="294">
        <v>5019.475209034812</v>
      </c>
      <c r="L20" s="294">
        <v>194.93298238</v>
      </c>
      <c r="N20" s="294">
        <v>0</v>
      </c>
      <c r="P20" s="294">
        <v>0</v>
      </c>
      <c r="R20" s="294">
        <v>0.04576275999988866</v>
      </c>
      <c r="T20" s="294">
        <v>5214.408191414812</v>
      </c>
      <c r="U20" s="235"/>
    </row>
    <row r="21" spans="2:21" s="169" customFormat="1" ht="12.75" customHeight="1">
      <c r="B21" s="315"/>
      <c r="C21" s="315"/>
      <c r="D21" s="315"/>
      <c r="E21" s="315" t="s">
        <v>534</v>
      </c>
      <c r="F21" s="315" t="s">
        <v>532</v>
      </c>
      <c r="G21" s="315"/>
      <c r="H21" s="315"/>
      <c r="I21" s="315"/>
      <c r="J21" s="294">
        <v>0</v>
      </c>
      <c r="L21" s="294">
        <v>0</v>
      </c>
      <c r="N21" s="294">
        <v>0</v>
      </c>
      <c r="P21" s="294">
        <v>0</v>
      </c>
      <c r="R21" s="294">
        <v>0</v>
      </c>
      <c r="T21" s="294">
        <v>0</v>
      </c>
      <c r="U21" s="235"/>
    </row>
    <row r="22" spans="2:21" s="194" customFormat="1" ht="12.75" customHeight="1">
      <c r="B22" s="317"/>
      <c r="C22" s="317" t="s">
        <v>427</v>
      </c>
      <c r="D22" s="317" t="s">
        <v>314</v>
      </c>
      <c r="E22" s="317"/>
      <c r="F22" s="317"/>
      <c r="G22" s="317"/>
      <c r="H22" s="317"/>
      <c r="I22" s="317"/>
      <c r="J22" s="328">
        <v>81612.34793834311</v>
      </c>
      <c r="L22" s="328">
        <v>4923.556060077171</v>
      </c>
      <c r="N22" s="328">
        <v>2251.8739020721</v>
      </c>
      <c r="P22" s="328">
        <v>1613.384157716299</v>
      </c>
      <c r="R22" s="328">
        <v>-0.019539712111407148</v>
      </c>
      <c r="T22" s="328">
        <v>90401.14251849658</v>
      </c>
      <c r="U22" s="330"/>
    </row>
    <row r="23" spans="2:21" s="169" customFormat="1" ht="12.75" customHeight="1">
      <c r="B23" s="315"/>
      <c r="C23" s="315"/>
      <c r="D23" s="315" t="s">
        <v>535</v>
      </c>
      <c r="E23" s="315" t="s">
        <v>536</v>
      </c>
      <c r="F23" s="315"/>
      <c r="G23" s="315"/>
      <c r="H23" s="315"/>
      <c r="I23" s="315"/>
      <c r="J23" s="294">
        <v>61679.58241623703</v>
      </c>
      <c r="L23" s="294">
        <v>6305.732285120001</v>
      </c>
      <c r="N23" s="294">
        <v>2114.4907495821</v>
      </c>
      <c r="P23" s="294">
        <v>1145.7868197948128</v>
      </c>
      <c r="R23" s="294">
        <v>-0.019539712111407148</v>
      </c>
      <c r="T23" s="294">
        <v>71245.57273102185</v>
      </c>
      <c r="U23" s="235"/>
    </row>
    <row r="24" spans="2:21" s="169" customFormat="1" ht="12.75" customHeight="1">
      <c r="B24" s="315"/>
      <c r="C24" s="315"/>
      <c r="D24" s="315"/>
      <c r="E24" s="315" t="s">
        <v>537</v>
      </c>
      <c r="F24" s="315" t="s">
        <v>82</v>
      </c>
      <c r="G24" s="315"/>
      <c r="H24" s="315"/>
      <c r="I24" s="315"/>
      <c r="J24" s="294">
        <v>0</v>
      </c>
      <c r="L24" s="294">
        <v>0</v>
      </c>
      <c r="N24" s="294">
        <v>0</v>
      </c>
      <c r="P24" s="294">
        <v>0</v>
      </c>
      <c r="R24" s="294">
        <v>0</v>
      </c>
      <c r="T24" s="294">
        <v>0</v>
      </c>
      <c r="U24" s="235"/>
    </row>
    <row r="25" spans="2:21" s="169" customFormat="1" ht="12.75" customHeight="1">
      <c r="B25" s="315"/>
      <c r="C25" s="315"/>
      <c r="D25" s="315"/>
      <c r="E25" s="315" t="s">
        <v>538</v>
      </c>
      <c r="F25" s="315" t="s">
        <v>539</v>
      </c>
      <c r="G25" s="315"/>
      <c r="H25" s="315"/>
      <c r="I25" s="315"/>
      <c r="J25" s="294">
        <v>1.52605364</v>
      </c>
      <c r="L25" s="294">
        <v>0</v>
      </c>
      <c r="N25" s="294">
        <v>-0.1</v>
      </c>
      <c r="P25" s="294">
        <v>-0.12783889000000004</v>
      </c>
      <c r="R25" s="294">
        <v>0.0017852500000001825</v>
      </c>
      <c r="T25" s="294">
        <v>1.3</v>
      </c>
      <c r="U25" s="235"/>
    </row>
    <row r="26" spans="2:21" s="169" customFormat="1" ht="12.75" customHeight="1">
      <c r="B26" s="315"/>
      <c r="C26" s="315"/>
      <c r="D26" s="315"/>
      <c r="E26" s="315" t="s">
        <v>540</v>
      </c>
      <c r="F26" s="315" t="s">
        <v>153</v>
      </c>
      <c r="G26" s="315"/>
      <c r="H26" s="315"/>
      <c r="I26" s="315"/>
      <c r="J26" s="294">
        <v>67.21866356</v>
      </c>
      <c r="L26" s="294">
        <v>-0.000774</v>
      </c>
      <c r="N26" s="294">
        <v>4</v>
      </c>
      <c r="P26" s="294">
        <v>1</v>
      </c>
      <c r="R26" s="294">
        <v>-0.01391799999998966</v>
      </c>
      <c r="T26" s="294">
        <v>72.20397156</v>
      </c>
      <c r="U26" s="235"/>
    </row>
    <row r="27" spans="2:21" s="169" customFormat="1" ht="12.75" customHeight="1">
      <c r="B27" s="315"/>
      <c r="C27" s="315"/>
      <c r="D27" s="315"/>
      <c r="E27" s="315" t="s">
        <v>541</v>
      </c>
      <c r="F27" s="315" t="s">
        <v>154</v>
      </c>
      <c r="G27" s="315"/>
      <c r="H27" s="315"/>
      <c r="I27" s="315"/>
      <c r="J27" s="294">
        <v>61610.83769903703</v>
      </c>
      <c r="L27" s="294">
        <v>6305.733059120001</v>
      </c>
      <c r="N27" s="294">
        <v>2110.5907495820998</v>
      </c>
      <c r="P27" s="294">
        <v>1144.9146586848128</v>
      </c>
      <c r="R27" s="294">
        <v>-0.00740696211141767</v>
      </c>
      <c r="T27" s="294">
        <v>71172.06875946185</v>
      </c>
      <c r="U27" s="235"/>
    </row>
    <row r="28" spans="2:21" s="169" customFormat="1" ht="12.75" customHeight="1">
      <c r="B28" s="315"/>
      <c r="C28" s="315"/>
      <c r="D28" s="315" t="s">
        <v>542</v>
      </c>
      <c r="E28" s="315" t="s">
        <v>215</v>
      </c>
      <c r="F28" s="315"/>
      <c r="G28" s="315"/>
      <c r="H28" s="315"/>
      <c r="I28" s="315"/>
      <c r="J28" s="294">
        <v>19932.765522106074</v>
      </c>
      <c r="L28" s="294">
        <v>-1382.1762250428292</v>
      </c>
      <c r="N28" s="294">
        <v>137.38315249000007</v>
      </c>
      <c r="P28" s="294">
        <v>467.59733792148614</v>
      </c>
      <c r="R28" s="294">
        <v>0</v>
      </c>
      <c r="T28" s="294">
        <v>19155.56978747473</v>
      </c>
      <c r="U28" s="235"/>
    </row>
    <row r="29" spans="2:21" s="169" customFormat="1" ht="12.75" customHeight="1">
      <c r="B29" s="315"/>
      <c r="C29" s="315"/>
      <c r="D29" s="315"/>
      <c r="E29" s="315" t="s">
        <v>543</v>
      </c>
      <c r="F29" s="315" t="s">
        <v>544</v>
      </c>
      <c r="G29" s="315"/>
      <c r="H29" s="315"/>
      <c r="I29" s="315"/>
      <c r="J29" s="294">
        <v>16307.648265939182</v>
      </c>
      <c r="L29" s="294">
        <v>-674.7341202418813</v>
      </c>
      <c r="N29" s="294">
        <v>29.373152490000063</v>
      </c>
      <c r="P29" s="294">
        <v>151.67799619692266</v>
      </c>
      <c r="R29" s="294">
        <v>0</v>
      </c>
      <c r="T29" s="294">
        <v>15813.965294384223</v>
      </c>
      <c r="U29" s="235"/>
    </row>
    <row r="30" spans="2:21" s="169" customFormat="1" ht="12.75" customHeight="1">
      <c r="B30" s="315"/>
      <c r="C30" s="315"/>
      <c r="D30" s="315"/>
      <c r="E30" s="315"/>
      <c r="F30" s="315" t="s">
        <v>545</v>
      </c>
      <c r="G30" s="315" t="s">
        <v>82</v>
      </c>
      <c r="H30" s="315"/>
      <c r="I30" s="315"/>
      <c r="J30" s="294">
        <v>0</v>
      </c>
      <c r="L30" s="294">
        <v>0</v>
      </c>
      <c r="N30" s="294">
        <v>0</v>
      </c>
      <c r="P30" s="294">
        <v>0</v>
      </c>
      <c r="R30" s="294">
        <v>0</v>
      </c>
      <c r="T30" s="294">
        <v>0</v>
      </c>
      <c r="U30" s="235"/>
    </row>
    <row r="31" spans="2:21" s="169" customFormat="1" ht="12.75" customHeight="1">
      <c r="B31" s="315"/>
      <c r="C31" s="315"/>
      <c r="D31" s="315"/>
      <c r="E31" s="315"/>
      <c r="F31" s="315" t="s">
        <v>546</v>
      </c>
      <c r="G31" s="315" t="s">
        <v>539</v>
      </c>
      <c r="H31" s="315"/>
      <c r="I31" s="315"/>
      <c r="J31" s="294">
        <v>12049.151656259999</v>
      </c>
      <c r="L31" s="294">
        <v>-883.9269372318812</v>
      </c>
      <c r="N31" s="294">
        <v>11</v>
      </c>
      <c r="P31" s="294">
        <v>111.02599260188299</v>
      </c>
      <c r="R31" s="294">
        <v>0</v>
      </c>
      <c r="T31" s="294">
        <v>11287.25071163</v>
      </c>
      <c r="U31" s="235"/>
    </row>
    <row r="32" spans="2:21" s="169" customFormat="1" ht="12.75" customHeight="1">
      <c r="B32" s="315"/>
      <c r="C32" s="315"/>
      <c r="D32" s="315"/>
      <c r="E32" s="315"/>
      <c r="F32" s="315" t="s">
        <v>547</v>
      </c>
      <c r="G32" s="315" t="s">
        <v>153</v>
      </c>
      <c r="H32" s="315"/>
      <c r="I32" s="315"/>
      <c r="J32" s="294">
        <v>331.95089849489426</v>
      </c>
      <c r="L32" s="294">
        <v>-74.34764700000001</v>
      </c>
      <c r="N32" s="294">
        <v>15.2</v>
      </c>
      <c r="P32" s="294">
        <v>-10.764706494894256</v>
      </c>
      <c r="R32" s="294">
        <v>0</v>
      </c>
      <c r="T32" s="294">
        <v>262.038545</v>
      </c>
      <c r="U32" s="235"/>
    </row>
    <row r="33" spans="2:21" s="169" customFormat="1" ht="12.75" customHeight="1">
      <c r="B33" s="315"/>
      <c r="C33" s="315"/>
      <c r="D33" s="315"/>
      <c r="E33" s="315"/>
      <c r="F33" s="315" t="s">
        <v>548</v>
      </c>
      <c r="G33" s="315" t="s">
        <v>154</v>
      </c>
      <c r="H33" s="315"/>
      <c r="I33" s="315"/>
      <c r="J33" s="294">
        <v>3926.5457111842893</v>
      </c>
      <c r="L33" s="294">
        <v>283.54046399</v>
      </c>
      <c r="N33" s="294">
        <v>3.1731524900000636</v>
      </c>
      <c r="P33" s="294">
        <v>51.416710089933936</v>
      </c>
      <c r="R33" s="294">
        <v>0</v>
      </c>
      <c r="T33" s="294">
        <v>4264.676037754223</v>
      </c>
      <c r="U33" s="235"/>
    </row>
    <row r="34" spans="2:21" s="169" customFormat="1" ht="12.75" customHeight="1">
      <c r="B34" s="315"/>
      <c r="C34" s="315"/>
      <c r="D34" s="315"/>
      <c r="E34" s="315" t="s">
        <v>221</v>
      </c>
      <c r="F34" s="315"/>
      <c r="G34" s="315"/>
      <c r="H34" s="315"/>
      <c r="I34" s="315"/>
      <c r="J34" s="294">
        <v>3625.117256166892</v>
      </c>
      <c r="L34" s="294">
        <v>-707.4421048009478</v>
      </c>
      <c r="N34" s="294">
        <v>108.01</v>
      </c>
      <c r="P34" s="294">
        <v>315.9193417245635</v>
      </c>
      <c r="R34" s="294">
        <v>0</v>
      </c>
      <c r="T34" s="294">
        <v>3341.6044930905073</v>
      </c>
      <c r="U34" s="235"/>
    </row>
    <row r="35" spans="2:21" s="169" customFormat="1" ht="12.75" customHeight="1">
      <c r="B35" s="315"/>
      <c r="C35" s="315"/>
      <c r="D35" s="315"/>
      <c r="E35" s="315"/>
      <c r="F35" s="315" t="s">
        <v>549</v>
      </c>
      <c r="G35" s="315" t="s">
        <v>82</v>
      </c>
      <c r="H35" s="315"/>
      <c r="I35" s="315"/>
      <c r="J35" s="294">
        <v>0</v>
      </c>
      <c r="L35" s="294">
        <v>0</v>
      </c>
      <c r="N35" s="294">
        <v>0</v>
      </c>
      <c r="P35" s="294">
        <v>0</v>
      </c>
      <c r="R35" s="294">
        <v>0</v>
      </c>
      <c r="T35" s="294">
        <v>0</v>
      </c>
      <c r="U35" s="235"/>
    </row>
    <row r="36" spans="2:21" s="169" customFormat="1" ht="12.75" customHeight="1">
      <c r="B36" s="315"/>
      <c r="C36" s="315"/>
      <c r="D36" s="315"/>
      <c r="E36" s="315"/>
      <c r="F36" s="315" t="s">
        <v>550</v>
      </c>
      <c r="G36" s="315" t="s">
        <v>539</v>
      </c>
      <c r="H36" s="315"/>
      <c r="I36" s="315"/>
      <c r="J36" s="294">
        <v>1362.480308014877</v>
      </c>
      <c r="L36" s="294">
        <v>-659.9492104509478</v>
      </c>
      <c r="N36" s="294">
        <v>108</v>
      </c>
      <c r="P36" s="294">
        <v>264.877054666071</v>
      </c>
      <c r="R36" s="294">
        <v>0</v>
      </c>
      <c r="T36" s="294">
        <v>1075.40815223</v>
      </c>
      <c r="U36" s="235"/>
    </row>
    <row r="37" spans="2:21" s="169" customFormat="1" ht="12.75" customHeight="1">
      <c r="B37" s="315"/>
      <c r="C37" s="315"/>
      <c r="D37" s="315"/>
      <c r="E37" s="315"/>
      <c r="F37" s="315" t="s">
        <v>551</v>
      </c>
      <c r="G37" s="315" t="s">
        <v>153</v>
      </c>
      <c r="H37" s="315"/>
      <c r="I37" s="315"/>
      <c r="J37" s="294">
        <v>0</v>
      </c>
      <c r="L37" s="294">
        <v>0</v>
      </c>
      <c r="N37" s="294">
        <v>0</v>
      </c>
      <c r="P37" s="294">
        <v>0</v>
      </c>
      <c r="R37" s="294">
        <v>0</v>
      </c>
      <c r="T37" s="294">
        <v>0</v>
      </c>
      <c r="U37" s="235"/>
    </row>
    <row r="38" spans="2:21" s="169" customFormat="1" ht="12.75" customHeight="1">
      <c r="B38" s="315"/>
      <c r="C38" s="315"/>
      <c r="D38" s="315"/>
      <c r="E38" s="315"/>
      <c r="F38" s="315" t="s">
        <v>552</v>
      </c>
      <c r="G38" s="315" t="s">
        <v>154</v>
      </c>
      <c r="H38" s="315"/>
      <c r="I38" s="315"/>
      <c r="J38" s="294">
        <v>2262.636948152015</v>
      </c>
      <c r="L38" s="294">
        <v>-47.49289434999999</v>
      </c>
      <c r="N38" s="294">
        <v>0.01</v>
      </c>
      <c r="P38" s="294">
        <v>51.04228705849249</v>
      </c>
      <c r="R38" s="294">
        <v>0</v>
      </c>
      <c r="T38" s="294">
        <v>2266.1963408605075</v>
      </c>
      <c r="U38" s="235"/>
    </row>
    <row r="39" spans="2:21" s="194" customFormat="1" ht="12.75" customHeight="1">
      <c r="B39" s="317"/>
      <c r="C39" s="317" t="s">
        <v>480</v>
      </c>
      <c r="D39" s="317" t="s">
        <v>315</v>
      </c>
      <c r="E39" s="317"/>
      <c r="F39" s="317"/>
      <c r="G39" s="317"/>
      <c r="H39" s="317"/>
      <c r="I39" s="317"/>
      <c r="J39" s="328">
        <v>2047.2651391200022</v>
      </c>
      <c r="L39" s="328">
        <v>-2029.2516228442255</v>
      </c>
      <c r="N39" s="328">
        <v>754.5634752442236</v>
      </c>
      <c r="P39" s="328">
        <v>2804.9</v>
      </c>
      <c r="R39" s="328">
        <v>0</v>
      </c>
      <c r="T39" s="328">
        <v>3577.4769915200004</v>
      </c>
      <c r="U39" s="330"/>
    </row>
    <row r="40" spans="2:21" s="169" customFormat="1" ht="12.75" customHeight="1">
      <c r="B40" s="315"/>
      <c r="C40" s="315"/>
      <c r="D40" s="315" t="s">
        <v>553</v>
      </c>
      <c r="E40" s="315" t="s">
        <v>82</v>
      </c>
      <c r="F40" s="315"/>
      <c r="G40" s="315"/>
      <c r="H40" s="315"/>
      <c r="I40" s="315"/>
      <c r="J40" s="294">
        <v>0</v>
      </c>
      <c r="L40" s="294">
        <v>0</v>
      </c>
      <c r="N40" s="294">
        <v>0</v>
      </c>
      <c r="P40" s="294">
        <v>0</v>
      </c>
      <c r="R40" s="294">
        <v>0</v>
      </c>
      <c r="T40" s="294">
        <v>0</v>
      </c>
      <c r="U40" s="235"/>
    </row>
    <row r="41" spans="2:21" s="169" customFormat="1" ht="12.75" customHeight="1">
      <c r="B41" s="315"/>
      <c r="C41" s="315"/>
      <c r="D41" s="315" t="s">
        <v>554</v>
      </c>
      <c r="E41" s="315" t="s">
        <v>539</v>
      </c>
      <c r="F41" s="315"/>
      <c r="G41" s="315"/>
      <c r="H41" s="315"/>
      <c r="I41" s="315"/>
      <c r="J41" s="294">
        <v>0</v>
      </c>
      <c r="L41" s="294">
        <v>0</v>
      </c>
      <c r="N41" s="294">
        <v>0</v>
      </c>
      <c r="P41" s="294">
        <v>0</v>
      </c>
      <c r="R41" s="294">
        <v>0</v>
      </c>
      <c r="T41" s="294">
        <v>0</v>
      </c>
      <c r="U41" s="235"/>
    </row>
    <row r="42" spans="2:21" s="169" customFormat="1" ht="12.75" customHeight="1">
      <c r="B42" s="315"/>
      <c r="C42" s="315"/>
      <c r="D42" s="315" t="s">
        <v>555</v>
      </c>
      <c r="E42" s="315" t="s">
        <v>153</v>
      </c>
      <c r="F42" s="315"/>
      <c r="G42" s="315"/>
      <c r="H42" s="315"/>
      <c r="I42" s="315"/>
      <c r="J42" s="294">
        <v>1698.5487945800023</v>
      </c>
      <c r="L42" s="294">
        <v>-1369.1873359954257</v>
      </c>
      <c r="N42" s="294">
        <v>586.2013404454237</v>
      </c>
      <c r="P42" s="294">
        <v>2258.5</v>
      </c>
      <c r="R42" s="294">
        <v>0</v>
      </c>
      <c r="T42" s="294">
        <v>3174.0627990300004</v>
      </c>
      <c r="U42" s="235"/>
    </row>
    <row r="43" spans="2:21" s="169" customFormat="1" ht="12.75" customHeight="1">
      <c r="B43" s="315"/>
      <c r="C43" s="315"/>
      <c r="D43" s="315" t="s">
        <v>556</v>
      </c>
      <c r="E43" s="315" t="s">
        <v>154</v>
      </c>
      <c r="F43" s="315"/>
      <c r="G43" s="315"/>
      <c r="H43" s="315"/>
      <c r="I43" s="315"/>
      <c r="J43" s="294">
        <v>348.71634453999997</v>
      </c>
      <c r="L43" s="294">
        <v>-660.0642868487998</v>
      </c>
      <c r="N43" s="294">
        <v>168.36213479879981</v>
      </c>
      <c r="P43" s="294">
        <v>546.4</v>
      </c>
      <c r="R43" s="294">
        <v>0</v>
      </c>
      <c r="T43" s="294">
        <v>403.4141924899999</v>
      </c>
      <c r="U43" s="235"/>
    </row>
    <row r="44" spans="2:21" s="194" customFormat="1" ht="12.75" customHeight="1">
      <c r="B44" s="317"/>
      <c r="C44" s="317" t="s">
        <v>557</v>
      </c>
      <c r="D44" s="317" t="s">
        <v>227</v>
      </c>
      <c r="E44" s="317"/>
      <c r="F44" s="317"/>
      <c r="G44" s="317"/>
      <c r="H44" s="317"/>
      <c r="I44" s="317"/>
      <c r="J44" s="328">
        <v>26123.402490108307</v>
      </c>
      <c r="L44" s="328">
        <v>2801.566792843151</v>
      </c>
      <c r="N44" s="328">
        <v>0</v>
      </c>
      <c r="P44" s="328">
        <v>-785.3927805992099</v>
      </c>
      <c r="R44" s="328">
        <v>-0.00479361893803798</v>
      </c>
      <c r="T44" s="328">
        <v>28139.57170873331</v>
      </c>
      <c r="U44" s="330"/>
    </row>
    <row r="45" spans="2:21" s="169" customFormat="1" ht="12.75" customHeight="1">
      <c r="B45" s="315"/>
      <c r="C45" s="315"/>
      <c r="D45" s="315" t="s">
        <v>273</v>
      </c>
      <c r="E45" s="315" t="s">
        <v>21</v>
      </c>
      <c r="F45" s="315"/>
      <c r="G45" s="315"/>
      <c r="H45" s="315"/>
      <c r="I45" s="315"/>
      <c r="J45" s="294">
        <v>11395.515982646177</v>
      </c>
      <c r="L45" s="294">
        <v>1153.185042474072</v>
      </c>
      <c r="N45" s="294">
        <v>0</v>
      </c>
      <c r="P45" s="294">
        <v>0</v>
      </c>
      <c r="R45" s="294">
        <v>0</v>
      </c>
      <c r="T45" s="294">
        <v>12548.701025120248</v>
      </c>
      <c r="U45" s="235"/>
    </row>
    <row r="46" spans="2:21" s="169" customFormat="1" ht="12.75" customHeight="1">
      <c r="B46" s="315"/>
      <c r="C46" s="315"/>
      <c r="D46" s="315"/>
      <c r="E46" s="315" t="s">
        <v>558</v>
      </c>
      <c r="F46" s="315" t="s">
        <v>539</v>
      </c>
      <c r="G46" s="315"/>
      <c r="H46" s="315"/>
      <c r="I46" s="315"/>
      <c r="J46" s="294">
        <v>0</v>
      </c>
      <c r="L46" s="294">
        <v>0</v>
      </c>
      <c r="N46" s="294">
        <v>0</v>
      </c>
      <c r="P46" s="294">
        <v>0</v>
      </c>
      <c r="R46" s="294">
        <v>0</v>
      </c>
      <c r="T46" s="294">
        <v>0</v>
      </c>
      <c r="U46" s="235"/>
    </row>
    <row r="47" spans="2:21" s="169" customFormat="1" ht="12.75" customHeight="1">
      <c r="B47" s="315"/>
      <c r="C47" s="315"/>
      <c r="D47" s="315"/>
      <c r="E47" s="315"/>
      <c r="F47" s="315" t="s">
        <v>559</v>
      </c>
      <c r="G47" s="315" t="s">
        <v>560</v>
      </c>
      <c r="H47" s="315"/>
      <c r="I47" s="315"/>
      <c r="J47" s="294">
        <v>0</v>
      </c>
      <c r="L47" s="294">
        <v>0</v>
      </c>
      <c r="N47" s="294">
        <v>0</v>
      </c>
      <c r="P47" s="294">
        <v>0</v>
      </c>
      <c r="R47" s="294">
        <v>0</v>
      </c>
      <c r="T47" s="294">
        <v>0</v>
      </c>
      <c r="U47" s="235"/>
    </row>
    <row r="48" spans="2:21" s="169" customFormat="1" ht="12.75" customHeight="1">
      <c r="B48" s="315"/>
      <c r="C48" s="315"/>
      <c r="D48" s="315"/>
      <c r="E48" s="315"/>
      <c r="F48" s="315" t="s">
        <v>561</v>
      </c>
      <c r="G48" s="315" t="s">
        <v>562</v>
      </c>
      <c r="H48" s="315"/>
      <c r="I48" s="315"/>
      <c r="J48" s="294">
        <v>0</v>
      </c>
      <c r="L48" s="294">
        <v>0</v>
      </c>
      <c r="N48" s="294">
        <v>0</v>
      </c>
      <c r="P48" s="294">
        <v>0</v>
      </c>
      <c r="R48" s="294">
        <v>0</v>
      </c>
      <c r="T48" s="294">
        <v>0</v>
      </c>
      <c r="U48" s="235"/>
    </row>
    <row r="49" spans="2:21" s="169" customFormat="1" ht="12.75" customHeight="1">
      <c r="B49" s="315"/>
      <c r="C49" s="315"/>
      <c r="D49" s="315"/>
      <c r="E49" s="315" t="s">
        <v>563</v>
      </c>
      <c r="F49" s="315" t="s">
        <v>154</v>
      </c>
      <c r="G49" s="315"/>
      <c r="H49" s="315"/>
      <c r="I49" s="315"/>
      <c r="J49" s="294">
        <v>11395.515982646177</v>
      </c>
      <c r="L49" s="294">
        <v>1153.185042474072</v>
      </c>
      <c r="N49" s="294">
        <v>0</v>
      </c>
      <c r="P49" s="294">
        <v>0</v>
      </c>
      <c r="R49" s="294">
        <v>0</v>
      </c>
      <c r="T49" s="294">
        <v>12548.701025120248</v>
      </c>
      <c r="U49" s="235"/>
    </row>
    <row r="50" spans="2:21" s="169" customFormat="1" ht="12.75" customHeight="1">
      <c r="B50" s="315"/>
      <c r="C50" s="315"/>
      <c r="D50" s="315"/>
      <c r="E50" s="315"/>
      <c r="F50" s="315" t="s">
        <v>564</v>
      </c>
      <c r="G50" s="315" t="s">
        <v>560</v>
      </c>
      <c r="H50" s="315"/>
      <c r="I50" s="315"/>
      <c r="J50" s="294">
        <v>0</v>
      </c>
      <c r="L50" s="294">
        <v>0</v>
      </c>
      <c r="N50" s="294">
        <v>0</v>
      </c>
      <c r="P50" s="294">
        <v>0</v>
      </c>
      <c r="R50" s="294">
        <v>0</v>
      </c>
      <c r="T50" s="294">
        <v>0</v>
      </c>
      <c r="U50" s="235"/>
    </row>
    <row r="51" spans="2:21" s="169" customFormat="1" ht="12.75" customHeight="1">
      <c r="B51" s="315"/>
      <c r="C51" s="315"/>
      <c r="D51" s="315"/>
      <c r="E51" s="315"/>
      <c r="F51" s="315" t="s">
        <v>565</v>
      </c>
      <c r="G51" s="315" t="s">
        <v>562</v>
      </c>
      <c r="H51" s="315"/>
      <c r="I51" s="315"/>
      <c r="J51" s="294">
        <v>11395.515982646177</v>
      </c>
      <c r="L51" s="294">
        <v>1153.185042474072</v>
      </c>
      <c r="N51" s="294">
        <v>0</v>
      </c>
      <c r="P51" s="294">
        <v>0</v>
      </c>
      <c r="R51" s="294">
        <v>0</v>
      </c>
      <c r="T51" s="294">
        <v>12548.701025120248</v>
      </c>
      <c r="U51" s="235"/>
    </row>
    <row r="52" spans="2:21" s="169" customFormat="1" ht="12.75" customHeight="1">
      <c r="B52" s="315"/>
      <c r="C52" s="315"/>
      <c r="D52" s="315"/>
      <c r="E52" s="315"/>
      <c r="F52" s="315"/>
      <c r="G52" s="315" t="s">
        <v>566</v>
      </c>
      <c r="H52" s="315" t="s">
        <v>65</v>
      </c>
      <c r="I52" s="315"/>
      <c r="J52" s="294">
        <v>918.3885900232575</v>
      </c>
      <c r="L52" s="294">
        <v>570.3167297666099</v>
      </c>
      <c r="N52" s="294">
        <v>0</v>
      </c>
      <c r="P52" s="294">
        <v>0</v>
      </c>
      <c r="R52" s="294">
        <v>0</v>
      </c>
      <c r="T52" s="294">
        <v>1488.7053197898674</v>
      </c>
      <c r="U52" s="235"/>
    </row>
    <row r="53" spans="2:21" s="169" customFormat="1" ht="12.75" customHeight="1">
      <c r="B53" s="315"/>
      <c r="C53" s="315"/>
      <c r="D53" s="315"/>
      <c r="E53" s="315"/>
      <c r="F53" s="315"/>
      <c r="G53" s="315" t="s">
        <v>567</v>
      </c>
      <c r="H53" s="315" t="s">
        <v>66</v>
      </c>
      <c r="I53" s="315"/>
      <c r="J53" s="294">
        <v>10477.127392622919</v>
      </c>
      <c r="L53" s="294">
        <v>582.8683127074619</v>
      </c>
      <c r="N53" s="294">
        <v>0</v>
      </c>
      <c r="P53" s="294">
        <v>0</v>
      </c>
      <c r="R53" s="294">
        <v>0</v>
      </c>
      <c r="T53" s="294">
        <v>11059.99570533038</v>
      </c>
      <c r="U53" s="235"/>
    </row>
    <row r="54" spans="2:21" s="169" customFormat="1" ht="12.75" customHeight="1">
      <c r="B54" s="315"/>
      <c r="C54" s="315"/>
      <c r="D54" s="315" t="s">
        <v>274</v>
      </c>
      <c r="E54" s="315" t="s">
        <v>22</v>
      </c>
      <c r="F54" s="315"/>
      <c r="G54" s="315"/>
      <c r="H54" s="315"/>
      <c r="I54" s="315"/>
      <c r="J54" s="294">
        <v>2274.58173305</v>
      </c>
      <c r="L54" s="294">
        <v>222.76368167999993</v>
      </c>
      <c r="N54" s="294">
        <v>0</v>
      </c>
      <c r="P54" s="294">
        <v>-0.37990013106104925</v>
      </c>
      <c r="R54" s="294">
        <v>0.008516381061326683</v>
      </c>
      <c r="T54" s="294">
        <v>2496.97403098</v>
      </c>
      <c r="U54" s="235"/>
    </row>
    <row r="55" spans="2:21" s="169" customFormat="1" ht="12.75" customHeight="1">
      <c r="B55" s="315"/>
      <c r="C55" s="315"/>
      <c r="D55" s="315"/>
      <c r="E55" s="315" t="s">
        <v>568</v>
      </c>
      <c r="F55" s="315" t="s">
        <v>82</v>
      </c>
      <c r="G55" s="315"/>
      <c r="H55" s="315"/>
      <c r="I55" s="315"/>
      <c r="J55" s="294">
        <v>0</v>
      </c>
      <c r="L55" s="294">
        <v>0</v>
      </c>
      <c r="N55" s="294">
        <v>0</v>
      </c>
      <c r="P55" s="294">
        <v>0</v>
      </c>
      <c r="R55" s="294">
        <v>0</v>
      </c>
      <c r="T55" s="294">
        <v>0</v>
      </c>
      <c r="U55" s="235"/>
    </row>
    <row r="56" spans="2:21" s="169" customFormat="1" ht="12.75" customHeight="1">
      <c r="B56" s="315"/>
      <c r="C56" s="315"/>
      <c r="D56" s="315"/>
      <c r="E56" s="315"/>
      <c r="F56" s="315" t="s">
        <v>569</v>
      </c>
      <c r="G56" s="315" t="s">
        <v>560</v>
      </c>
      <c r="H56" s="315"/>
      <c r="I56" s="315"/>
      <c r="J56" s="294">
        <v>0</v>
      </c>
      <c r="L56" s="294">
        <v>0</v>
      </c>
      <c r="N56" s="294">
        <v>0</v>
      </c>
      <c r="P56" s="294">
        <v>0</v>
      </c>
      <c r="R56" s="294">
        <v>0</v>
      </c>
      <c r="T56" s="294">
        <v>0</v>
      </c>
      <c r="U56" s="235"/>
    </row>
    <row r="57" spans="2:21" s="169" customFormat="1" ht="12.75" customHeight="1">
      <c r="B57" s="315"/>
      <c r="C57" s="315"/>
      <c r="D57" s="315"/>
      <c r="E57" s="315"/>
      <c r="F57" s="315" t="s">
        <v>570</v>
      </c>
      <c r="G57" s="315" t="s">
        <v>562</v>
      </c>
      <c r="H57" s="315"/>
      <c r="I57" s="315"/>
      <c r="J57" s="294">
        <v>0</v>
      </c>
      <c r="L57" s="294">
        <v>0</v>
      </c>
      <c r="N57" s="294">
        <v>0</v>
      </c>
      <c r="P57" s="294">
        <v>0</v>
      </c>
      <c r="R57" s="294">
        <v>0</v>
      </c>
      <c r="T57" s="294">
        <v>0</v>
      </c>
      <c r="U57" s="235"/>
    </row>
    <row r="58" spans="2:21" s="169" customFormat="1" ht="12.75" customHeight="1">
      <c r="B58" s="315"/>
      <c r="C58" s="315"/>
      <c r="D58" s="315"/>
      <c r="E58" s="315" t="s">
        <v>571</v>
      </c>
      <c r="F58" s="315" t="s">
        <v>539</v>
      </c>
      <c r="G58" s="315"/>
      <c r="H58" s="315"/>
      <c r="I58" s="315"/>
      <c r="J58" s="294">
        <v>0</v>
      </c>
      <c r="L58" s="294">
        <v>0</v>
      </c>
      <c r="N58" s="294">
        <v>0</v>
      </c>
      <c r="P58" s="294">
        <v>0</v>
      </c>
      <c r="R58" s="294">
        <v>0</v>
      </c>
      <c r="T58" s="294">
        <v>0</v>
      </c>
      <c r="U58" s="235"/>
    </row>
    <row r="59" spans="2:21" s="169" customFormat="1" ht="12.75" customHeight="1">
      <c r="B59" s="315"/>
      <c r="C59" s="315"/>
      <c r="D59" s="315"/>
      <c r="E59" s="315"/>
      <c r="F59" s="315" t="s">
        <v>572</v>
      </c>
      <c r="G59" s="315" t="s">
        <v>560</v>
      </c>
      <c r="H59" s="315"/>
      <c r="I59" s="315"/>
      <c r="J59" s="294">
        <v>0</v>
      </c>
      <c r="L59" s="294">
        <v>0</v>
      </c>
      <c r="N59" s="294">
        <v>0</v>
      </c>
      <c r="P59" s="294">
        <v>0</v>
      </c>
      <c r="R59" s="294">
        <v>0</v>
      </c>
      <c r="T59" s="294">
        <v>0</v>
      </c>
      <c r="U59" s="235"/>
    </row>
    <row r="60" spans="2:21" s="169" customFormat="1" ht="12.75" customHeight="1">
      <c r="B60" s="315"/>
      <c r="C60" s="315"/>
      <c r="D60" s="315"/>
      <c r="E60" s="315"/>
      <c r="F60" s="315" t="s">
        <v>573</v>
      </c>
      <c r="G60" s="315" t="s">
        <v>562</v>
      </c>
      <c r="H60" s="315"/>
      <c r="I60" s="315"/>
      <c r="J60" s="294">
        <v>0</v>
      </c>
      <c r="L60" s="294">
        <v>0</v>
      </c>
      <c r="N60" s="294">
        <v>0</v>
      </c>
      <c r="P60" s="294">
        <v>0</v>
      </c>
      <c r="R60" s="294">
        <v>0</v>
      </c>
      <c r="T60" s="294">
        <v>0</v>
      </c>
      <c r="U60" s="235"/>
    </row>
    <row r="61" spans="2:21" s="169" customFormat="1" ht="12.75" customHeight="1">
      <c r="B61" s="315"/>
      <c r="C61" s="315"/>
      <c r="D61" s="315"/>
      <c r="E61" s="315" t="s">
        <v>574</v>
      </c>
      <c r="F61" s="315" t="s">
        <v>153</v>
      </c>
      <c r="G61" s="315"/>
      <c r="H61" s="315"/>
      <c r="I61" s="315"/>
      <c r="J61" s="294">
        <v>1422.3461777399998</v>
      </c>
      <c r="L61" s="294">
        <v>160.00696299999996</v>
      </c>
      <c r="N61" s="294">
        <v>0</v>
      </c>
      <c r="P61" s="294">
        <v>-0.37990013106104925</v>
      </c>
      <c r="R61" s="294">
        <v>0.008516381061326683</v>
      </c>
      <c r="T61" s="294">
        <v>1581.9817569900001</v>
      </c>
      <c r="U61" s="235"/>
    </row>
    <row r="62" spans="2:21" s="169" customFormat="1" ht="12.75" customHeight="1">
      <c r="B62" s="315"/>
      <c r="C62" s="315"/>
      <c r="D62" s="315"/>
      <c r="E62" s="315"/>
      <c r="F62" s="315" t="s">
        <v>575</v>
      </c>
      <c r="G62" s="315" t="s">
        <v>560</v>
      </c>
      <c r="H62" s="315"/>
      <c r="I62" s="315"/>
      <c r="J62" s="294">
        <v>432.8604105445339</v>
      </c>
      <c r="L62" s="294">
        <v>26.920248562582287</v>
      </c>
      <c r="N62" s="294">
        <v>0</v>
      </c>
      <c r="P62" s="294">
        <v>-0.37990013106104925</v>
      </c>
      <c r="R62" s="294">
        <v>0</v>
      </c>
      <c r="T62" s="294">
        <v>459.40075897605516</v>
      </c>
      <c r="U62" s="235"/>
    </row>
    <row r="63" spans="2:21" s="169" customFormat="1" ht="12.75" customHeight="1">
      <c r="B63" s="315"/>
      <c r="C63" s="315"/>
      <c r="D63" s="315"/>
      <c r="E63" s="315"/>
      <c r="F63" s="315" t="s">
        <v>576</v>
      </c>
      <c r="G63" s="315" t="s">
        <v>562</v>
      </c>
      <c r="H63" s="315"/>
      <c r="I63" s="315"/>
      <c r="J63" s="294">
        <v>989.4857671954659</v>
      </c>
      <c r="L63" s="294">
        <v>133.08671443741767</v>
      </c>
      <c r="N63" s="294">
        <v>0</v>
      </c>
      <c r="P63" s="294">
        <v>0</v>
      </c>
      <c r="R63" s="294">
        <v>0.008516381061326683</v>
      </c>
      <c r="T63" s="294">
        <v>1122.580998013945</v>
      </c>
      <c r="U63" s="235"/>
    </row>
    <row r="64" spans="2:21" s="169" customFormat="1" ht="12.75" customHeight="1">
      <c r="B64" s="315"/>
      <c r="C64" s="315"/>
      <c r="D64" s="315"/>
      <c r="E64" s="315" t="s">
        <v>577</v>
      </c>
      <c r="F64" s="315" t="s">
        <v>154</v>
      </c>
      <c r="G64" s="315"/>
      <c r="H64" s="315"/>
      <c r="I64" s="315"/>
      <c r="J64" s="294">
        <v>852.23555531</v>
      </c>
      <c r="L64" s="294">
        <v>62.75671867999999</v>
      </c>
      <c r="N64" s="294">
        <v>0</v>
      </c>
      <c r="P64" s="294">
        <v>0</v>
      </c>
      <c r="R64" s="294">
        <v>0</v>
      </c>
      <c r="T64" s="294">
        <v>914.99227399</v>
      </c>
      <c r="U64" s="235"/>
    </row>
    <row r="65" spans="2:21" s="169" customFormat="1" ht="12.75" customHeight="1">
      <c r="B65" s="315"/>
      <c r="C65" s="315"/>
      <c r="D65" s="315"/>
      <c r="E65" s="315"/>
      <c r="F65" s="315" t="s">
        <v>578</v>
      </c>
      <c r="G65" s="315" t="s">
        <v>560</v>
      </c>
      <c r="H65" s="315"/>
      <c r="I65" s="315"/>
      <c r="J65" s="294">
        <v>0</v>
      </c>
      <c r="L65" s="294">
        <v>0</v>
      </c>
      <c r="N65" s="294">
        <v>0</v>
      </c>
      <c r="P65" s="294">
        <v>0</v>
      </c>
      <c r="R65" s="294">
        <v>0</v>
      </c>
      <c r="T65" s="294">
        <v>0</v>
      </c>
      <c r="U65" s="235"/>
    </row>
    <row r="66" spans="2:21" s="169" customFormat="1" ht="12.75" customHeight="1">
      <c r="B66" s="315"/>
      <c r="C66" s="315"/>
      <c r="D66" s="315"/>
      <c r="E66" s="315"/>
      <c r="F66" s="315" t="s">
        <v>579</v>
      </c>
      <c r="G66" s="315" t="s">
        <v>562</v>
      </c>
      <c r="H66" s="315"/>
      <c r="I66" s="315"/>
      <c r="J66" s="294">
        <v>852.23555531</v>
      </c>
      <c r="L66" s="294">
        <v>62.75671867999999</v>
      </c>
      <c r="N66" s="294">
        <v>0</v>
      </c>
      <c r="P66" s="294">
        <v>0</v>
      </c>
      <c r="R66" s="294">
        <v>0</v>
      </c>
      <c r="T66" s="294">
        <v>914.99227399</v>
      </c>
      <c r="U66" s="235"/>
    </row>
    <row r="67" spans="2:21" s="169" customFormat="1" ht="12.75" customHeight="1">
      <c r="B67" s="315"/>
      <c r="C67" s="315"/>
      <c r="D67" s="315" t="s">
        <v>275</v>
      </c>
      <c r="E67" s="315" t="s">
        <v>23</v>
      </c>
      <c r="F67" s="315"/>
      <c r="G67" s="315"/>
      <c r="H67" s="315"/>
      <c r="I67" s="315"/>
      <c r="J67" s="294">
        <v>12094.77377441213</v>
      </c>
      <c r="L67" s="294">
        <v>1425.6180686890789</v>
      </c>
      <c r="N67" s="294">
        <v>0</v>
      </c>
      <c r="P67" s="294">
        <v>-784.0718804681488</v>
      </c>
      <c r="R67" s="294">
        <v>-0.013309999999364663</v>
      </c>
      <c r="T67" s="294">
        <v>12736.306652633062</v>
      </c>
      <c r="U67" s="235"/>
    </row>
    <row r="68" spans="2:21" s="169" customFormat="1" ht="12.75" customHeight="1">
      <c r="B68" s="315"/>
      <c r="C68" s="315"/>
      <c r="D68" s="315"/>
      <c r="E68" s="315" t="s">
        <v>580</v>
      </c>
      <c r="F68" s="315" t="s">
        <v>82</v>
      </c>
      <c r="G68" s="315"/>
      <c r="H68" s="315"/>
      <c r="I68" s="315"/>
      <c r="J68" s="294">
        <v>0</v>
      </c>
      <c r="L68" s="294">
        <v>0</v>
      </c>
      <c r="N68" s="294">
        <v>0</v>
      </c>
      <c r="P68" s="294">
        <v>0</v>
      </c>
      <c r="R68" s="294">
        <v>0</v>
      </c>
      <c r="T68" s="294">
        <v>0</v>
      </c>
      <c r="U68" s="235"/>
    </row>
    <row r="69" spans="2:21" s="169" customFormat="1" ht="12.75" customHeight="1">
      <c r="B69" s="315"/>
      <c r="C69" s="315"/>
      <c r="D69" s="315"/>
      <c r="E69" s="315" t="s">
        <v>581</v>
      </c>
      <c r="F69" s="315" t="s">
        <v>539</v>
      </c>
      <c r="G69" s="315"/>
      <c r="H69" s="315"/>
      <c r="I69" s="315"/>
      <c r="J69" s="294">
        <v>4595.404075005124</v>
      </c>
      <c r="L69" s="294">
        <v>452.01657087907824</v>
      </c>
      <c r="N69" s="294">
        <v>0</v>
      </c>
      <c r="P69" s="294">
        <v>-779.0370862142008</v>
      </c>
      <c r="R69" s="294">
        <v>0</v>
      </c>
      <c r="T69" s="294">
        <v>4268.383559670001</v>
      </c>
      <c r="U69" s="235"/>
    </row>
    <row r="70" spans="2:21" s="169" customFormat="1" ht="12.75" customHeight="1">
      <c r="B70" s="315"/>
      <c r="C70" s="315"/>
      <c r="D70" s="315"/>
      <c r="E70" s="315" t="s">
        <v>582</v>
      </c>
      <c r="F70" s="315" t="s">
        <v>153</v>
      </c>
      <c r="G70" s="315"/>
      <c r="H70" s="315"/>
      <c r="I70" s="315"/>
      <c r="J70" s="294">
        <v>2230.039497492696</v>
      </c>
      <c r="L70" s="294">
        <v>1471.203739</v>
      </c>
      <c r="N70" s="294">
        <v>0</v>
      </c>
      <c r="P70" s="294">
        <v>10.4</v>
      </c>
      <c r="R70" s="294">
        <v>-0.013309999999364663</v>
      </c>
      <c r="T70" s="294">
        <v>3711.629926492696</v>
      </c>
      <c r="U70" s="235"/>
    </row>
    <row r="71" spans="2:21" s="169" customFormat="1" ht="12.75" customHeight="1">
      <c r="B71" s="315"/>
      <c r="C71" s="315"/>
      <c r="D71" s="315"/>
      <c r="E71" s="315" t="s">
        <v>583</v>
      </c>
      <c r="F71" s="315" t="s">
        <v>154</v>
      </c>
      <c r="G71" s="315"/>
      <c r="H71" s="315"/>
      <c r="I71" s="315"/>
      <c r="J71" s="294">
        <v>5269.330201914311</v>
      </c>
      <c r="L71" s="294">
        <v>-497.6022411899994</v>
      </c>
      <c r="N71" s="294">
        <v>0</v>
      </c>
      <c r="P71" s="294">
        <v>-15.434794253947995</v>
      </c>
      <c r="R71" s="294">
        <v>0</v>
      </c>
      <c r="T71" s="294">
        <v>4756.293166470364</v>
      </c>
      <c r="U71" s="235"/>
    </row>
    <row r="72" spans="2:21" s="169" customFormat="1" ht="12.75" customHeight="1">
      <c r="B72" s="315"/>
      <c r="C72" s="315"/>
      <c r="D72" s="315"/>
      <c r="E72" s="315"/>
      <c r="F72" s="315" t="s">
        <v>584</v>
      </c>
      <c r="G72" s="315" t="s">
        <v>65</v>
      </c>
      <c r="H72" s="315"/>
      <c r="I72" s="315"/>
      <c r="J72" s="294">
        <v>868.8</v>
      </c>
      <c r="L72" s="294">
        <v>-680.700625</v>
      </c>
      <c r="N72" s="294">
        <v>0</v>
      </c>
      <c r="P72" s="294">
        <v>0</v>
      </c>
      <c r="R72" s="294">
        <v>0</v>
      </c>
      <c r="T72" s="294">
        <v>188.099375</v>
      </c>
      <c r="U72" s="235"/>
    </row>
    <row r="73" spans="2:21" s="169" customFormat="1" ht="12.75" customHeight="1">
      <c r="B73" s="315"/>
      <c r="C73" s="315"/>
      <c r="D73" s="315"/>
      <c r="E73" s="315"/>
      <c r="F73" s="315" t="s">
        <v>585</v>
      </c>
      <c r="G73" s="315" t="s">
        <v>66</v>
      </c>
      <c r="H73" s="315"/>
      <c r="I73" s="315"/>
      <c r="J73" s="294">
        <v>4400.530201914311</v>
      </c>
      <c r="L73" s="294">
        <v>183.09838381000057</v>
      </c>
      <c r="N73" s="294">
        <v>0</v>
      </c>
      <c r="P73" s="294">
        <v>-15.434794253947995</v>
      </c>
      <c r="R73" s="294">
        <v>0</v>
      </c>
      <c r="T73" s="294">
        <v>4568.193791470364</v>
      </c>
      <c r="U73" s="235"/>
    </row>
    <row r="74" spans="2:21" s="169" customFormat="1" ht="12.75" customHeight="1">
      <c r="B74" s="315"/>
      <c r="C74" s="315"/>
      <c r="D74" s="315" t="s">
        <v>276</v>
      </c>
      <c r="E74" s="315" t="s">
        <v>24</v>
      </c>
      <c r="F74" s="315"/>
      <c r="G74" s="315"/>
      <c r="H74" s="315"/>
      <c r="I74" s="315"/>
      <c r="J74" s="294">
        <v>358.531</v>
      </c>
      <c r="L74" s="294">
        <v>0</v>
      </c>
      <c r="N74" s="294">
        <v>0</v>
      </c>
      <c r="P74" s="294">
        <v>-0.9410000000000025</v>
      </c>
      <c r="R74" s="294">
        <v>0</v>
      </c>
      <c r="T74" s="294">
        <v>357.59</v>
      </c>
      <c r="U74" s="235"/>
    </row>
    <row r="75" spans="2:21" s="169" customFormat="1" ht="12.75" customHeight="1">
      <c r="B75" s="315"/>
      <c r="C75" s="315"/>
      <c r="D75" s="315"/>
      <c r="E75" s="315" t="s">
        <v>277</v>
      </c>
      <c r="F75" s="315" t="s">
        <v>82</v>
      </c>
      <c r="G75" s="315"/>
      <c r="H75" s="315"/>
      <c r="I75" s="315"/>
      <c r="J75" s="294">
        <v>250.731</v>
      </c>
      <c r="L75" s="294">
        <v>0</v>
      </c>
      <c r="N75" s="294">
        <v>0</v>
      </c>
      <c r="P75" s="294">
        <v>-0.9410000000000025</v>
      </c>
      <c r="R75" s="294">
        <v>0</v>
      </c>
      <c r="T75" s="294">
        <v>249.79</v>
      </c>
      <c r="U75" s="235"/>
    </row>
    <row r="76" spans="2:21" s="169" customFormat="1" ht="12.75" customHeight="1">
      <c r="B76" s="315"/>
      <c r="C76" s="315"/>
      <c r="D76" s="315"/>
      <c r="E76" s="315"/>
      <c r="F76" s="315" t="s">
        <v>586</v>
      </c>
      <c r="G76" s="315" t="s">
        <v>560</v>
      </c>
      <c r="H76" s="315"/>
      <c r="I76" s="315"/>
      <c r="J76" s="294">
        <v>250.731</v>
      </c>
      <c r="L76" s="294">
        <v>0</v>
      </c>
      <c r="N76" s="294">
        <v>0</v>
      </c>
      <c r="P76" s="294">
        <v>-0.9410000000000025</v>
      </c>
      <c r="R76" s="294">
        <v>0</v>
      </c>
      <c r="T76" s="294">
        <v>249.79</v>
      </c>
      <c r="U76" s="235"/>
    </row>
    <row r="77" spans="2:21" s="169" customFormat="1" ht="12.75" customHeight="1">
      <c r="B77" s="315"/>
      <c r="C77" s="315"/>
      <c r="D77" s="315"/>
      <c r="E77" s="315"/>
      <c r="F77" s="315" t="s">
        <v>587</v>
      </c>
      <c r="G77" s="315" t="s">
        <v>562</v>
      </c>
      <c r="H77" s="315"/>
      <c r="I77" s="315"/>
      <c r="J77" s="294">
        <v>0</v>
      </c>
      <c r="L77" s="294">
        <v>0</v>
      </c>
      <c r="N77" s="294">
        <v>0</v>
      </c>
      <c r="P77" s="294">
        <v>0</v>
      </c>
      <c r="R77" s="294">
        <v>0</v>
      </c>
      <c r="T77" s="294">
        <v>0</v>
      </c>
      <c r="U77" s="235"/>
    </row>
    <row r="78" spans="2:21" s="169" customFormat="1" ht="12.75" customHeight="1">
      <c r="B78" s="315"/>
      <c r="C78" s="315"/>
      <c r="D78" s="315"/>
      <c r="E78" s="315" t="s">
        <v>278</v>
      </c>
      <c r="F78" s="315" t="s">
        <v>152</v>
      </c>
      <c r="G78" s="315"/>
      <c r="H78" s="315"/>
      <c r="I78" s="315"/>
      <c r="J78" s="294">
        <v>107.8</v>
      </c>
      <c r="L78" s="294">
        <v>0</v>
      </c>
      <c r="N78" s="294">
        <v>0</v>
      </c>
      <c r="P78" s="294">
        <v>0</v>
      </c>
      <c r="R78" s="294">
        <v>0</v>
      </c>
      <c r="T78" s="294">
        <v>107.8</v>
      </c>
      <c r="U78" s="235"/>
    </row>
    <row r="79" spans="2:21" s="169" customFormat="1" ht="12.75" customHeight="1">
      <c r="B79" s="315"/>
      <c r="C79" s="315"/>
      <c r="D79" s="315"/>
      <c r="E79" s="315"/>
      <c r="F79" s="315" t="s">
        <v>588</v>
      </c>
      <c r="G79" s="315" t="s">
        <v>560</v>
      </c>
      <c r="H79" s="315"/>
      <c r="I79" s="315"/>
      <c r="J79" s="294">
        <v>107.8</v>
      </c>
      <c r="L79" s="294">
        <v>0</v>
      </c>
      <c r="N79" s="294">
        <v>0</v>
      </c>
      <c r="P79" s="294">
        <v>0</v>
      </c>
      <c r="R79" s="294">
        <v>0</v>
      </c>
      <c r="T79" s="294">
        <v>107.8</v>
      </c>
      <c r="U79" s="235"/>
    </row>
    <row r="80" spans="2:21" s="169" customFormat="1" ht="12.75" customHeight="1">
      <c r="B80" s="315"/>
      <c r="C80" s="315"/>
      <c r="D80" s="315"/>
      <c r="E80" s="315"/>
      <c r="F80" s="315" t="s">
        <v>589</v>
      </c>
      <c r="G80" s="315" t="s">
        <v>562</v>
      </c>
      <c r="H80" s="315"/>
      <c r="I80" s="315"/>
      <c r="J80" s="294">
        <v>0</v>
      </c>
      <c r="L80" s="294">
        <v>0</v>
      </c>
      <c r="N80" s="294">
        <v>0</v>
      </c>
      <c r="P80" s="294">
        <v>0</v>
      </c>
      <c r="R80" s="294">
        <v>0</v>
      </c>
      <c r="T80" s="294">
        <v>0</v>
      </c>
      <c r="U80" s="235"/>
    </row>
    <row r="81" spans="2:21" s="169" customFormat="1" ht="12.75" customHeight="1">
      <c r="B81" s="315"/>
      <c r="C81" s="315"/>
      <c r="D81" s="315"/>
      <c r="E81" s="315" t="s">
        <v>590</v>
      </c>
      <c r="F81" s="315" t="s">
        <v>153</v>
      </c>
      <c r="G81" s="315"/>
      <c r="H81" s="315"/>
      <c r="I81" s="315"/>
      <c r="J81" s="294">
        <v>0</v>
      </c>
      <c r="L81" s="294">
        <v>0</v>
      </c>
      <c r="N81" s="294">
        <v>0</v>
      </c>
      <c r="P81" s="294">
        <v>0</v>
      </c>
      <c r="R81" s="294">
        <v>0</v>
      </c>
      <c r="T81" s="294">
        <v>0</v>
      </c>
      <c r="U81" s="235"/>
    </row>
    <row r="82" spans="2:21" s="169" customFormat="1" ht="12.75" customHeight="1">
      <c r="B82" s="315"/>
      <c r="C82" s="315"/>
      <c r="D82" s="315"/>
      <c r="E82" s="315"/>
      <c r="F82" s="315" t="s">
        <v>591</v>
      </c>
      <c r="G82" s="315" t="s">
        <v>560</v>
      </c>
      <c r="H82" s="315"/>
      <c r="I82" s="315"/>
      <c r="J82" s="294">
        <v>0</v>
      </c>
      <c r="L82" s="294">
        <v>0</v>
      </c>
      <c r="N82" s="294">
        <v>0</v>
      </c>
      <c r="P82" s="294">
        <v>0</v>
      </c>
      <c r="R82" s="294">
        <v>0</v>
      </c>
      <c r="T82" s="294">
        <v>0</v>
      </c>
      <c r="U82" s="235"/>
    </row>
    <row r="83" spans="2:21" s="169" customFormat="1" ht="12.75" customHeight="1">
      <c r="B83" s="315"/>
      <c r="C83" s="315"/>
      <c r="D83" s="315"/>
      <c r="E83" s="315"/>
      <c r="F83" s="315" t="s">
        <v>592</v>
      </c>
      <c r="G83" s="315" t="s">
        <v>562</v>
      </c>
      <c r="H83" s="315"/>
      <c r="I83" s="315"/>
      <c r="J83" s="294">
        <v>0</v>
      </c>
      <c r="L83" s="294">
        <v>0</v>
      </c>
      <c r="N83" s="294">
        <v>0</v>
      </c>
      <c r="P83" s="294">
        <v>0</v>
      </c>
      <c r="R83" s="294">
        <v>0</v>
      </c>
      <c r="T83" s="294">
        <v>0</v>
      </c>
      <c r="U83" s="235"/>
    </row>
    <row r="84" spans="2:21" s="169" customFormat="1" ht="12.75" customHeight="1">
      <c r="B84" s="315"/>
      <c r="C84" s="315"/>
      <c r="D84" s="315"/>
      <c r="E84" s="315" t="s">
        <v>593</v>
      </c>
      <c r="F84" s="315" t="s">
        <v>154</v>
      </c>
      <c r="G84" s="315"/>
      <c r="H84" s="315"/>
      <c r="I84" s="315"/>
      <c r="J84" s="294">
        <v>0</v>
      </c>
      <c r="L84" s="294">
        <v>0</v>
      </c>
      <c r="N84" s="294">
        <v>0</v>
      </c>
      <c r="P84" s="294">
        <v>0</v>
      </c>
      <c r="R84" s="294">
        <v>0</v>
      </c>
      <c r="T84" s="294">
        <v>0</v>
      </c>
      <c r="U84" s="235"/>
    </row>
    <row r="85" spans="2:21" s="169" customFormat="1" ht="12.75" customHeight="1">
      <c r="B85" s="315"/>
      <c r="C85" s="315"/>
      <c r="D85" s="315"/>
      <c r="E85" s="315"/>
      <c r="F85" s="315" t="s">
        <v>594</v>
      </c>
      <c r="G85" s="315" t="s">
        <v>560</v>
      </c>
      <c r="H85" s="315"/>
      <c r="I85" s="315"/>
      <c r="J85" s="294">
        <v>0</v>
      </c>
      <c r="L85" s="294">
        <v>0</v>
      </c>
      <c r="N85" s="294">
        <v>0</v>
      </c>
      <c r="P85" s="294">
        <v>0</v>
      </c>
      <c r="R85" s="294">
        <v>0</v>
      </c>
      <c r="T85" s="294">
        <v>0</v>
      </c>
      <c r="U85" s="235"/>
    </row>
    <row r="86" spans="2:21" s="169" customFormat="1" ht="12.75" customHeight="1">
      <c r="B86" s="315"/>
      <c r="C86" s="315"/>
      <c r="D86" s="315"/>
      <c r="E86" s="315"/>
      <c r="F86" s="315" t="s">
        <v>595</v>
      </c>
      <c r="G86" s="315" t="s">
        <v>562</v>
      </c>
      <c r="H86" s="315"/>
      <c r="I86" s="315"/>
      <c r="J86" s="294">
        <v>0</v>
      </c>
      <c r="L86" s="294">
        <v>0</v>
      </c>
      <c r="N86" s="294">
        <v>0</v>
      </c>
      <c r="P86" s="294">
        <v>0</v>
      </c>
      <c r="R86" s="294">
        <v>0</v>
      </c>
      <c r="T86" s="294">
        <v>0</v>
      </c>
      <c r="U86" s="235"/>
    </row>
    <row r="87" spans="2:21" s="169" customFormat="1" ht="12.75" customHeight="1">
      <c r="B87" s="315"/>
      <c r="C87" s="315"/>
      <c r="D87" s="315"/>
      <c r="E87" s="315"/>
      <c r="F87" s="315"/>
      <c r="G87" s="315" t="s">
        <v>596</v>
      </c>
      <c r="H87" s="315" t="s">
        <v>65</v>
      </c>
      <c r="I87" s="315"/>
      <c r="J87" s="294">
        <v>0</v>
      </c>
      <c r="L87" s="294">
        <v>0</v>
      </c>
      <c r="N87" s="294">
        <v>0</v>
      </c>
      <c r="P87" s="294">
        <v>0</v>
      </c>
      <c r="R87" s="294">
        <v>0</v>
      </c>
      <c r="T87" s="294">
        <v>0</v>
      </c>
      <c r="U87" s="235"/>
    </row>
    <row r="88" spans="2:21" s="169" customFormat="1" ht="12.75" customHeight="1">
      <c r="B88" s="315"/>
      <c r="C88" s="315"/>
      <c r="D88" s="315"/>
      <c r="E88" s="315"/>
      <c r="F88" s="315"/>
      <c r="G88" s="315" t="s">
        <v>597</v>
      </c>
      <c r="H88" s="315" t="s">
        <v>66</v>
      </c>
      <c r="I88" s="315"/>
      <c r="J88" s="294">
        <v>0</v>
      </c>
      <c r="L88" s="294">
        <v>0</v>
      </c>
      <c r="N88" s="294">
        <v>0</v>
      </c>
      <c r="P88" s="294">
        <v>0</v>
      </c>
      <c r="R88" s="294">
        <v>0</v>
      </c>
      <c r="T88" s="294">
        <v>0</v>
      </c>
      <c r="U88" s="235"/>
    </row>
    <row r="89" spans="2:21" s="194" customFormat="1" ht="12.75" customHeight="1">
      <c r="B89" s="317"/>
      <c r="C89" s="317" t="s">
        <v>68</v>
      </c>
      <c r="D89" s="317" t="s">
        <v>740</v>
      </c>
      <c r="E89" s="317"/>
      <c r="F89" s="317"/>
      <c r="G89" s="329"/>
      <c r="H89" s="317"/>
      <c r="I89" s="317"/>
      <c r="J89" s="328">
        <v>26040.30717618095</v>
      </c>
      <c r="L89" s="328">
        <v>-466.4488751991181</v>
      </c>
      <c r="N89" s="328">
        <v>-57.492271071489284</v>
      </c>
      <c r="P89" s="328">
        <v>-143.82538600168962</v>
      </c>
      <c r="R89" s="328">
        <v>0</v>
      </c>
      <c r="T89" s="328">
        <v>25372.54064390866</v>
      </c>
      <c r="U89" s="330"/>
    </row>
    <row r="90" spans="2:21" s="169" customFormat="1" ht="12.75" customHeight="1">
      <c r="B90" s="315"/>
      <c r="C90" s="315"/>
      <c r="D90" s="315" t="s">
        <v>598</v>
      </c>
      <c r="E90" s="299" t="s">
        <v>70</v>
      </c>
      <c r="F90" s="291"/>
      <c r="G90" s="315"/>
      <c r="H90" s="315"/>
      <c r="I90" s="315"/>
      <c r="J90" s="294">
        <v>7.856018338691467</v>
      </c>
      <c r="L90" s="294">
        <v>0</v>
      </c>
      <c r="N90" s="294">
        <v>0.9249379853032416</v>
      </c>
      <c r="P90" s="294">
        <v>0</v>
      </c>
      <c r="R90" s="294">
        <v>0</v>
      </c>
      <c r="T90" s="294">
        <v>8.780956323994708</v>
      </c>
      <c r="U90" s="235"/>
    </row>
    <row r="91" spans="2:21" s="169" customFormat="1" ht="12.75" customHeight="1">
      <c r="B91" s="315"/>
      <c r="C91" s="315"/>
      <c r="D91" s="315" t="s">
        <v>599</v>
      </c>
      <c r="E91" s="299" t="s">
        <v>71</v>
      </c>
      <c r="F91" s="291"/>
      <c r="G91" s="315"/>
      <c r="H91" s="315"/>
      <c r="I91" s="315"/>
      <c r="J91" s="294">
        <v>1159.5412643679804</v>
      </c>
      <c r="L91" s="294">
        <v>0.23288106905321784</v>
      </c>
      <c r="N91" s="294">
        <v>0</v>
      </c>
      <c r="P91" s="294">
        <v>-16.376025448092534</v>
      </c>
      <c r="R91" s="294">
        <v>0</v>
      </c>
      <c r="T91" s="294">
        <v>1143.398119988941</v>
      </c>
      <c r="U91" s="235"/>
    </row>
    <row r="92" spans="2:21" s="169" customFormat="1" ht="12.75" customHeight="1">
      <c r="B92" s="315"/>
      <c r="C92" s="315"/>
      <c r="D92" s="315" t="s">
        <v>600</v>
      </c>
      <c r="E92" s="299" t="s">
        <v>72</v>
      </c>
      <c r="F92" s="291"/>
      <c r="G92" s="315"/>
      <c r="H92" s="315"/>
      <c r="I92" s="315"/>
      <c r="J92" s="294">
        <v>258.5137490277354</v>
      </c>
      <c r="L92" s="294">
        <v>31.931277159317503</v>
      </c>
      <c r="N92" s="294">
        <v>0</v>
      </c>
      <c r="P92" s="294">
        <v>-4.34199403568424</v>
      </c>
      <c r="R92" s="294">
        <v>0</v>
      </c>
      <c r="T92" s="294">
        <v>286.10303215136867</v>
      </c>
      <c r="U92" s="235"/>
    </row>
    <row r="93" spans="2:21" s="169" customFormat="1" ht="12.75" customHeight="1">
      <c r="B93" s="315"/>
      <c r="C93" s="315"/>
      <c r="D93" s="315" t="s">
        <v>601</v>
      </c>
      <c r="E93" s="299" t="s">
        <v>73</v>
      </c>
      <c r="F93" s="291"/>
      <c r="G93" s="315"/>
      <c r="H93" s="315"/>
      <c r="I93" s="315"/>
      <c r="J93" s="294">
        <v>24541.737273056548</v>
      </c>
      <c r="L93" s="294">
        <v>-510.89113429748886</v>
      </c>
      <c r="N93" s="294">
        <v>-58.41720905679253</v>
      </c>
      <c r="P93" s="294">
        <v>-123.10736651791282</v>
      </c>
      <c r="R93" s="294">
        <v>0</v>
      </c>
      <c r="T93" s="294">
        <v>23849.321563184356</v>
      </c>
      <c r="U93" s="235"/>
    </row>
    <row r="94" spans="2:21" s="169" customFormat="1" ht="12.75" customHeight="1">
      <c r="B94" s="315"/>
      <c r="C94" s="315"/>
      <c r="D94" s="315"/>
      <c r="E94" s="291" t="s">
        <v>602</v>
      </c>
      <c r="F94" s="299" t="s">
        <v>74</v>
      </c>
      <c r="G94" s="315"/>
      <c r="H94" s="315"/>
      <c r="I94" s="315"/>
      <c r="J94" s="294">
        <v>6285.413192779191</v>
      </c>
      <c r="L94" s="294">
        <v>-33.62860676218452</v>
      </c>
      <c r="N94" s="294">
        <v>0</v>
      </c>
      <c r="P94" s="294">
        <v>-28.97825330079155</v>
      </c>
      <c r="R94" s="294">
        <v>0</v>
      </c>
      <c r="T94" s="294">
        <v>6222.806332716215</v>
      </c>
      <c r="U94" s="235"/>
    </row>
    <row r="95" spans="2:21" s="169" customFormat="1" ht="12.75" customHeight="1">
      <c r="B95" s="315"/>
      <c r="C95" s="315"/>
      <c r="D95" s="315"/>
      <c r="E95" s="291" t="s">
        <v>603</v>
      </c>
      <c r="F95" s="299" t="s">
        <v>75</v>
      </c>
      <c r="G95" s="315"/>
      <c r="H95" s="315"/>
      <c r="I95" s="315"/>
      <c r="J95" s="294">
        <v>18256.324080277358</v>
      </c>
      <c r="L95" s="294">
        <v>-477.26252753530434</v>
      </c>
      <c r="N95" s="294">
        <v>-58.41720905679253</v>
      </c>
      <c r="P95" s="294">
        <v>-94.12911321712127</v>
      </c>
      <c r="R95" s="294">
        <v>0</v>
      </c>
      <c r="T95" s="294">
        <v>17626.51523046814</v>
      </c>
      <c r="U95" s="235"/>
    </row>
    <row r="96" spans="2:21" s="169" customFormat="1" ht="12.75" customHeight="1">
      <c r="B96" s="315"/>
      <c r="C96" s="315"/>
      <c r="D96" s="315" t="s">
        <v>604</v>
      </c>
      <c r="E96" s="299" t="s">
        <v>76</v>
      </c>
      <c r="F96" s="291"/>
      <c r="G96" s="315"/>
      <c r="H96" s="315"/>
      <c r="I96" s="315"/>
      <c r="J96" s="294">
        <v>72.65887139</v>
      </c>
      <c r="L96" s="294">
        <v>12.278100870000031</v>
      </c>
      <c r="N96" s="294">
        <v>0</v>
      </c>
      <c r="P96" s="294">
        <v>-3.893413369482346E-14</v>
      </c>
      <c r="R96" s="294">
        <v>0</v>
      </c>
      <c r="T96" s="294">
        <v>84.93697225999999</v>
      </c>
      <c r="U96" s="235"/>
    </row>
    <row r="97" spans="10:20" s="290" customFormat="1" ht="7.5" customHeight="1">
      <c r="J97" s="349"/>
      <c r="K97" s="349"/>
      <c r="T97" s="349"/>
    </row>
    <row r="98" spans="2:20" s="340" customFormat="1" ht="10.5" customHeight="1">
      <c r="B98" s="343"/>
      <c r="C98" s="343"/>
      <c r="D98" s="343"/>
      <c r="E98" s="343"/>
      <c r="F98" s="343"/>
      <c r="G98" s="343"/>
      <c r="H98" s="344"/>
      <c r="I98" s="344"/>
      <c r="J98" s="344"/>
      <c r="K98" s="344"/>
      <c r="L98" s="344" t="s">
        <v>625</v>
      </c>
      <c r="M98" s="344"/>
      <c r="N98" s="344"/>
      <c r="O98" s="344"/>
      <c r="P98" s="344"/>
      <c r="Q98" s="344"/>
      <c r="R98" s="344"/>
      <c r="S98" s="344"/>
      <c r="T98" s="345"/>
    </row>
    <row r="99" spans="8:20" ht="10.5" customHeight="1">
      <c r="H99" s="335"/>
      <c r="I99" s="335"/>
      <c r="J99" s="337"/>
      <c r="K99" s="337"/>
      <c r="L99" s="346" t="s">
        <v>646</v>
      </c>
      <c r="M99" s="346"/>
      <c r="N99" s="346"/>
      <c r="O99" s="346"/>
      <c r="P99" s="346"/>
      <c r="Q99" s="346"/>
      <c r="R99" s="346"/>
      <c r="S99" s="347"/>
      <c r="T99" s="338"/>
    </row>
    <row r="100" spans="2:20" ht="10.5" customHeight="1">
      <c r="B100" s="339" t="s">
        <v>1</v>
      </c>
      <c r="F100" s="348"/>
      <c r="G100" s="348"/>
      <c r="H100" s="348"/>
      <c r="I100" s="348"/>
      <c r="K100" s="349"/>
      <c r="L100" s="349"/>
      <c r="M100" s="349"/>
      <c r="N100" s="349"/>
      <c r="O100" s="349"/>
      <c r="P100" s="349"/>
      <c r="Q100" s="349"/>
      <c r="R100" s="349"/>
      <c r="T100" s="349"/>
    </row>
    <row r="101" spans="2:20" s="340" customFormat="1" ht="41.25" customHeight="1" thickBot="1">
      <c r="B101" s="350"/>
      <c r="C101" s="350"/>
      <c r="D101" s="350"/>
      <c r="E101" s="350"/>
      <c r="F101" s="351"/>
      <c r="G101" s="351"/>
      <c r="H101" s="351"/>
      <c r="I101" s="352"/>
      <c r="J101" s="353">
        <v>40057</v>
      </c>
      <c r="K101" s="354"/>
      <c r="L101" s="355" t="s">
        <v>626</v>
      </c>
      <c r="M101" s="354"/>
      <c r="N101" s="356" t="s">
        <v>627</v>
      </c>
      <c r="O101" s="357"/>
      <c r="P101" s="358" t="s">
        <v>628</v>
      </c>
      <c r="Q101" s="357"/>
      <c r="R101" s="358" t="s">
        <v>527</v>
      </c>
      <c r="S101" s="356"/>
      <c r="T101" s="353">
        <v>40148</v>
      </c>
    </row>
    <row r="102" spans="6:20" ht="7.5" customHeight="1">
      <c r="F102" s="348"/>
      <c r="G102" s="348"/>
      <c r="H102" s="348"/>
      <c r="I102" s="348"/>
      <c r="K102" s="349"/>
      <c r="L102" s="349"/>
      <c r="M102" s="349"/>
      <c r="N102" s="349"/>
      <c r="O102" s="349"/>
      <c r="P102" s="349"/>
      <c r="Q102" s="349"/>
      <c r="R102" s="349"/>
      <c r="T102" s="349"/>
    </row>
    <row r="103" spans="2:21" s="169" customFormat="1" ht="12.75" customHeight="1">
      <c r="B103" s="169" t="s">
        <v>428</v>
      </c>
      <c r="C103" s="169" t="s">
        <v>8</v>
      </c>
      <c r="D103" s="321"/>
      <c r="J103" s="235">
        <v>201901.1936458678</v>
      </c>
      <c r="K103" s="235"/>
      <c r="L103" s="235">
        <v>5693.266267523054</v>
      </c>
      <c r="M103" s="235"/>
      <c r="N103" s="235">
        <v>837.6064546128516</v>
      </c>
      <c r="O103" s="235"/>
      <c r="P103" s="235">
        <v>-192.90019140400258</v>
      </c>
      <c r="Q103" s="235"/>
      <c r="R103" s="235">
        <v>7.121561742431192</v>
      </c>
      <c r="S103" s="235"/>
      <c r="T103" s="235">
        <v>208246.28416691214</v>
      </c>
      <c r="U103" s="235"/>
    </row>
    <row r="104" spans="2:21" s="169" customFormat="1" ht="12.75" customHeight="1">
      <c r="B104" s="194"/>
      <c r="C104" s="194"/>
      <c r="D104" s="322"/>
      <c r="J104" s="235"/>
      <c r="K104" s="235"/>
      <c r="L104" s="235"/>
      <c r="M104" s="235"/>
      <c r="N104" s="235"/>
      <c r="O104" s="235"/>
      <c r="P104" s="235"/>
      <c r="Q104" s="235"/>
      <c r="R104" s="235"/>
      <c r="S104" s="235"/>
      <c r="T104" s="235"/>
      <c r="U104" s="235"/>
    </row>
    <row r="105" spans="3:21" s="194" customFormat="1" ht="12.75" customHeight="1">
      <c r="C105" s="194" t="s">
        <v>423</v>
      </c>
      <c r="D105" s="194" t="s">
        <v>759</v>
      </c>
      <c r="J105" s="330">
        <v>121878.22956541964</v>
      </c>
      <c r="K105" s="330"/>
      <c r="L105" s="330">
        <v>2993.125749113429</v>
      </c>
      <c r="M105" s="330"/>
      <c r="N105" s="330">
        <v>28.642070200565616</v>
      </c>
      <c r="O105" s="330"/>
      <c r="P105" s="330">
        <v>-3260.55982024651</v>
      </c>
      <c r="Q105" s="330"/>
      <c r="R105" s="330">
        <v>0.019551000001229113</v>
      </c>
      <c r="S105" s="330"/>
      <c r="T105" s="330">
        <v>121639.45711548712</v>
      </c>
      <c r="U105" s="330"/>
    </row>
    <row r="106" spans="4:21" s="169" customFormat="1" ht="12.75" customHeight="1">
      <c r="D106" s="169" t="s">
        <v>200</v>
      </c>
      <c r="E106" s="169" t="s">
        <v>528</v>
      </c>
      <c r="J106" s="235">
        <v>118069.94610541963</v>
      </c>
      <c r="K106" s="235"/>
      <c r="L106" s="235">
        <v>2078.30006911343</v>
      </c>
      <c r="M106" s="235"/>
      <c r="N106" s="235">
        <v>28.642070200565616</v>
      </c>
      <c r="O106" s="235"/>
      <c r="P106" s="235">
        <v>-3257.55982024651</v>
      </c>
      <c r="Q106" s="235"/>
      <c r="R106" s="235">
        <v>0</v>
      </c>
      <c r="S106" s="235"/>
      <c r="T106" s="235">
        <v>116919.32842448712</v>
      </c>
      <c r="U106" s="235"/>
    </row>
    <row r="107" spans="5:21" s="169" customFormat="1" ht="12.75" customHeight="1">
      <c r="E107" s="169" t="s">
        <v>201</v>
      </c>
      <c r="J107" s="235">
        <v>0</v>
      </c>
      <c r="K107" s="235"/>
      <c r="L107" s="235">
        <v>0</v>
      </c>
      <c r="M107" s="235"/>
      <c r="N107" s="235">
        <v>0</v>
      </c>
      <c r="O107" s="235"/>
      <c r="P107" s="235">
        <v>0</v>
      </c>
      <c r="Q107" s="235"/>
      <c r="R107" s="235">
        <v>0</v>
      </c>
      <c r="S107" s="235"/>
      <c r="T107" s="235">
        <v>0</v>
      </c>
      <c r="U107" s="235"/>
    </row>
    <row r="108" spans="5:21" s="169" customFormat="1" ht="12.75" customHeight="1">
      <c r="E108" s="169" t="s">
        <v>529</v>
      </c>
      <c r="F108" s="169" t="s">
        <v>606</v>
      </c>
      <c r="J108" s="235">
        <v>0</v>
      </c>
      <c r="K108" s="235"/>
      <c r="L108" s="235">
        <v>0</v>
      </c>
      <c r="M108" s="235"/>
      <c r="N108" s="235">
        <v>0</v>
      </c>
      <c r="O108" s="235"/>
      <c r="P108" s="235">
        <v>0</v>
      </c>
      <c r="Q108" s="235"/>
      <c r="R108" s="235">
        <v>0</v>
      </c>
      <c r="S108" s="235"/>
      <c r="T108" s="235">
        <v>0</v>
      </c>
      <c r="U108" s="235"/>
    </row>
    <row r="109" spans="5:21" s="169" customFormat="1" ht="12.75" customHeight="1">
      <c r="E109" s="169" t="s">
        <v>531</v>
      </c>
      <c r="F109" s="169" t="s">
        <v>607</v>
      </c>
      <c r="J109" s="235">
        <v>118069.94610541963</v>
      </c>
      <c r="K109" s="235"/>
      <c r="L109" s="235">
        <v>2078.30006911343</v>
      </c>
      <c r="M109" s="235"/>
      <c r="N109" s="235">
        <v>28.642070200565616</v>
      </c>
      <c r="O109" s="235"/>
      <c r="P109" s="235">
        <v>-3257.55982024651</v>
      </c>
      <c r="Q109" s="235"/>
      <c r="R109" s="235">
        <v>0</v>
      </c>
      <c r="S109" s="235"/>
      <c r="T109" s="235">
        <v>116919.32842448712</v>
      </c>
      <c r="U109" s="235"/>
    </row>
    <row r="110" spans="4:21" s="169" customFormat="1" ht="12.75" customHeight="1">
      <c r="D110" s="169" t="s">
        <v>204</v>
      </c>
      <c r="E110" s="169" t="s">
        <v>17</v>
      </c>
      <c r="J110" s="235">
        <v>3808.2834599999987</v>
      </c>
      <c r="K110" s="235"/>
      <c r="L110" s="235">
        <v>914.8256799999991</v>
      </c>
      <c r="M110" s="235"/>
      <c r="N110" s="235">
        <v>0</v>
      </c>
      <c r="O110" s="235"/>
      <c r="P110" s="235">
        <v>-3</v>
      </c>
      <c r="Q110" s="235"/>
      <c r="R110" s="235">
        <v>0.019551000001229113</v>
      </c>
      <c r="S110" s="235"/>
      <c r="T110" s="235">
        <v>4720.128690999999</v>
      </c>
      <c r="U110" s="235"/>
    </row>
    <row r="111" spans="5:21" s="169" customFormat="1" ht="12.75" customHeight="1">
      <c r="E111" s="169" t="s">
        <v>533</v>
      </c>
      <c r="F111" s="169" t="s">
        <v>606</v>
      </c>
      <c r="J111" s="235">
        <v>0</v>
      </c>
      <c r="K111" s="235"/>
      <c r="L111" s="235">
        <v>0</v>
      </c>
      <c r="M111" s="235"/>
      <c r="N111" s="235">
        <v>0</v>
      </c>
      <c r="O111" s="235"/>
      <c r="P111" s="235">
        <v>0</v>
      </c>
      <c r="Q111" s="235"/>
      <c r="R111" s="235">
        <v>0</v>
      </c>
      <c r="S111" s="235"/>
      <c r="T111" s="235">
        <v>0</v>
      </c>
      <c r="U111" s="235"/>
    </row>
    <row r="112" spans="5:21" s="169" customFormat="1" ht="12.75" customHeight="1">
      <c r="E112" s="169" t="s">
        <v>534</v>
      </c>
      <c r="F112" s="169" t="s">
        <v>607</v>
      </c>
      <c r="J112" s="235">
        <v>3808.2834599999987</v>
      </c>
      <c r="K112" s="235"/>
      <c r="L112" s="235">
        <v>914.8256799999991</v>
      </c>
      <c r="M112" s="235"/>
      <c r="N112" s="235">
        <v>0</v>
      </c>
      <c r="O112" s="235"/>
      <c r="P112" s="235">
        <v>-3</v>
      </c>
      <c r="Q112" s="235"/>
      <c r="R112" s="235">
        <v>0.019551000001229113</v>
      </c>
      <c r="S112" s="235"/>
      <c r="T112" s="235">
        <v>4720.128690999999</v>
      </c>
      <c r="U112" s="235"/>
    </row>
    <row r="113" spans="3:21" s="194" customFormat="1" ht="12.75" customHeight="1">
      <c r="C113" s="194" t="s">
        <v>427</v>
      </c>
      <c r="D113" s="194" t="s">
        <v>314</v>
      </c>
      <c r="J113" s="330">
        <v>25987.64831052343</v>
      </c>
      <c r="K113" s="330"/>
      <c r="L113" s="330">
        <v>395.7261494450666</v>
      </c>
      <c r="M113" s="330"/>
      <c r="N113" s="330">
        <v>507.59708127335887</v>
      </c>
      <c r="O113" s="330"/>
      <c r="P113" s="330">
        <v>957.5315668533619</v>
      </c>
      <c r="Q113" s="330"/>
      <c r="R113" s="330">
        <v>0.03644807470694644</v>
      </c>
      <c r="S113" s="330"/>
      <c r="T113" s="330">
        <v>27848.539556169926</v>
      </c>
      <c r="U113" s="330"/>
    </row>
    <row r="114" spans="4:21" s="169" customFormat="1" ht="12.75" customHeight="1">
      <c r="D114" s="169" t="s">
        <v>608</v>
      </c>
      <c r="E114" s="169" t="s">
        <v>209</v>
      </c>
      <c r="J114" s="235">
        <v>12383.265936640382</v>
      </c>
      <c r="K114" s="235"/>
      <c r="L114" s="235">
        <v>196.94802144506667</v>
      </c>
      <c r="M114" s="235"/>
      <c r="N114" s="235">
        <v>511.09708127335887</v>
      </c>
      <c r="O114" s="235"/>
      <c r="P114" s="235">
        <v>957.3315668533619</v>
      </c>
      <c r="Q114" s="235"/>
      <c r="R114" s="235">
        <v>0</v>
      </c>
      <c r="S114" s="235"/>
      <c r="T114" s="235">
        <v>14048.64260621217</v>
      </c>
      <c r="U114" s="235"/>
    </row>
    <row r="115" spans="5:21" s="169" customFormat="1" ht="12.75" customHeight="1">
      <c r="E115" s="169" t="s">
        <v>537</v>
      </c>
      <c r="F115" s="169" t="s">
        <v>609</v>
      </c>
      <c r="J115" s="235">
        <v>1800.4882881740314</v>
      </c>
      <c r="K115" s="235"/>
      <c r="L115" s="235">
        <v>89.54347577686049</v>
      </c>
      <c r="M115" s="235"/>
      <c r="N115" s="235">
        <v>-14.951112429188925</v>
      </c>
      <c r="O115" s="235"/>
      <c r="P115" s="235">
        <v>148.56234847829703</v>
      </c>
      <c r="Q115" s="235"/>
      <c r="R115" s="235">
        <v>0</v>
      </c>
      <c r="S115" s="235"/>
      <c r="T115" s="235">
        <v>2023.643</v>
      </c>
      <c r="U115" s="235"/>
    </row>
    <row r="116" spans="5:21" s="169" customFormat="1" ht="12.75" customHeight="1">
      <c r="E116" s="169" t="s">
        <v>538</v>
      </c>
      <c r="F116" s="169" t="s">
        <v>154</v>
      </c>
      <c r="J116" s="235">
        <v>10582.777648466352</v>
      </c>
      <c r="K116" s="235"/>
      <c r="L116" s="235">
        <v>107.4045456682062</v>
      </c>
      <c r="M116" s="235"/>
      <c r="N116" s="235">
        <v>526.0481937025478</v>
      </c>
      <c r="O116" s="235"/>
      <c r="P116" s="235">
        <v>808.7692183750648</v>
      </c>
      <c r="Q116" s="235"/>
      <c r="R116" s="235">
        <v>0</v>
      </c>
      <c r="S116" s="235"/>
      <c r="T116" s="235">
        <v>12024.99960621217</v>
      </c>
      <c r="U116" s="235"/>
    </row>
    <row r="117" spans="4:21" s="169" customFormat="1" ht="12.75" customHeight="1">
      <c r="D117" s="169" t="s">
        <v>610</v>
      </c>
      <c r="E117" s="169" t="s">
        <v>215</v>
      </c>
      <c r="J117" s="235">
        <v>13604.382373883049</v>
      </c>
      <c r="K117" s="235"/>
      <c r="L117" s="235">
        <v>198.77812799999992</v>
      </c>
      <c r="M117" s="235"/>
      <c r="N117" s="235">
        <v>-3.5</v>
      </c>
      <c r="O117" s="235"/>
      <c r="P117" s="235">
        <v>0.2</v>
      </c>
      <c r="Q117" s="235"/>
      <c r="R117" s="235">
        <v>0.03644807470694644</v>
      </c>
      <c r="S117" s="235"/>
      <c r="T117" s="235">
        <v>13799.896949957756</v>
      </c>
      <c r="U117" s="235"/>
    </row>
    <row r="118" spans="5:21" s="169" customFormat="1" ht="12.75" customHeight="1">
      <c r="E118" s="169" t="s">
        <v>543</v>
      </c>
      <c r="F118" s="169" t="s">
        <v>544</v>
      </c>
      <c r="J118" s="235">
        <v>12494.58237388305</v>
      </c>
      <c r="K118" s="235"/>
      <c r="L118" s="235">
        <v>559.9781279999999</v>
      </c>
      <c r="M118" s="235"/>
      <c r="N118" s="235">
        <v>-3.5</v>
      </c>
      <c r="O118" s="235"/>
      <c r="P118" s="235">
        <v>0.2</v>
      </c>
      <c r="Q118" s="235"/>
      <c r="R118" s="235">
        <v>0.03644807470694644</v>
      </c>
      <c r="S118" s="235"/>
      <c r="T118" s="235">
        <v>13051.296949957756</v>
      </c>
      <c r="U118" s="235"/>
    </row>
    <row r="119" spans="6:21" s="169" customFormat="1" ht="12.75" customHeight="1">
      <c r="F119" s="169" t="s">
        <v>545</v>
      </c>
      <c r="G119" s="169" t="s">
        <v>82</v>
      </c>
      <c r="J119" s="235">
        <v>0</v>
      </c>
      <c r="K119" s="235"/>
      <c r="L119" s="235">
        <v>0</v>
      </c>
      <c r="M119" s="235"/>
      <c r="N119" s="235">
        <v>0</v>
      </c>
      <c r="O119" s="235"/>
      <c r="P119" s="235">
        <v>0</v>
      </c>
      <c r="Q119" s="235"/>
      <c r="R119" s="235">
        <v>0</v>
      </c>
      <c r="S119" s="235"/>
      <c r="T119" s="235">
        <v>0</v>
      </c>
      <c r="U119" s="235"/>
    </row>
    <row r="120" spans="6:21" s="169" customFormat="1" ht="12.75" customHeight="1">
      <c r="F120" s="169" t="s">
        <v>546</v>
      </c>
      <c r="G120" s="169" t="s">
        <v>539</v>
      </c>
      <c r="J120" s="235">
        <v>1591.4061067900002</v>
      </c>
      <c r="K120" s="235"/>
      <c r="L120" s="235">
        <v>40.597922</v>
      </c>
      <c r="M120" s="235"/>
      <c r="N120" s="235">
        <v>-43.9</v>
      </c>
      <c r="O120" s="235"/>
      <c r="P120" s="235">
        <v>0</v>
      </c>
      <c r="Q120" s="235"/>
      <c r="R120" s="235">
        <v>-0.0012982500003744235</v>
      </c>
      <c r="S120" s="235"/>
      <c r="T120" s="235">
        <v>1588.1027305399998</v>
      </c>
      <c r="U120" s="235"/>
    </row>
    <row r="121" spans="6:21" s="169" customFormat="1" ht="12.75" customHeight="1">
      <c r="F121" s="169" t="s">
        <v>547</v>
      </c>
      <c r="G121" s="169" t="s">
        <v>153</v>
      </c>
      <c r="J121" s="235">
        <v>1164.1723406249998</v>
      </c>
      <c r="K121" s="235"/>
      <c r="L121" s="235">
        <v>402.5168239999999</v>
      </c>
      <c r="M121" s="235"/>
      <c r="N121" s="235">
        <v>27.8</v>
      </c>
      <c r="O121" s="235"/>
      <c r="P121" s="235">
        <v>0</v>
      </c>
      <c r="Q121" s="235"/>
      <c r="R121" s="235">
        <v>0.032504487000391435</v>
      </c>
      <c r="S121" s="235"/>
      <c r="T121" s="235">
        <v>1594.521669112</v>
      </c>
      <c r="U121" s="235"/>
    </row>
    <row r="122" spans="6:21" s="169" customFormat="1" ht="12.75" customHeight="1">
      <c r="F122" s="169" t="s">
        <v>548</v>
      </c>
      <c r="G122" s="169" t="s">
        <v>154</v>
      </c>
      <c r="J122" s="235">
        <v>9739.003926468049</v>
      </c>
      <c r="K122" s="235"/>
      <c r="L122" s="235">
        <v>116.863382</v>
      </c>
      <c r="M122" s="235"/>
      <c r="N122" s="235">
        <v>12.6</v>
      </c>
      <c r="O122" s="235"/>
      <c r="P122" s="235">
        <v>0.2</v>
      </c>
      <c r="Q122" s="235"/>
      <c r="R122" s="235">
        <v>0.005241837706929431</v>
      </c>
      <c r="S122" s="235"/>
      <c r="T122" s="235">
        <v>9868.672550305757</v>
      </c>
      <c r="U122" s="235"/>
    </row>
    <row r="123" spans="7:21" s="169" customFormat="1" ht="12.75" customHeight="1">
      <c r="G123" s="169" t="s">
        <v>293</v>
      </c>
      <c r="H123" s="169" t="s">
        <v>65</v>
      </c>
      <c r="J123" s="235">
        <v>4104.256415</v>
      </c>
      <c r="K123" s="235"/>
      <c r="L123" s="235">
        <v>67.510062</v>
      </c>
      <c r="M123" s="235"/>
      <c r="N123" s="235">
        <v>32.5</v>
      </c>
      <c r="O123" s="235"/>
      <c r="P123" s="235">
        <v>0</v>
      </c>
      <c r="Q123" s="235"/>
      <c r="R123" s="235">
        <v>0.0401130000003036</v>
      </c>
      <c r="S123" s="235"/>
      <c r="T123" s="235">
        <v>4204.30659</v>
      </c>
      <c r="U123" s="235"/>
    </row>
    <row r="124" spans="7:21" s="169" customFormat="1" ht="12.75" customHeight="1">
      <c r="G124" s="169" t="s">
        <v>294</v>
      </c>
      <c r="H124" s="169" t="s">
        <v>66</v>
      </c>
      <c r="J124" s="235">
        <v>5634.747511468049</v>
      </c>
      <c r="K124" s="235"/>
      <c r="L124" s="235">
        <v>49.35332</v>
      </c>
      <c r="M124" s="235"/>
      <c r="N124" s="235">
        <v>-19.9</v>
      </c>
      <c r="O124" s="235"/>
      <c r="P124" s="235">
        <v>0.2</v>
      </c>
      <c r="Q124" s="235"/>
      <c r="R124" s="235">
        <v>-0.03487116229337417</v>
      </c>
      <c r="S124" s="235"/>
      <c r="T124" s="235">
        <v>5664.365960305756</v>
      </c>
      <c r="U124" s="235"/>
    </row>
    <row r="125" spans="5:21" s="169" customFormat="1" ht="12.75" customHeight="1">
      <c r="E125" s="169" t="s">
        <v>611</v>
      </c>
      <c r="F125" s="169" t="s">
        <v>612</v>
      </c>
      <c r="J125" s="235">
        <v>1109.8</v>
      </c>
      <c r="K125" s="235"/>
      <c r="L125" s="235">
        <v>-361.2</v>
      </c>
      <c r="M125" s="235"/>
      <c r="N125" s="235">
        <v>0</v>
      </c>
      <c r="O125" s="235"/>
      <c r="P125" s="235">
        <v>0</v>
      </c>
      <c r="Q125" s="235"/>
      <c r="R125" s="235">
        <v>0</v>
      </c>
      <c r="S125" s="235"/>
      <c r="T125" s="235">
        <v>748.6</v>
      </c>
      <c r="U125" s="235"/>
    </row>
    <row r="126" spans="6:21" s="169" customFormat="1" ht="12.75" customHeight="1">
      <c r="F126" s="169" t="s">
        <v>549</v>
      </c>
      <c r="G126" s="169" t="s">
        <v>82</v>
      </c>
      <c r="J126" s="235">
        <v>2.7</v>
      </c>
      <c r="K126" s="235"/>
      <c r="L126" s="235">
        <v>0</v>
      </c>
      <c r="M126" s="235"/>
      <c r="N126" s="235">
        <v>0</v>
      </c>
      <c r="O126" s="235"/>
      <c r="P126" s="235">
        <v>0</v>
      </c>
      <c r="Q126" s="235"/>
      <c r="R126" s="235">
        <v>0</v>
      </c>
      <c r="S126" s="235"/>
      <c r="T126" s="235">
        <v>2.7</v>
      </c>
      <c r="U126" s="235"/>
    </row>
    <row r="127" spans="6:21" s="169" customFormat="1" ht="12.75" customHeight="1">
      <c r="F127" s="169" t="s">
        <v>550</v>
      </c>
      <c r="G127" s="169" t="s">
        <v>613</v>
      </c>
      <c r="J127" s="235">
        <v>0</v>
      </c>
      <c r="K127" s="235"/>
      <c r="L127" s="235">
        <v>0</v>
      </c>
      <c r="M127" s="235"/>
      <c r="N127" s="235">
        <v>0</v>
      </c>
      <c r="O127" s="235"/>
      <c r="P127" s="235">
        <v>0</v>
      </c>
      <c r="Q127" s="235"/>
      <c r="R127" s="235">
        <v>0</v>
      </c>
      <c r="S127" s="235"/>
      <c r="T127" s="235">
        <v>0</v>
      </c>
      <c r="U127" s="235"/>
    </row>
    <row r="128" spans="6:21" s="169" customFormat="1" ht="12.75" customHeight="1">
      <c r="F128" s="169" t="s">
        <v>551</v>
      </c>
      <c r="G128" s="169" t="s">
        <v>153</v>
      </c>
      <c r="J128" s="235">
        <v>1107.1</v>
      </c>
      <c r="K128" s="235"/>
      <c r="L128" s="235">
        <v>-361.2</v>
      </c>
      <c r="M128" s="235"/>
      <c r="N128" s="235">
        <v>0</v>
      </c>
      <c r="O128" s="235"/>
      <c r="P128" s="235">
        <v>0</v>
      </c>
      <c r="Q128" s="235"/>
      <c r="R128" s="235">
        <v>0</v>
      </c>
      <c r="S128" s="235"/>
      <c r="T128" s="235">
        <v>745.9</v>
      </c>
      <c r="U128" s="235"/>
    </row>
    <row r="129" spans="6:21" s="169" customFormat="1" ht="12.75" customHeight="1">
      <c r="F129" s="169" t="s">
        <v>552</v>
      </c>
      <c r="G129" s="169" t="s">
        <v>154</v>
      </c>
      <c r="J129" s="235">
        <v>0</v>
      </c>
      <c r="K129" s="235"/>
      <c r="L129" s="235">
        <v>0</v>
      </c>
      <c r="M129" s="235"/>
      <c r="N129" s="235">
        <v>0</v>
      </c>
      <c r="O129" s="235"/>
      <c r="P129" s="235">
        <v>0</v>
      </c>
      <c r="Q129" s="235"/>
      <c r="R129" s="235">
        <v>0</v>
      </c>
      <c r="S129" s="235"/>
      <c r="T129" s="235">
        <v>0</v>
      </c>
      <c r="U129" s="235"/>
    </row>
    <row r="130" spans="3:21" s="194" customFormat="1" ht="12.75" customHeight="1">
      <c r="C130" s="194" t="s">
        <v>480</v>
      </c>
      <c r="D130" s="194" t="s">
        <v>315</v>
      </c>
      <c r="J130" s="330">
        <v>2362.6773649700017</v>
      </c>
      <c r="K130" s="330"/>
      <c r="L130" s="330">
        <v>-2164.977315358931</v>
      </c>
      <c r="M130" s="330"/>
      <c r="N130" s="330">
        <v>301.36730313892707</v>
      </c>
      <c r="O130" s="330"/>
      <c r="P130" s="330">
        <v>2048.27931373</v>
      </c>
      <c r="Q130" s="330"/>
      <c r="R130" s="330">
        <v>0</v>
      </c>
      <c r="S130" s="330"/>
      <c r="T130" s="330">
        <v>2547.346666479998</v>
      </c>
      <c r="U130" s="330"/>
    </row>
    <row r="131" spans="4:21" s="169" customFormat="1" ht="12.75" customHeight="1">
      <c r="D131" s="169" t="s">
        <v>553</v>
      </c>
      <c r="E131" s="169" t="s">
        <v>82</v>
      </c>
      <c r="J131" s="235">
        <v>0</v>
      </c>
      <c r="K131" s="235"/>
      <c r="L131" s="235">
        <v>0</v>
      </c>
      <c r="M131" s="235"/>
      <c r="N131" s="235">
        <v>0</v>
      </c>
      <c r="O131" s="235"/>
      <c r="P131" s="235">
        <v>0</v>
      </c>
      <c r="Q131" s="235"/>
      <c r="R131" s="235">
        <v>0</v>
      </c>
      <c r="S131" s="235"/>
      <c r="T131" s="235">
        <v>0</v>
      </c>
      <c r="U131" s="235"/>
    </row>
    <row r="132" spans="4:21" s="169" customFormat="1" ht="12.75" customHeight="1">
      <c r="D132" s="169" t="s">
        <v>554</v>
      </c>
      <c r="E132" s="169" t="s">
        <v>539</v>
      </c>
      <c r="J132" s="235">
        <v>0</v>
      </c>
      <c r="K132" s="235"/>
      <c r="L132" s="235">
        <v>0</v>
      </c>
      <c r="M132" s="235"/>
      <c r="N132" s="235">
        <v>0</v>
      </c>
      <c r="O132" s="235"/>
      <c r="P132" s="235">
        <v>0</v>
      </c>
      <c r="Q132" s="235"/>
      <c r="R132" s="235">
        <v>0</v>
      </c>
      <c r="S132" s="235"/>
      <c r="T132" s="235">
        <v>0</v>
      </c>
      <c r="U132" s="235"/>
    </row>
    <row r="133" spans="4:21" s="169" customFormat="1" ht="12.75" customHeight="1">
      <c r="D133" s="169" t="s">
        <v>555</v>
      </c>
      <c r="E133" s="169" t="s">
        <v>153</v>
      </c>
      <c r="J133" s="235">
        <v>1488.4062449800015</v>
      </c>
      <c r="K133" s="235"/>
      <c r="L133" s="235">
        <v>-1172.9781933971717</v>
      </c>
      <c r="M133" s="235"/>
      <c r="N133" s="235">
        <v>207.23482879716767</v>
      </c>
      <c r="O133" s="235"/>
      <c r="P133" s="235">
        <v>1091.8</v>
      </c>
      <c r="Q133" s="235"/>
      <c r="R133" s="235">
        <v>0</v>
      </c>
      <c r="S133" s="235"/>
      <c r="T133" s="235">
        <v>1614.4628803799974</v>
      </c>
      <c r="U133" s="235"/>
    </row>
    <row r="134" spans="4:21" s="169" customFormat="1" ht="12.75" customHeight="1">
      <c r="D134" s="169" t="s">
        <v>556</v>
      </c>
      <c r="E134" s="169" t="s">
        <v>154</v>
      </c>
      <c r="J134" s="235">
        <v>874.27111999</v>
      </c>
      <c r="K134" s="235"/>
      <c r="L134" s="235">
        <v>-991.999121961759</v>
      </c>
      <c r="M134" s="235"/>
      <c r="N134" s="235">
        <v>94.1324743417594</v>
      </c>
      <c r="O134" s="235"/>
      <c r="P134" s="235">
        <v>956.47931373</v>
      </c>
      <c r="Q134" s="235"/>
      <c r="R134" s="235">
        <v>0</v>
      </c>
      <c r="S134" s="235"/>
      <c r="T134" s="235">
        <v>932.8837861000004</v>
      </c>
      <c r="U134" s="235"/>
    </row>
    <row r="135" spans="3:21" s="194" customFormat="1" ht="12.75" customHeight="1">
      <c r="C135" s="194" t="s">
        <v>557</v>
      </c>
      <c r="D135" s="194" t="s">
        <v>227</v>
      </c>
      <c r="J135" s="330">
        <v>51672.63840495475</v>
      </c>
      <c r="K135" s="330"/>
      <c r="L135" s="330">
        <v>4469.391684323489</v>
      </c>
      <c r="M135" s="330"/>
      <c r="N135" s="330">
        <v>0</v>
      </c>
      <c r="O135" s="330"/>
      <c r="P135" s="330">
        <v>61.84874825914508</v>
      </c>
      <c r="Q135" s="330"/>
      <c r="R135" s="330">
        <v>7.065562667723016</v>
      </c>
      <c r="S135" s="330"/>
      <c r="T135" s="330">
        <v>56210.9408287751</v>
      </c>
      <c r="U135" s="330"/>
    </row>
    <row r="136" spans="4:21" s="169" customFormat="1" ht="12.75" customHeight="1">
      <c r="D136" s="169" t="s">
        <v>273</v>
      </c>
      <c r="E136" s="169" t="s">
        <v>21</v>
      </c>
      <c r="J136" s="235">
        <v>7431.775878740736</v>
      </c>
      <c r="K136" s="235"/>
      <c r="L136" s="235">
        <v>993.5716559397939</v>
      </c>
      <c r="M136" s="235"/>
      <c r="N136" s="235">
        <v>0</v>
      </c>
      <c r="O136" s="235"/>
      <c r="P136" s="235">
        <v>0</v>
      </c>
      <c r="Q136" s="235"/>
      <c r="R136" s="235">
        <v>7.018414928636903</v>
      </c>
      <c r="S136" s="235"/>
      <c r="T136" s="235">
        <v>8432.365949609166</v>
      </c>
      <c r="U136" s="235"/>
    </row>
    <row r="137" spans="5:21" s="169" customFormat="1" ht="12.75" customHeight="1">
      <c r="E137" s="169" t="s">
        <v>558</v>
      </c>
      <c r="F137" s="169" t="s">
        <v>539</v>
      </c>
      <c r="J137" s="235">
        <v>0</v>
      </c>
      <c r="K137" s="235"/>
      <c r="L137" s="235">
        <v>0</v>
      </c>
      <c r="M137" s="235"/>
      <c r="N137" s="235">
        <v>0</v>
      </c>
      <c r="O137" s="235"/>
      <c r="P137" s="235">
        <v>0</v>
      </c>
      <c r="Q137" s="235"/>
      <c r="R137" s="235">
        <v>0</v>
      </c>
      <c r="S137" s="235"/>
      <c r="T137" s="235">
        <v>0</v>
      </c>
      <c r="U137" s="235"/>
    </row>
    <row r="138" spans="6:21" s="169" customFormat="1" ht="12.75" customHeight="1">
      <c r="F138" s="169" t="s">
        <v>559</v>
      </c>
      <c r="G138" s="169" t="s">
        <v>560</v>
      </c>
      <c r="J138" s="235">
        <v>0</v>
      </c>
      <c r="K138" s="235"/>
      <c r="L138" s="235">
        <v>0</v>
      </c>
      <c r="M138" s="235"/>
      <c r="N138" s="235">
        <v>0</v>
      </c>
      <c r="O138" s="235"/>
      <c r="P138" s="235">
        <v>0</v>
      </c>
      <c r="Q138" s="235"/>
      <c r="R138" s="235">
        <v>0</v>
      </c>
      <c r="S138" s="235"/>
      <c r="T138" s="235">
        <v>0</v>
      </c>
      <c r="U138" s="235"/>
    </row>
    <row r="139" spans="6:21" s="169" customFormat="1" ht="12.75" customHeight="1">
      <c r="F139" s="169" t="s">
        <v>561</v>
      </c>
      <c r="G139" s="169" t="s">
        <v>562</v>
      </c>
      <c r="J139" s="235">
        <v>0</v>
      </c>
      <c r="K139" s="235"/>
      <c r="L139" s="235">
        <v>0</v>
      </c>
      <c r="M139" s="235"/>
      <c r="N139" s="235">
        <v>0</v>
      </c>
      <c r="O139" s="235"/>
      <c r="P139" s="235">
        <v>0</v>
      </c>
      <c r="Q139" s="235"/>
      <c r="R139" s="235">
        <v>0</v>
      </c>
      <c r="S139" s="235"/>
      <c r="T139" s="235">
        <v>0</v>
      </c>
      <c r="U139" s="235"/>
    </row>
    <row r="140" spans="5:21" s="169" customFormat="1" ht="12.75" customHeight="1">
      <c r="E140" s="169" t="s">
        <v>563</v>
      </c>
      <c r="F140" s="169" t="s">
        <v>154</v>
      </c>
      <c r="J140" s="235">
        <v>7431.775878740736</v>
      </c>
      <c r="K140" s="235"/>
      <c r="L140" s="235">
        <v>993.5716559397939</v>
      </c>
      <c r="M140" s="235"/>
      <c r="N140" s="235">
        <v>0</v>
      </c>
      <c r="O140" s="235"/>
      <c r="P140" s="235">
        <v>0</v>
      </c>
      <c r="Q140" s="235"/>
      <c r="R140" s="235">
        <v>7.018414928636903</v>
      </c>
      <c r="S140" s="235"/>
      <c r="T140" s="235">
        <v>8432.365949609166</v>
      </c>
      <c r="U140" s="235"/>
    </row>
    <row r="141" spans="6:21" s="323" customFormat="1" ht="12.75" customHeight="1">
      <c r="F141" s="323" t="s">
        <v>564</v>
      </c>
      <c r="G141" s="323" t="s">
        <v>560</v>
      </c>
      <c r="I141" s="169"/>
      <c r="J141" s="235">
        <v>850.9506490609998</v>
      </c>
      <c r="K141" s="235"/>
      <c r="L141" s="235">
        <v>-9.428</v>
      </c>
      <c r="M141" s="235"/>
      <c r="N141" s="235">
        <v>0</v>
      </c>
      <c r="O141" s="235"/>
      <c r="P141" s="235">
        <v>0</v>
      </c>
      <c r="Q141" s="235"/>
      <c r="R141" s="235">
        <v>-0.0008013943332202678</v>
      </c>
      <c r="S141" s="235"/>
      <c r="T141" s="235">
        <v>841.5218476666666</v>
      </c>
      <c r="U141" s="331"/>
    </row>
    <row r="142" spans="7:21" s="323" customFormat="1" ht="12.75" customHeight="1">
      <c r="G142" s="323" t="s">
        <v>614</v>
      </c>
      <c r="H142" s="323" t="s">
        <v>65</v>
      </c>
      <c r="I142" s="169"/>
      <c r="J142" s="235">
        <v>427.78318099999996</v>
      </c>
      <c r="K142" s="235"/>
      <c r="L142" s="235">
        <v>-9.266</v>
      </c>
      <c r="M142" s="235"/>
      <c r="N142" s="235">
        <v>0</v>
      </c>
      <c r="O142" s="235"/>
      <c r="P142" s="235">
        <v>0</v>
      </c>
      <c r="Q142" s="235"/>
      <c r="R142" s="235">
        <v>-0.0003333333333639388</v>
      </c>
      <c r="S142" s="235"/>
      <c r="T142" s="235">
        <v>418.5168476666666</v>
      </c>
      <c r="U142" s="331"/>
    </row>
    <row r="143" spans="7:21" s="323" customFormat="1" ht="12.75" customHeight="1">
      <c r="G143" s="323" t="s">
        <v>615</v>
      </c>
      <c r="H143" s="323" t="s">
        <v>66</v>
      </c>
      <c r="I143" s="169"/>
      <c r="J143" s="235">
        <v>423.16746806099985</v>
      </c>
      <c r="K143" s="235"/>
      <c r="L143" s="235">
        <v>-0.162</v>
      </c>
      <c r="M143" s="235"/>
      <c r="N143" s="235">
        <v>0</v>
      </c>
      <c r="O143" s="235"/>
      <c r="P143" s="235">
        <v>0</v>
      </c>
      <c r="Q143" s="235"/>
      <c r="R143" s="235">
        <v>-0.000468060999856329</v>
      </c>
      <c r="S143" s="235"/>
      <c r="T143" s="235">
        <v>423.005</v>
      </c>
      <c r="U143" s="331"/>
    </row>
    <row r="144" spans="6:21" s="323" customFormat="1" ht="12.75" customHeight="1">
      <c r="F144" s="323" t="s">
        <v>565</v>
      </c>
      <c r="G144" s="323" t="s">
        <v>562</v>
      </c>
      <c r="I144" s="169"/>
      <c r="J144" s="235">
        <v>6580.8252296797355</v>
      </c>
      <c r="K144" s="235"/>
      <c r="L144" s="235">
        <v>1002.9996559397939</v>
      </c>
      <c r="M144" s="235"/>
      <c r="N144" s="235">
        <v>0</v>
      </c>
      <c r="O144" s="235"/>
      <c r="P144" s="235">
        <v>0</v>
      </c>
      <c r="Q144" s="235"/>
      <c r="R144" s="235">
        <v>7.019216322970124</v>
      </c>
      <c r="S144" s="235"/>
      <c r="T144" s="235">
        <v>7590.844101942499</v>
      </c>
      <c r="U144" s="331"/>
    </row>
    <row r="145" spans="7:21" s="323" customFormat="1" ht="12.75" customHeight="1">
      <c r="G145" s="323" t="s">
        <v>566</v>
      </c>
      <c r="H145" s="323" t="s">
        <v>65</v>
      </c>
      <c r="I145" s="169"/>
      <c r="J145" s="235">
        <v>1101.5</v>
      </c>
      <c r="K145" s="235"/>
      <c r="L145" s="235">
        <v>30.600000000000136</v>
      </c>
      <c r="M145" s="235"/>
      <c r="N145" s="235">
        <v>0</v>
      </c>
      <c r="O145" s="235"/>
      <c r="P145" s="235">
        <v>0</v>
      </c>
      <c r="Q145" s="235"/>
      <c r="R145" s="235">
        <v>-2.2737367544323206E-13</v>
      </c>
      <c r="S145" s="235"/>
      <c r="T145" s="235">
        <v>1132.1</v>
      </c>
      <c r="U145" s="331"/>
    </row>
    <row r="146" spans="7:21" s="323" customFormat="1" ht="12.75" customHeight="1">
      <c r="G146" s="323" t="s">
        <v>567</v>
      </c>
      <c r="H146" s="323" t="s">
        <v>66</v>
      </c>
      <c r="I146" s="169"/>
      <c r="J146" s="235">
        <v>5479.3252296797355</v>
      </c>
      <c r="K146" s="235"/>
      <c r="L146" s="235">
        <v>972.3996559397938</v>
      </c>
      <c r="M146" s="235"/>
      <c r="N146" s="235">
        <v>0</v>
      </c>
      <c r="O146" s="235"/>
      <c r="P146" s="235">
        <v>0</v>
      </c>
      <c r="Q146" s="235"/>
      <c r="R146" s="235">
        <v>7.019216322970351</v>
      </c>
      <c r="S146" s="235"/>
      <c r="T146" s="235">
        <v>6458.7441019425</v>
      </c>
      <c r="U146" s="331"/>
    </row>
    <row r="147" spans="4:21" s="169" customFormat="1" ht="12.75" customHeight="1">
      <c r="D147" s="169" t="s">
        <v>274</v>
      </c>
      <c r="E147" s="169" t="s">
        <v>22</v>
      </c>
      <c r="J147" s="235">
        <v>42557.56730136999</v>
      </c>
      <c r="K147" s="235"/>
      <c r="L147" s="235">
        <v>3266.1585241389994</v>
      </c>
      <c r="M147" s="235"/>
      <c r="N147" s="235">
        <v>0</v>
      </c>
      <c r="O147" s="235"/>
      <c r="P147" s="235">
        <v>74.34874825914508</v>
      </c>
      <c r="Q147" s="235"/>
      <c r="R147" s="235">
        <v>0.06334184779942795</v>
      </c>
      <c r="S147" s="235"/>
      <c r="T147" s="235">
        <v>45898.13791561594</v>
      </c>
      <c r="U147" s="235"/>
    </row>
    <row r="148" spans="5:21" s="169" customFormat="1" ht="12.75" customHeight="1">
      <c r="E148" s="169" t="s">
        <v>568</v>
      </c>
      <c r="F148" s="169" t="s">
        <v>82</v>
      </c>
      <c r="J148" s="235">
        <v>0</v>
      </c>
      <c r="K148" s="235"/>
      <c r="L148" s="235">
        <v>0</v>
      </c>
      <c r="M148" s="235"/>
      <c r="N148" s="235">
        <v>0</v>
      </c>
      <c r="O148" s="235"/>
      <c r="P148" s="235">
        <v>0</v>
      </c>
      <c r="Q148" s="235"/>
      <c r="R148" s="235">
        <v>0</v>
      </c>
      <c r="S148" s="235"/>
      <c r="T148" s="235">
        <v>0</v>
      </c>
      <c r="U148" s="235"/>
    </row>
    <row r="149" spans="6:21" s="169" customFormat="1" ht="12.75" customHeight="1">
      <c r="F149" s="169" t="s">
        <v>569</v>
      </c>
      <c r="G149" s="169" t="s">
        <v>616</v>
      </c>
      <c r="J149" s="235">
        <v>0</v>
      </c>
      <c r="K149" s="235"/>
      <c r="L149" s="235">
        <v>0</v>
      </c>
      <c r="M149" s="235"/>
      <c r="N149" s="235">
        <v>0</v>
      </c>
      <c r="O149" s="235"/>
      <c r="P149" s="235">
        <v>0</v>
      </c>
      <c r="Q149" s="235"/>
      <c r="R149" s="235">
        <v>0</v>
      </c>
      <c r="S149" s="235"/>
      <c r="T149" s="235">
        <v>0</v>
      </c>
      <c r="U149" s="235"/>
    </row>
    <row r="150" spans="6:21" s="169" customFormat="1" ht="12.75" customHeight="1">
      <c r="F150" s="169" t="s">
        <v>570</v>
      </c>
      <c r="G150" s="169" t="s">
        <v>617</v>
      </c>
      <c r="J150" s="235">
        <v>0</v>
      </c>
      <c r="K150" s="235"/>
      <c r="L150" s="235">
        <v>0</v>
      </c>
      <c r="M150" s="235"/>
      <c r="N150" s="235">
        <v>0</v>
      </c>
      <c r="O150" s="235"/>
      <c r="P150" s="235">
        <v>0</v>
      </c>
      <c r="Q150" s="235"/>
      <c r="R150" s="235">
        <v>0</v>
      </c>
      <c r="S150" s="235"/>
      <c r="T150" s="235">
        <v>0</v>
      </c>
      <c r="U150" s="235"/>
    </row>
    <row r="151" spans="6:21" s="169" customFormat="1" ht="12.75" customHeight="1">
      <c r="F151" s="169" t="s">
        <v>618</v>
      </c>
      <c r="G151" s="169" t="s">
        <v>562</v>
      </c>
      <c r="J151" s="235">
        <v>0</v>
      </c>
      <c r="K151" s="235"/>
      <c r="L151" s="235">
        <v>0</v>
      </c>
      <c r="M151" s="235"/>
      <c r="N151" s="235">
        <v>0</v>
      </c>
      <c r="O151" s="235"/>
      <c r="P151" s="235">
        <v>0</v>
      </c>
      <c r="Q151" s="235"/>
      <c r="R151" s="235">
        <v>0</v>
      </c>
      <c r="S151" s="235"/>
      <c r="T151" s="235">
        <v>0</v>
      </c>
      <c r="U151" s="235"/>
    </row>
    <row r="152" spans="5:21" s="169" customFormat="1" ht="12.75" customHeight="1">
      <c r="E152" s="169" t="s">
        <v>619</v>
      </c>
      <c r="F152" s="169" t="s">
        <v>539</v>
      </c>
      <c r="J152" s="235">
        <v>1037.637168</v>
      </c>
      <c r="K152" s="235"/>
      <c r="L152" s="235">
        <v>57.541408000000004</v>
      </c>
      <c r="M152" s="235"/>
      <c r="N152" s="235">
        <v>0</v>
      </c>
      <c r="O152" s="235"/>
      <c r="P152" s="235">
        <v>0</v>
      </c>
      <c r="Q152" s="235"/>
      <c r="R152" s="235">
        <v>-0.02789089316475213</v>
      </c>
      <c r="S152" s="235"/>
      <c r="T152" s="235">
        <v>1095.1506851068352</v>
      </c>
      <c r="U152" s="235"/>
    </row>
    <row r="153" spans="6:21" s="169" customFormat="1" ht="12.75" customHeight="1">
      <c r="F153" s="169" t="s">
        <v>572</v>
      </c>
      <c r="G153" s="169" t="s">
        <v>560</v>
      </c>
      <c r="J153" s="235">
        <v>1037.637168</v>
      </c>
      <c r="K153" s="235"/>
      <c r="L153" s="235">
        <v>57.541408000000004</v>
      </c>
      <c r="M153" s="235"/>
      <c r="N153" s="235">
        <v>0</v>
      </c>
      <c r="O153" s="235"/>
      <c r="P153" s="235">
        <v>0</v>
      </c>
      <c r="Q153" s="235"/>
      <c r="R153" s="235">
        <v>-0.02789089316475213</v>
      </c>
      <c r="S153" s="235"/>
      <c r="T153" s="235">
        <v>1095.1506851068352</v>
      </c>
      <c r="U153" s="235"/>
    </row>
    <row r="154" spans="6:21" s="169" customFormat="1" ht="12.75" customHeight="1">
      <c r="F154" s="169" t="s">
        <v>573</v>
      </c>
      <c r="G154" s="169" t="s">
        <v>562</v>
      </c>
      <c r="J154" s="235">
        <v>0</v>
      </c>
      <c r="K154" s="235"/>
      <c r="L154" s="235">
        <v>0</v>
      </c>
      <c r="M154" s="235"/>
      <c r="N154" s="235">
        <v>0</v>
      </c>
      <c r="O154" s="235"/>
      <c r="P154" s="235">
        <v>0</v>
      </c>
      <c r="Q154" s="235"/>
      <c r="R154" s="235">
        <v>0</v>
      </c>
      <c r="S154" s="235"/>
      <c r="T154" s="235">
        <v>0</v>
      </c>
      <c r="U154" s="235"/>
    </row>
    <row r="155" spans="5:21" s="169" customFormat="1" ht="12.75" customHeight="1">
      <c r="E155" s="169" t="s">
        <v>574</v>
      </c>
      <c r="F155" s="169" t="s">
        <v>153</v>
      </c>
      <c r="J155" s="235">
        <v>10491.230594</v>
      </c>
      <c r="K155" s="235"/>
      <c r="L155" s="235">
        <v>2303.9186680000003</v>
      </c>
      <c r="M155" s="235"/>
      <c r="N155" s="235">
        <v>0</v>
      </c>
      <c r="O155" s="235"/>
      <c r="P155" s="235">
        <v>7.648748259145096</v>
      </c>
      <c r="Q155" s="235"/>
      <c r="R155" s="235">
        <v>0.04532074085412141</v>
      </c>
      <c r="S155" s="235"/>
      <c r="T155" s="235">
        <v>12802.843331</v>
      </c>
      <c r="U155" s="235"/>
    </row>
    <row r="156" spans="6:21" s="169" customFormat="1" ht="12.75" customHeight="1">
      <c r="F156" s="169" t="s">
        <v>575</v>
      </c>
      <c r="G156" s="169" t="s">
        <v>560</v>
      </c>
      <c r="J156" s="235">
        <v>5792.158206000001</v>
      </c>
      <c r="K156" s="235"/>
      <c r="L156" s="235">
        <v>696.62519</v>
      </c>
      <c r="M156" s="235"/>
      <c r="N156" s="235">
        <v>0</v>
      </c>
      <c r="O156" s="235"/>
      <c r="P156" s="235">
        <v>7.648748259145096</v>
      </c>
      <c r="Q156" s="235"/>
      <c r="R156" s="235">
        <v>0.04532074085412141</v>
      </c>
      <c r="S156" s="235"/>
      <c r="T156" s="235">
        <v>6496.477465</v>
      </c>
      <c r="U156" s="235"/>
    </row>
    <row r="157" spans="6:21" s="169" customFormat="1" ht="12.75" customHeight="1">
      <c r="F157" s="169" t="s">
        <v>576</v>
      </c>
      <c r="G157" s="169" t="s">
        <v>562</v>
      </c>
      <c r="J157" s="235">
        <v>4699.072388</v>
      </c>
      <c r="K157" s="235"/>
      <c r="L157" s="235">
        <v>1607.2934780000003</v>
      </c>
      <c r="M157" s="235"/>
      <c r="N157" s="235">
        <v>0</v>
      </c>
      <c r="O157" s="235"/>
      <c r="P157" s="235">
        <v>0</v>
      </c>
      <c r="Q157" s="235"/>
      <c r="R157" s="235">
        <v>0</v>
      </c>
      <c r="S157" s="235"/>
      <c r="T157" s="235">
        <v>6306.365866</v>
      </c>
      <c r="U157" s="235"/>
    </row>
    <row r="158" spans="5:21" s="169" customFormat="1" ht="12.75" customHeight="1">
      <c r="E158" s="169" t="s">
        <v>577</v>
      </c>
      <c r="F158" s="169" t="s">
        <v>154</v>
      </c>
      <c r="J158" s="235">
        <v>31028.69953936999</v>
      </c>
      <c r="K158" s="235"/>
      <c r="L158" s="235">
        <v>904.6984481389991</v>
      </c>
      <c r="M158" s="235"/>
      <c r="N158" s="235">
        <v>0</v>
      </c>
      <c r="O158" s="235"/>
      <c r="P158" s="235">
        <v>66.7</v>
      </c>
      <c r="Q158" s="235"/>
      <c r="R158" s="235">
        <v>0.045912000110058665</v>
      </c>
      <c r="S158" s="235"/>
      <c r="T158" s="235">
        <v>32000.1438995091</v>
      </c>
      <c r="U158" s="235"/>
    </row>
    <row r="159" spans="6:21" s="169" customFormat="1" ht="12.75" customHeight="1">
      <c r="F159" s="169" t="s">
        <v>578</v>
      </c>
      <c r="G159" s="169" t="s">
        <v>560</v>
      </c>
      <c r="J159" s="235">
        <v>29328.411984369992</v>
      </c>
      <c r="K159" s="235"/>
      <c r="L159" s="235">
        <v>626.3053921389991</v>
      </c>
      <c r="M159" s="235"/>
      <c r="N159" s="235">
        <v>0</v>
      </c>
      <c r="O159" s="235"/>
      <c r="P159" s="235">
        <v>66.7</v>
      </c>
      <c r="Q159" s="235"/>
      <c r="R159" s="235">
        <v>0.02691200011025216</v>
      </c>
      <c r="S159" s="235"/>
      <c r="T159" s="235">
        <v>30021.4442885091</v>
      </c>
      <c r="U159" s="235"/>
    </row>
    <row r="160" spans="7:21" s="169" customFormat="1" ht="12.75" customHeight="1">
      <c r="G160" s="169" t="s">
        <v>620</v>
      </c>
      <c r="H160" s="169" t="s">
        <v>65</v>
      </c>
      <c r="J160" s="235">
        <v>3618.14831</v>
      </c>
      <c r="K160" s="235"/>
      <c r="L160" s="235">
        <v>-644.38202771</v>
      </c>
      <c r="M160" s="235"/>
      <c r="N160" s="235">
        <v>0</v>
      </c>
      <c r="O160" s="235"/>
      <c r="P160" s="235">
        <v>0.1</v>
      </c>
      <c r="Q160" s="235"/>
      <c r="R160" s="235">
        <v>0.04514299999893864</v>
      </c>
      <c r="S160" s="235"/>
      <c r="T160" s="235">
        <v>2973.911425289999</v>
      </c>
      <c r="U160" s="235"/>
    </row>
    <row r="161" spans="7:21" s="169" customFormat="1" ht="12.75" customHeight="1">
      <c r="G161" s="169" t="s">
        <v>621</v>
      </c>
      <c r="H161" s="169" t="s">
        <v>66</v>
      </c>
      <c r="J161" s="235">
        <v>25710.26367436999</v>
      </c>
      <c r="K161" s="235"/>
      <c r="L161" s="235">
        <v>1270.687419848999</v>
      </c>
      <c r="M161" s="235"/>
      <c r="N161" s="235">
        <v>0</v>
      </c>
      <c r="O161" s="235"/>
      <c r="P161" s="235">
        <v>66.6</v>
      </c>
      <c r="Q161" s="235"/>
      <c r="R161" s="235">
        <v>-0.018230999888686483</v>
      </c>
      <c r="S161" s="235"/>
      <c r="T161" s="235">
        <v>27047.5328632191</v>
      </c>
      <c r="U161" s="235"/>
    </row>
    <row r="162" spans="6:21" s="169" customFormat="1" ht="12.75" customHeight="1">
      <c r="F162" s="169" t="s">
        <v>579</v>
      </c>
      <c r="G162" s="169" t="s">
        <v>562</v>
      </c>
      <c r="J162" s="235">
        <v>1700.287555</v>
      </c>
      <c r="K162" s="235"/>
      <c r="L162" s="235">
        <v>278.393056</v>
      </c>
      <c r="M162" s="235"/>
      <c r="N162" s="235">
        <v>0</v>
      </c>
      <c r="O162" s="235"/>
      <c r="P162" s="235">
        <v>0</v>
      </c>
      <c r="Q162" s="235"/>
      <c r="R162" s="235">
        <v>0.018999999999806505</v>
      </c>
      <c r="S162" s="235"/>
      <c r="T162" s="235">
        <v>1978.699611</v>
      </c>
      <c r="U162" s="235"/>
    </row>
    <row r="163" spans="7:21" s="169" customFormat="1" ht="12.75" customHeight="1">
      <c r="G163" s="169" t="s">
        <v>622</v>
      </c>
      <c r="H163" s="169" t="s">
        <v>65</v>
      </c>
      <c r="J163" s="235">
        <v>281.675582</v>
      </c>
      <c r="K163" s="235"/>
      <c r="L163" s="235">
        <v>340.86467700000003</v>
      </c>
      <c r="M163" s="235"/>
      <c r="N163" s="235">
        <v>0</v>
      </c>
      <c r="O163" s="235"/>
      <c r="P163" s="235">
        <v>0</v>
      </c>
      <c r="Q163" s="235"/>
      <c r="R163" s="235">
        <v>-5.684341886080802E-14</v>
      </c>
      <c r="S163" s="235"/>
      <c r="T163" s="235">
        <v>622.540259</v>
      </c>
      <c r="U163" s="235"/>
    </row>
    <row r="164" spans="7:21" s="169" customFormat="1" ht="12.75" customHeight="1">
      <c r="G164" s="169" t="s">
        <v>623</v>
      </c>
      <c r="H164" s="169" t="s">
        <v>66</v>
      </c>
      <c r="J164" s="235">
        <v>1418.611973</v>
      </c>
      <c r="K164" s="235"/>
      <c r="L164" s="235">
        <v>-62.47162100000001</v>
      </c>
      <c r="M164" s="235"/>
      <c r="N164" s="235">
        <v>0</v>
      </c>
      <c r="O164" s="235"/>
      <c r="P164" s="235">
        <v>0</v>
      </c>
      <c r="Q164" s="235"/>
      <c r="R164" s="235">
        <v>0.01899999999986335</v>
      </c>
      <c r="S164" s="235"/>
      <c r="T164" s="235">
        <v>1356.159352</v>
      </c>
      <c r="U164" s="235"/>
    </row>
    <row r="165" spans="4:21" s="169" customFormat="1" ht="12.75" customHeight="1">
      <c r="D165" s="169" t="s">
        <v>275</v>
      </c>
      <c r="E165" s="169" t="s">
        <v>23</v>
      </c>
      <c r="J165" s="235">
        <v>387.037350944018</v>
      </c>
      <c r="K165" s="235"/>
      <c r="L165" s="235">
        <v>208.76264905598197</v>
      </c>
      <c r="M165" s="235"/>
      <c r="N165" s="235">
        <v>0</v>
      </c>
      <c r="O165" s="235"/>
      <c r="P165" s="235">
        <v>4.5</v>
      </c>
      <c r="Q165" s="235"/>
      <c r="R165" s="235">
        <v>1.687538997430238E-14</v>
      </c>
      <c r="S165" s="235"/>
      <c r="T165" s="235">
        <v>600.3</v>
      </c>
      <c r="U165" s="235"/>
    </row>
    <row r="166" spans="5:21" s="169" customFormat="1" ht="12.75" customHeight="1">
      <c r="E166" s="169" t="s">
        <v>580</v>
      </c>
      <c r="F166" s="169" t="s">
        <v>82</v>
      </c>
      <c r="J166" s="235">
        <v>141.2</v>
      </c>
      <c r="K166" s="235"/>
      <c r="L166" s="235">
        <v>-1.3</v>
      </c>
      <c r="M166" s="235"/>
      <c r="N166" s="235">
        <v>0</v>
      </c>
      <c r="O166" s="235"/>
      <c r="P166" s="235">
        <v>4.5</v>
      </c>
      <c r="Q166" s="235"/>
      <c r="R166" s="235">
        <v>1.687538997430238E-14</v>
      </c>
      <c r="S166" s="235"/>
      <c r="T166" s="235">
        <v>144.4</v>
      </c>
      <c r="U166" s="235"/>
    </row>
    <row r="167" spans="5:21" s="169" customFormat="1" ht="12.75" customHeight="1">
      <c r="E167" s="169" t="s">
        <v>581</v>
      </c>
      <c r="F167" s="169" t="s">
        <v>153</v>
      </c>
      <c r="J167" s="235">
        <v>245.837350944018</v>
      </c>
      <c r="K167" s="235"/>
      <c r="L167" s="235">
        <v>210.06264905598198</v>
      </c>
      <c r="M167" s="235"/>
      <c r="N167" s="235">
        <v>0</v>
      </c>
      <c r="O167" s="235"/>
      <c r="P167" s="235">
        <v>0</v>
      </c>
      <c r="Q167" s="235"/>
      <c r="R167" s="235">
        <v>0</v>
      </c>
      <c r="S167" s="235"/>
      <c r="T167" s="235">
        <v>455.9</v>
      </c>
      <c r="U167" s="235"/>
    </row>
    <row r="168" spans="4:21" s="169" customFormat="1" ht="12.75" customHeight="1">
      <c r="D168" s="169" t="s">
        <v>624</v>
      </c>
      <c r="E168" s="169" t="s">
        <v>25</v>
      </c>
      <c r="J168" s="235">
        <v>2</v>
      </c>
      <c r="K168" s="235"/>
      <c r="L168" s="235">
        <v>1.63357143</v>
      </c>
      <c r="M168" s="235"/>
      <c r="N168" s="235">
        <v>0</v>
      </c>
      <c r="O168" s="235"/>
      <c r="P168" s="235">
        <v>0</v>
      </c>
      <c r="Q168" s="235"/>
      <c r="R168" s="235">
        <v>0</v>
      </c>
      <c r="S168" s="235"/>
      <c r="T168" s="235">
        <v>3.63</v>
      </c>
      <c r="U168" s="235"/>
    </row>
    <row r="169" spans="5:21" s="169" customFormat="1" ht="12.75" customHeight="1">
      <c r="E169" s="169" t="s">
        <v>277</v>
      </c>
      <c r="F169" s="169" t="s">
        <v>82</v>
      </c>
      <c r="J169" s="235">
        <v>2</v>
      </c>
      <c r="K169" s="235"/>
      <c r="L169" s="235">
        <v>1.63357143</v>
      </c>
      <c r="M169" s="235"/>
      <c r="N169" s="235">
        <v>0</v>
      </c>
      <c r="O169" s="235"/>
      <c r="P169" s="235">
        <v>0</v>
      </c>
      <c r="Q169" s="235"/>
      <c r="R169" s="235">
        <v>0</v>
      </c>
      <c r="S169" s="235"/>
      <c r="T169" s="235">
        <v>3.63</v>
      </c>
      <c r="U169" s="235"/>
    </row>
    <row r="170" spans="6:21" s="169" customFormat="1" ht="12.75" customHeight="1">
      <c r="F170" s="169" t="s">
        <v>586</v>
      </c>
      <c r="G170" s="169" t="s">
        <v>560</v>
      </c>
      <c r="J170" s="235">
        <v>0</v>
      </c>
      <c r="K170" s="235"/>
      <c r="L170" s="235">
        <v>0</v>
      </c>
      <c r="M170" s="235"/>
      <c r="N170" s="235">
        <v>0</v>
      </c>
      <c r="O170" s="235"/>
      <c r="P170" s="235">
        <v>0</v>
      </c>
      <c r="Q170" s="235"/>
      <c r="R170" s="235">
        <v>0</v>
      </c>
      <c r="S170" s="235"/>
      <c r="T170" s="235">
        <v>0</v>
      </c>
      <c r="U170" s="235"/>
    </row>
    <row r="171" spans="6:21" s="169" customFormat="1" ht="12.75" customHeight="1">
      <c r="F171" s="169" t="s">
        <v>587</v>
      </c>
      <c r="G171" s="169" t="s">
        <v>562</v>
      </c>
      <c r="J171" s="235">
        <v>2</v>
      </c>
      <c r="K171" s="235"/>
      <c r="L171" s="235">
        <v>1.63357143</v>
      </c>
      <c r="M171" s="235"/>
      <c r="N171" s="235">
        <v>0</v>
      </c>
      <c r="O171" s="235"/>
      <c r="P171" s="235">
        <v>0</v>
      </c>
      <c r="Q171" s="235"/>
      <c r="R171" s="235">
        <v>0</v>
      </c>
      <c r="S171" s="235"/>
      <c r="T171" s="235">
        <v>3.63</v>
      </c>
      <c r="U171" s="235"/>
    </row>
    <row r="172" spans="5:21" s="169" customFormat="1" ht="12.75" customHeight="1">
      <c r="E172" s="169" t="s">
        <v>278</v>
      </c>
      <c r="F172" s="169" t="s">
        <v>539</v>
      </c>
      <c r="J172" s="235">
        <v>0</v>
      </c>
      <c r="K172" s="235"/>
      <c r="L172" s="235">
        <v>0</v>
      </c>
      <c r="M172" s="235"/>
      <c r="N172" s="235">
        <v>0</v>
      </c>
      <c r="O172" s="235"/>
      <c r="P172" s="235">
        <v>0</v>
      </c>
      <c r="Q172" s="235"/>
      <c r="R172" s="235">
        <v>0</v>
      </c>
      <c r="S172" s="235"/>
      <c r="T172" s="235">
        <v>0</v>
      </c>
      <c r="U172" s="235"/>
    </row>
    <row r="173" spans="6:21" s="169" customFormat="1" ht="12.75" customHeight="1">
      <c r="F173" s="169" t="s">
        <v>588</v>
      </c>
      <c r="G173" s="169" t="s">
        <v>560</v>
      </c>
      <c r="J173" s="235">
        <v>0</v>
      </c>
      <c r="K173" s="235"/>
      <c r="L173" s="235">
        <v>0</v>
      </c>
      <c r="M173" s="235"/>
      <c r="N173" s="235">
        <v>0</v>
      </c>
      <c r="O173" s="235"/>
      <c r="P173" s="235">
        <v>0</v>
      </c>
      <c r="Q173" s="235"/>
      <c r="R173" s="235">
        <v>0</v>
      </c>
      <c r="S173" s="235"/>
      <c r="T173" s="235">
        <v>0</v>
      </c>
      <c r="U173" s="235"/>
    </row>
    <row r="174" spans="6:21" s="169" customFormat="1" ht="12.75" customHeight="1">
      <c r="F174" s="169" t="s">
        <v>589</v>
      </c>
      <c r="G174" s="169" t="s">
        <v>562</v>
      </c>
      <c r="J174" s="235">
        <v>0</v>
      </c>
      <c r="K174" s="235"/>
      <c r="L174" s="235">
        <v>0</v>
      </c>
      <c r="M174" s="235"/>
      <c r="N174" s="235">
        <v>0</v>
      </c>
      <c r="O174" s="235"/>
      <c r="P174" s="235">
        <v>0</v>
      </c>
      <c r="Q174" s="235"/>
      <c r="R174" s="235">
        <v>0</v>
      </c>
      <c r="S174" s="235"/>
      <c r="T174" s="235">
        <v>0</v>
      </c>
      <c r="U174" s="235"/>
    </row>
    <row r="175" spans="5:21" s="169" customFormat="1" ht="12.75" customHeight="1">
      <c r="E175" s="169" t="s">
        <v>590</v>
      </c>
      <c r="F175" s="169" t="s">
        <v>153</v>
      </c>
      <c r="J175" s="235">
        <v>0</v>
      </c>
      <c r="K175" s="235"/>
      <c r="L175" s="235">
        <v>0</v>
      </c>
      <c r="M175" s="235"/>
      <c r="N175" s="235">
        <v>0</v>
      </c>
      <c r="O175" s="235"/>
      <c r="P175" s="235">
        <v>0</v>
      </c>
      <c r="Q175" s="235"/>
      <c r="R175" s="235">
        <v>0</v>
      </c>
      <c r="S175" s="235"/>
      <c r="T175" s="235">
        <v>0</v>
      </c>
      <c r="U175" s="235"/>
    </row>
    <row r="176" spans="6:21" s="169" customFormat="1" ht="12.75" customHeight="1">
      <c r="F176" s="169" t="s">
        <v>591</v>
      </c>
      <c r="G176" s="169" t="s">
        <v>560</v>
      </c>
      <c r="J176" s="235">
        <v>0</v>
      </c>
      <c r="K176" s="235"/>
      <c r="L176" s="235">
        <v>0</v>
      </c>
      <c r="M176" s="235"/>
      <c r="N176" s="235">
        <v>0</v>
      </c>
      <c r="O176" s="235"/>
      <c r="P176" s="235">
        <v>0</v>
      </c>
      <c r="Q176" s="235"/>
      <c r="R176" s="235">
        <v>0</v>
      </c>
      <c r="S176" s="235"/>
      <c r="T176" s="235">
        <v>0</v>
      </c>
      <c r="U176" s="235"/>
    </row>
    <row r="177" spans="6:21" s="169" customFormat="1" ht="12.75" customHeight="1">
      <c r="F177" s="169" t="s">
        <v>592</v>
      </c>
      <c r="G177" s="169" t="s">
        <v>562</v>
      </c>
      <c r="J177" s="235">
        <v>0</v>
      </c>
      <c r="K177" s="235"/>
      <c r="L177" s="235">
        <v>0</v>
      </c>
      <c r="M177" s="235"/>
      <c r="N177" s="235">
        <v>0</v>
      </c>
      <c r="O177" s="235"/>
      <c r="P177" s="235">
        <v>0</v>
      </c>
      <c r="Q177" s="235"/>
      <c r="R177" s="235">
        <v>0</v>
      </c>
      <c r="S177" s="235"/>
      <c r="T177" s="235">
        <v>0</v>
      </c>
      <c r="U177" s="235"/>
    </row>
    <row r="178" spans="5:21" s="169" customFormat="1" ht="12.75" customHeight="1">
      <c r="E178" s="169" t="s">
        <v>593</v>
      </c>
      <c r="F178" s="169" t="s">
        <v>154</v>
      </c>
      <c r="J178" s="235">
        <v>0</v>
      </c>
      <c r="K178" s="235"/>
      <c r="L178" s="235">
        <v>0</v>
      </c>
      <c r="M178" s="235"/>
      <c r="N178" s="235">
        <v>0</v>
      </c>
      <c r="O178" s="235"/>
      <c r="P178" s="235">
        <v>0</v>
      </c>
      <c r="Q178" s="235"/>
      <c r="R178" s="235">
        <v>0</v>
      </c>
      <c r="S178" s="235"/>
      <c r="T178" s="235">
        <v>0</v>
      </c>
      <c r="U178" s="235"/>
    </row>
    <row r="179" spans="6:21" s="169" customFormat="1" ht="12.75" customHeight="1">
      <c r="F179" s="169" t="s">
        <v>594</v>
      </c>
      <c r="G179" s="169" t="s">
        <v>560</v>
      </c>
      <c r="J179" s="235">
        <v>0</v>
      </c>
      <c r="K179" s="235"/>
      <c r="L179" s="235">
        <v>0</v>
      </c>
      <c r="M179" s="235"/>
      <c r="N179" s="235">
        <v>0</v>
      </c>
      <c r="O179" s="235"/>
      <c r="P179" s="235">
        <v>0</v>
      </c>
      <c r="Q179" s="235"/>
      <c r="R179" s="235">
        <v>0</v>
      </c>
      <c r="S179" s="235"/>
      <c r="T179" s="235">
        <v>0</v>
      </c>
      <c r="U179" s="235"/>
    </row>
    <row r="180" spans="6:21" s="169" customFormat="1" ht="12.75" customHeight="1">
      <c r="F180" s="169" t="s">
        <v>595</v>
      </c>
      <c r="G180" s="169" t="s">
        <v>562</v>
      </c>
      <c r="J180" s="235">
        <v>0</v>
      </c>
      <c r="K180" s="235"/>
      <c r="L180" s="235">
        <v>0</v>
      </c>
      <c r="M180" s="235"/>
      <c r="N180" s="235">
        <v>0</v>
      </c>
      <c r="O180" s="235"/>
      <c r="P180" s="235">
        <v>0</v>
      </c>
      <c r="Q180" s="235"/>
      <c r="R180" s="235">
        <v>0</v>
      </c>
      <c r="S180" s="235"/>
      <c r="T180" s="235">
        <v>0</v>
      </c>
      <c r="U180" s="235"/>
    </row>
    <row r="181" spans="4:20" s="256" customFormat="1" ht="12.75" customHeight="1">
      <c r="D181" s="235" t="s">
        <v>279</v>
      </c>
      <c r="E181" s="235" t="s">
        <v>645</v>
      </c>
      <c r="J181" s="235">
        <v>1294.2578739</v>
      </c>
      <c r="K181" s="235"/>
      <c r="L181" s="235">
        <v>-0.7347162412868078</v>
      </c>
      <c r="M181" s="235"/>
      <c r="N181" s="235">
        <v>0</v>
      </c>
      <c r="O181" s="235"/>
      <c r="P181" s="235">
        <v>-17</v>
      </c>
      <c r="Q181" s="235"/>
      <c r="R181" s="235">
        <v>-0.016194108713332156</v>
      </c>
      <c r="S181" s="235"/>
      <c r="T181" s="235">
        <v>1276.50696355</v>
      </c>
    </row>
    <row r="182" spans="2:20" s="290" customFormat="1" ht="7.5" customHeight="1">
      <c r="B182" s="257"/>
      <c r="C182" s="257"/>
      <c r="D182" s="257"/>
      <c r="E182" s="257"/>
      <c r="F182" s="257"/>
      <c r="G182" s="257"/>
      <c r="H182" s="257"/>
      <c r="J182" s="349"/>
      <c r="K182" s="349"/>
      <c r="T182" s="349"/>
    </row>
    <row r="183" spans="2:20" s="290" customFormat="1" ht="7.5" customHeight="1">
      <c r="B183" s="256"/>
      <c r="C183" s="256"/>
      <c r="D183" s="256"/>
      <c r="E183" s="256"/>
      <c r="F183" s="256"/>
      <c r="G183" s="256"/>
      <c r="H183" s="256"/>
      <c r="I183" s="363"/>
      <c r="J183" s="364"/>
      <c r="K183" s="364"/>
      <c r="L183" s="363"/>
      <c r="M183" s="363"/>
      <c r="N183" s="363"/>
      <c r="O183" s="363"/>
      <c r="P183" s="363"/>
      <c r="Q183" s="363"/>
      <c r="R183" s="363"/>
      <c r="S183" s="363"/>
      <c r="T183" s="364"/>
    </row>
    <row r="184" spans="2:20" ht="12" customHeight="1">
      <c r="B184" s="186" t="s">
        <v>522</v>
      </c>
      <c r="C184" s="318" t="s">
        <v>605</v>
      </c>
      <c r="D184" s="318"/>
      <c r="E184" s="318"/>
      <c r="F184" s="318"/>
      <c r="G184" s="318"/>
      <c r="H184" s="318"/>
      <c r="I184" s="360"/>
      <c r="K184" s="349"/>
      <c r="L184" s="361"/>
      <c r="M184" s="361"/>
      <c r="N184" s="362"/>
      <c r="O184" s="362"/>
      <c r="P184" s="362"/>
      <c r="Q184" s="362"/>
      <c r="S184" s="290"/>
      <c r="T184" s="349"/>
    </row>
    <row r="185" spans="2:20" ht="12" customHeight="1">
      <c r="B185" s="169"/>
      <c r="C185" s="169" t="s">
        <v>765</v>
      </c>
      <c r="D185" s="321"/>
      <c r="E185" s="169"/>
      <c r="F185" s="318"/>
      <c r="G185" s="318"/>
      <c r="H185" s="324"/>
      <c r="I185" s="365"/>
      <c r="K185" s="349"/>
      <c r="L185" s="366"/>
      <c r="M185" s="366"/>
      <c r="N185" s="367"/>
      <c r="O185" s="367"/>
      <c r="P185" s="362"/>
      <c r="Q185" s="362"/>
      <c r="S185" s="290"/>
      <c r="T185" s="349"/>
    </row>
    <row r="186" spans="1:16" ht="12" customHeight="1">
      <c r="A186" s="360"/>
      <c r="G186" s="360"/>
      <c r="H186" s="360"/>
      <c r="K186" s="361"/>
      <c r="L186" s="361"/>
      <c r="M186" s="362"/>
      <c r="N186" s="362"/>
      <c r="O186" s="362"/>
      <c r="P186" s="362"/>
    </row>
    <row r="187" ht="8.25" customHeight="1"/>
    <row r="188" ht="8.25" customHeight="1"/>
    <row r="189" ht="8.25" customHeight="1"/>
    <row r="190" ht="8.25" customHeight="1"/>
    <row r="191" ht="8.25" customHeight="1"/>
    <row r="192" ht="8.25" customHeight="1"/>
    <row r="193" ht="8.25" customHeight="1"/>
    <row r="194" ht="8.25" customHeight="1"/>
    <row r="195" ht="8.25" customHeight="1"/>
    <row r="196" ht="8.25" customHeight="1"/>
    <row r="197" ht="8.25" customHeight="1"/>
    <row r="198" ht="8.25" customHeight="1"/>
    <row r="199" ht="8.25" customHeight="1"/>
    <row r="200" ht="8.25" customHeight="1"/>
    <row r="201" ht="8.25" customHeight="1"/>
    <row r="202" ht="8.25" customHeight="1"/>
    <row r="203" ht="8.25" customHeight="1"/>
    <row r="204" ht="8.25" customHeight="1"/>
    <row r="205" ht="8.25" customHeight="1"/>
    <row r="206" ht="8.25" customHeight="1"/>
    <row r="207" ht="8.25" customHeight="1"/>
    <row r="208" ht="8.25" customHeight="1"/>
    <row r="209" ht="8.25" customHeight="1"/>
    <row r="210" ht="8.25" customHeight="1"/>
    <row r="211" ht="8.25" customHeight="1"/>
    <row r="212" ht="8.25" customHeight="1"/>
    <row r="213" ht="8.25" customHeight="1"/>
    <row r="214" ht="8.25" customHeight="1"/>
    <row r="215" ht="8.25" customHeight="1"/>
    <row r="216" ht="8.25" customHeight="1"/>
    <row r="217" ht="8.25" customHeight="1"/>
    <row r="218" ht="8.25" customHeight="1"/>
    <row r="219" ht="8.25" customHeight="1"/>
    <row r="220" ht="8.25" customHeight="1"/>
    <row r="221" ht="8.25" customHeight="1"/>
    <row r="222" ht="8.25" customHeight="1"/>
    <row r="223" ht="8.25" customHeight="1"/>
    <row r="224" ht="8.25" customHeight="1"/>
    <row r="225" ht="8.25" customHeight="1"/>
    <row r="226" ht="8.25" customHeight="1"/>
    <row r="227" ht="8.25" customHeight="1"/>
    <row r="228" ht="8.25" customHeight="1"/>
    <row r="229" ht="8.25" customHeight="1"/>
    <row r="230" ht="8.25" customHeight="1"/>
    <row r="231" ht="8.25" customHeight="1"/>
    <row r="232" ht="8.25" customHeight="1"/>
    <row r="233" ht="8.25" customHeight="1"/>
    <row r="234" ht="8.25" customHeight="1"/>
    <row r="235" ht="8.25" customHeight="1"/>
    <row r="236" ht="8.25" customHeight="1"/>
    <row r="237" ht="8.25" customHeight="1"/>
    <row r="238" ht="8.25" customHeight="1"/>
    <row r="239" ht="8.25" customHeight="1"/>
    <row r="240" ht="8.25" customHeight="1"/>
    <row r="241" ht="8.25" customHeight="1"/>
    <row r="242" ht="8.25" customHeight="1"/>
    <row r="243" ht="8.25" customHeight="1"/>
    <row r="244" ht="8.25" customHeight="1"/>
    <row r="245" ht="8.25" customHeight="1"/>
    <row r="246" ht="8.25" customHeight="1"/>
    <row r="247" ht="8.25" customHeight="1"/>
    <row r="248" ht="8.25" customHeight="1"/>
    <row r="249" ht="8.25" customHeight="1"/>
    <row r="250" ht="8.25" customHeight="1"/>
    <row r="251" ht="8.25" customHeight="1"/>
    <row r="252" ht="8.25" customHeight="1"/>
    <row r="253" ht="8.25" customHeight="1"/>
    <row r="254" ht="8.25" customHeight="1"/>
    <row r="255" ht="8.25" customHeight="1"/>
    <row r="256" ht="8.25" customHeight="1"/>
    <row r="257" ht="8.25" customHeight="1"/>
    <row r="258" ht="8.25" customHeight="1"/>
    <row r="259" ht="8.25" customHeight="1"/>
    <row r="260" ht="8.25" customHeight="1"/>
    <row r="261" ht="8.25" customHeight="1"/>
    <row r="262" ht="8.25" customHeight="1"/>
    <row r="263" ht="8.25" customHeight="1"/>
    <row r="264" ht="8.25" customHeight="1"/>
    <row r="265" ht="8.25" customHeight="1"/>
    <row r="266" ht="8.25" customHeight="1"/>
    <row r="267" ht="8.25" customHeight="1"/>
    <row r="268" ht="8.25" customHeight="1"/>
    <row r="269" ht="8.25" customHeight="1"/>
    <row r="270" ht="8.25" customHeight="1"/>
    <row r="271" ht="8.25" customHeight="1"/>
    <row r="272" ht="8.25" customHeight="1"/>
    <row r="273" ht="8.25" customHeight="1"/>
    <row r="274" ht="8.25" customHeight="1"/>
    <row r="275" ht="8.25" customHeight="1"/>
    <row r="276" ht="8.25" customHeight="1"/>
    <row r="277" ht="8.25" customHeight="1"/>
    <row r="278" ht="8.25" customHeight="1"/>
    <row r="279" ht="8.25" customHeight="1"/>
    <row r="280" ht="8.25" customHeight="1"/>
    <row r="281" ht="8.25" customHeight="1"/>
    <row r="282" ht="8.25" customHeight="1"/>
    <row r="283" ht="8.25" customHeight="1"/>
    <row r="284" ht="8.25" customHeight="1"/>
    <row r="285" ht="8.25" customHeight="1"/>
    <row r="286" ht="8.25" customHeight="1"/>
    <row r="287" ht="8.25" customHeight="1"/>
    <row r="288" ht="8.25" customHeight="1"/>
    <row r="289" ht="8.25" customHeight="1"/>
    <row r="290" ht="8.25" customHeight="1"/>
    <row r="291" ht="8.25" customHeight="1"/>
  </sheetData>
  <printOptions/>
  <pageMargins left="0.75" right="0.75" top="1" bottom="1" header="0" footer="0"/>
  <pageSetup horizontalDpi="600" verticalDpi="600" orientation="portrait" scale="83" r:id="rId1"/>
  <rowBreaks count="1" manualBreakCount="1">
    <brk id="102" max="19" man="1"/>
  </rowBreaks>
</worksheet>
</file>

<file path=xl/worksheets/sheet19.xml><?xml version="1.0" encoding="utf-8"?>
<worksheet xmlns="http://schemas.openxmlformats.org/spreadsheetml/2006/main" xmlns:r="http://schemas.openxmlformats.org/officeDocument/2006/relationships">
  <dimension ref="B1:U186"/>
  <sheetViews>
    <sheetView showGridLines="0" zoomScale="75" zoomScaleNormal="75" workbookViewId="0" topLeftCell="A1">
      <selection activeCell="A1" sqref="A1"/>
    </sheetView>
  </sheetViews>
  <sheetFormatPr defaultColWidth="11.421875" defaultRowHeight="12.75"/>
  <cols>
    <col min="1" max="3" width="2.7109375" style="258" customWidth="1"/>
    <col min="4" max="4" width="4.7109375" style="258" customWidth="1"/>
    <col min="5" max="5" width="6.7109375" style="258" customWidth="1"/>
    <col min="6" max="6" width="7.7109375" style="258" customWidth="1"/>
    <col min="7" max="7" width="8.7109375" style="258" customWidth="1"/>
    <col min="8" max="9" width="11.7109375" style="258" customWidth="1"/>
    <col min="10" max="10" width="11.7109375" style="349" customWidth="1"/>
    <col min="11" max="11" width="2.7109375" style="349" customWidth="1"/>
    <col min="12" max="12" width="11.7109375" style="290" customWidth="1"/>
    <col min="13" max="13" width="2.7109375" style="290" customWidth="1"/>
    <col min="14" max="14" width="11.7109375" style="290" customWidth="1"/>
    <col min="15" max="15" width="2.7109375" style="290" customWidth="1"/>
    <col min="16" max="16" width="11.7109375" style="290" customWidth="1"/>
    <col min="17" max="17" width="2.7109375" style="290" customWidth="1"/>
    <col min="18" max="18" width="11.7109375" style="290" customWidth="1"/>
    <col min="19" max="19" width="2.7109375" style="290" customWidth="1"/>
    <col min="20" max="20" width="11.7109375" style="349" customWidth="1"/>
    <col min="21" max="21" width="10.7109375" style="290" customWidth="1"/>
    <col min="22" max="16384" width="10.7109375" style="258" customWidth="1"/>
  </cols>
  <sheetData>
    <row r="1" ht="12.75">
      <c r="B1" s="157" t="s">
        <v>747</v>
      </c>
    </row>
    <row r="2" spans="2:21" s="340" customFormat="1" ht="12.75" customHeight="1">
      <c r="B2" s="292" t="s">
        <v>748</v>
      </c>
      <c r="C2" s="293"/>
      <c r="D2" s="293"/>
      <c r="E2" s="293"/>
      <c r="F2" s="293"/>
      <c r="G2" s="293"/>
      <c r="H2" s="293"/>
      <c r="I2" s="293"/>
      <c r="J2" s="294"/>
      <c r="K2" s="342"/>
      <c r="L2" s="336"/>
      <c r="M2" s="336"/>
      <c r="N2" s="337"/>
      <c r="O2" s="337"/>
      <c r="P2" s="337"/>
      <c r="Q2" s="337"/>
      <c r="R2" s="337"/>
      <c r="S2" s="337"/>
      <c r="T2" s="338"/>
      <c r="U2" s="339"/>
    </row>
    <row r="3" spans="2:20" ht="12" customHeight="1">
      <c r="B3" s="291" t="s">
        <v>0</v>
      </c>
      <c r="C3" s="298"/>
      <c r="D3" s="293"/>
      <c r="E3" s="293"/>
      <c r="F3" s="293"/>
      <c r="G3" s="293"/>
      <c r="H3" s="293"/>
      <c r="I3" s="293"/>
      <c r="J3" s="297"/>
      <c r="K3" s="338"/>
      <c r="T3" s="338"/>
    </row>
    <row r="4" spans="2:20" s="340" customFormat="1" ht="12.75" customHeight="1">
      <c r="B4" s="292"/>
      <c r="C4" s="291"/>
      <c r="D4" s="291"/>
      <c r="E4" s="291"/>
      <c r="F4" s="291"/>
      <c r="G4" s="291"/>
      <c r="H4" s="291"/>
      <c r="I4" s="291"/>
      <c r="J4" s="294"/>
      <c r="K4" s="342"/>
      <c r="L4" s="342"/>
      <c r="M4" s="342"/>
      <c r="N4" s="342"/>
      <c r="O4" s="342"/>
      <c r="P4" s="342"/>
      <c r="Q4" s="342"/>
      <c r="R4" s="342"/>
      <c r="S4" s="342"/>
      <c r="T4" s="342"/>
    </row>
    <row r="5" spans="2:20" s="340" customFormat="1" ht="10.5" customHeight="1">
      <c r="B5" s="343"/>
      <c r="C5" s="343"/>
      <c r="D5" s="343"/>
      <c r="E5" s="343"/>
      <c r="F5" s="343"/>
      <c r="G5" s="343"/>
      <c r="H5" s="344"/>
      <c r="I5" s="344"/>
      <c r="J5" s="344"/>
      <c r="K5" s="344"/>
      <c r="L5" s="344" t="s">
        <v>625</v>
      </c>
      <c r="M5" s="344"/>
      <c r="N5" s="344"/>
      <c r="O5" s="344"/>
      <c r="P5" s="344"/>
      <c r="Q5" s="344"/>
      <c r="R5" s="344"/>
      <c r="S5" s="344"/>
      <c r="T5" s="345"/>
    </row>
    <row r="6" spans="8:21" ht="10.5" customHeight="1">
      <c r="H6" s="335"/>
      <c r="I6" s="335"/>
      <c r="J6" s="337"/>
      <c r="K6" s="337"/>
      <c r="L6" s="346" t="s">
        <v>643</v>
      </c>
      <c r="M6" s="346"/>
      <c r="N6" s="346"/>
      <c r="O6" s="346"/>
      <c r="P6" s="346"/>
      <c r="Q6" s="346"/>
      <c r="R6" s="346"/>
      <c r="S6" s="347"/>
      <c r="T6" s="338"/>
      <c r="U6" s="258"/>
    </row>
    <row r="7" spans="2:21" ht="10.5" customHeight="1">
      <c r="B7" s="339" t="s">
        <v>1</v>
      </c>
      <c r="F7" s="348"/>
      <c r="G7" s="348"/>
      <c r="H7" s="348"/>
      <c r="I7" s="348"/>
      <c r="L7" s="349"/>
      <c r="M7" s="349"/>
      <c r="N7" s="349"/>
      <c r="O7" s="349"/>
      <c r="P7" s="349"/>
      <c r="Q7" s="349"/>
      <c r="R7" s="349"/>
      <c r="S7" s="349"/>
      <c r="U7" s="258"/>
    </row>
    <row r="8" spans="2:20" s="340" customFormat="1" ht="41.25" customHeight="1" thickBot="1">
      <c r="B8" s="350"/>
      <c r="C8" s="350"/>
      <c r="D8" s="350"/>
      <c r="E8" s="350"/>
      <c r="F8" s="351"/>
      <c r="G8" s="351"/>
      <c r="H8" s="351"/>
      <c r="I8" s="352"/>
      <c r="J8" s="355">
        <v>2008</v>
      </c>
      <c r="K8" s="354"/>
      <c r="L8" s="355" t="s">
        <v>626</v>
      </c>
      <c r="M8" s="354"/>
      <c r="N8" s="356" t="s">
        <v>627</v>
      </c>
      <c r="O8" s="357"/>
      <c r="P8" s="358" t="s">
        <v>628</v>
      </c>
      <c r="Q8" s="357"/>
      <c r="R8" s="358" t="s">
        <v>527</v>
      </c>
      <c r="S8" s="356"/>
      <c r="T8" s="355">
        <v>2009</v>
      </c>
    </row>
    <row r="9" spans="6:21" ht="7.5" customHeight="1">
      <c r="F9" s="348"/>
      <c r="G9" s="348"/>
      <c r="H9" s="348"/>
      <c r="I9" s="348"/>
      <c r="L9" s="349"/>
      <c r="M9" s="349"/>
      <c r="N9" s="349"/>
      <c r="O9" s="349"/>
      <c r="P9" s="349"/>
      <c r="Q9" s="349"/>
      <c r="R9" s="349"/>
      <c r="S9" s="349"/>
      <c r="U9" s="258"/>
    </row>
    <row r="10" spans="2:21" s="186" customFormat="1" ht="12.75" customHeight="1">
      <c r="B10" s="291" t="s">
        <v>196</v>
      </c>
      <c r="C10" s="314"/>
      <c r="D10" s="291"/>
      <c r="E10" s="291"/>
      <c r="F10" s="315"/>
      <c r="G10" s="315"/>
      <c r="H10" s="315"/>
      <c r="I10" s="315"/>
      <c r="J10" s="294">
        <v>-30177.031028244062</v>
      </c>
      <c r="K10" s="169"/>
      <c r="L10" s="294">
        <v>4117.01704851861</v>
      </c>
      <c r="M10" s="169"/>
      <c r="N10" s="294">
        <v>14012.610477077407</v>
      </c>
      <c r="O10" s="169"/>
      <c r="P10" s="294">
        <v>-7507.643759103023</v>
      </c>
      <c r="Q10" s="169"/>
      <c r="R10" s="294">
        <v>2.6942045684766853</v>
      </c>
      <c r="S10" s="169"/>
      <c r="T10" s="294">
        <v>-19552.323808512534</v>
      </c>
      <c r="U10" s="256"/>
    </row>
    <row r="11" spans="2:21" s="186" customFormat="1" ht="12.75" customHeight="1">
      <c r="B11" s="291"/>
      <c r="C11" s="291"/>
      <c r="D11" s="291"/>
      <c r="E11" s="291"/>
      <c r="F11" s="315"/>
      <c r="G11" s="315"/>
      <c r="H11" s="315"/>
      <c r="I11" s="315"/>
      <c r="J11" s="294"/>
      <c r="K11" s="169"/>
      <c r="L11" s="294"/>
      <c r="M11" s="169"/>
      <c r="N11" s="294"/>
      <c r="O11" s="169"/>
      <c r="P11" s="294"/>
      <c r="Q11" s="169"/>
      <c r="R11" s="294"/>
      <c r="S11" s="169"/>
      <c r="T11" s="294"/>
      <c r="U11" s="256"/>
    </row>
    <row r="12" spans="2:21" s="169" customFormat="1" ht="12.75" customHeight="1">
      <c r="B12" s="315" t="s">
        <v>421</v>
      </c>
      <c r="C12" s="315" t="s">
        <v>481</v>
      </c>
      <c r="D12" s="315"/>
      <c r="E12" s="316"/>
      <c r="F12" s="315"/>
      <c r="G12" s="315"/>
      <c r="H12" s="315"/>
      <c r="I12" s="315"/>
      <c r="J12" s="294">
        <v>142918.25903543108</v>
      </c>
      <c r="L12" s="294">
        <v>16645.992002722705</v>
      </c>
      <c r="N12" s="294">
        <v>19908.040982157094</v>
      </c>
      <c r="P12" s="294">
        <v>9156.229312260442</v>
      </c>
      <c r="R12" s="294">
        <v>65.41334858825446</v>
      </c>
      <c r="T12" s="294">
        <v>188693.9603583996</v>
      </c>
      <c r="U12" s="235"/>
    </row>
    <row r="13" spans="2:21" s="169" customFormat="1" ht="12.75" customHeight="1">
      <c r="B13" s="315"/>
      <c r="C13" s="315"/>
      <c r="D13" s="315"/>
      <c r="E13" s="315"/>
      <c r="F13" s="315"/>
      <c r="G13" s="315"/>
      <c r="H13" s="315"/>
      <c r="I13" s="315"/>
      <c r="J13" s="294"/>
      <c r="L13" s="294"/>
      <c r="N13" s="294"/>
      <c r="P13" s="294"/>
      <c r="R13" s="294"/>
      <c r="T13" s="294"/>
      <c r="U13" s="235"/>
    </row>
    <row r="14" spans="2:21" s="194" customFormat="1" ht="12.75" customHeight="1">
      <c r="B14" s="317"/>
      <c r="C14" s="317" t="s">
        <v>423</v>
      </c>
      <c r="D14" s="317" t="s">
        <v>739</v>
      </c>
      <c r="E14" s="317"/>
      <c r="F14" s="317"/>
      <c r="G14" s="317"/>
      <c r="H14" s="317"/>
      <c r="I14" s="317"/>
      <c r="J14" s="328">
        <v>31762.65751110476</v>
      </c>
      <c r="L14" s="328">
        <v>7982.9261756694705</v>
      </c>
      <c r="N14" s="328">
        <v>541.6282742159689</v>
      </c>
      <c r="P14" s="328">
        <v>915.9319803108384</v>
      </c>
      <c r="R14" s="328">
        <v>0.13031719999984404</v>
      </c>
      <c r="T14" s="328">
        <v>41203.228495741045</v>
      </c>
      <c r="U14" s="330"/>
    </row>
    <row r="15" spans="2:21" s="169" customFormat="1" ht="12.75" customHeight="1">
      <c r="B15" s="315"/>
      <c r="C15" s="315"/>
      <c r="D15" s="315" t="s">
        <v>200</v>
      </c>
      <c r="E15" s="315" t="s">
        <v>528</v>
      </c>
      <c r="F15" s="315"/>
      <c r="G15" s="315"/>
      <c r="H15" s="315"/>
      <c r="I15" s="315"/>
      <c r="J15" s="294">
        <v>27584.674979159947</v>
      </c>
      <c r="L15" s="294">
        <v>6946.50051619947</v>
      </c>
      <c r="N15" s="294">
        <v>541.6282742159689</v>
      </c>
      <c r="P15" s="294">
        <v>915.9319803108384</v>
      </c>
      <c r="R15" s="294">
        <v>0.08455443999995538</v>
      </c>
      <c r="T15" s="294">
        <v>35988.82030432623</v>
      </c>
      <c r="U15" s="235"/>
    </row>
    <row r="16" spans="2:21" s="169" customFormat="1" ht="12.75" customHeight="1">
      <c r="B16" s="315"/>
      <c r="C16" s="315"/>
      <c r="D16" s="315"/>
      <c r="E16" s="315" t="s">
        <v>201</v>
      </c>
      <c r="F16" s="315"/>
      <c r="G16" s="315"/>
      <c r="H16" s="315"/>
      <c r="I16" s="315"/>
      <c r="J16" s="294">
        <v>0</v>
      </c>
      <c r="L16" s="294">
        <v>0</v>
      </c>
      <c r="N16" s="294">
        <v>0</v>
      </c>
      <c r="P16" s="294">
        <v>0</v>
      </c>
      <c r="R16" s="294">
        <v>0</v>
      </c>
      <c r="T16" s="294">
        <v>0</v>
      </c>
      <c r="U16" s="235"/>
    </row>
    <row r="17" spans="2:21" s="169" customFormat="1" ht="12.75" customHeight="1">
      <c r="B17" s="315"/>
      <c r="C17" s="315"/>
      <c r="D17" s="315"/>
      <c r="E17" s="315" t="s">
        <v>529</v>
      </c>
      <c r="F17" s="315" t="s">
        <v>530</v>
      </c>
      <c r="G17" s="315"/>
      <c r="H17" s="315"/>
      <c r="I17" s="315"/>
      <c r="J17" s="294">
        <v>27584.674979159947</v>
      </c>
      <c r="L17" s="294">
        <v>6946.50051619947</v>
      </c>
      <c r="N17" s="294">
        <v>541.6282742159689</v>
      </c>
      <c r="P17" s="294">
        <v>915.9319803108384</v>
      </c>
      <c r="R17" s="294">
        <v>0.08455443999995538</v>
      </c>
      <c r="T17" s="294">
        <v>35988.82030432623</v>
      </c>
      <c r="U17" s="235"/>
    </row>
    <row r="18" spans="2:21" s="169" customFormat="1" ht="12.75" customHeight="1">
      <c r="B18" s="315"/>
      <c r="C18" s="315"/>
      <c r="D18" s="315"/>
      <c r="E18" s="315" t="s">
        <v>531</v>
      </c>
      <c r="F18" s="315" t="s">
        <v>532</v>
      </c>
      <c r="G18" s="315"/>
      <c r="H18" s="315"/>
      <c r="I18" s="315"/>
      <c r="J18" s="294">
        <v>0</v>
      </c>
      <c r="L18" s="294">
        <v>0</v>
      </c>
      <c r="N18" s="294">
        <v>0</v>
      </c>
      <c r="P18" s="294">
        <v>0</v>
      </c>
      <c r="R18" s="294">
        <v>0</v>
      </c>
      <c r="T18" s="294">
        <v>0</v>
      </c>
      <c r="U18" s="235"/>
    </row>
    <row r="19" spans="2:21" s="169" customFormat="1" ht="12.75" customHeight="1">
      <c r="B19" s="315"/>
      <c r="C19" s="315"/>
      <c r="D19" s="315" t="s">
        <v>204</v>
      </c>
      <c r="E19" s="315" t="s">
        <v>17</v>
      </c>
      <c r="F19" s="315"/>
      <c r="G19" s="315"/>
      <c r="H19" s="315"/>
      <c r="I19" s="315"/>
      <c r="J19" s="294">
        <v>4177.982531944813</v>
      </c>
      <c r="L19" s="294">
        <v>1036.42565947</v>
      </c>
      <c r="N19" s="294">
        <v>0</v>
      </c>
      <c r="P19" s="294">
        <v>0</v>
      </c>
      <c r="R19" s="294">
        <v>0.04576275999988866</v>
      </c>
      <c r="T19" s="294">
        <v>5214.408191414812</v>
      </c>
      <c r="U19" s="235"/>
    </row>
    <row r="20" spans="2:21" s="169" customFormat="1" ht="12.75" customHeight="1">
      <c r="B20" s="315"/>
      <c r="C20" s="315"/>
      <c r="D20" s="315"/>
      <c r="E20" s="315" t="s">
        <v>533</v>
      </c>
      <c r="F20" s="315" t="s">
        <v>530</v>
      </c>
      <c r="G20" s="315"/>
      <c r="H20" s="315"/>
      <c r="I20" s="315"/>
      <c r="J20" s="294">
        <v>4177.982531944813</v>
      </c>
      <c r="L20" s="294">
        <v>1036.42565947</v>
      </c>
      <c r="N20" s="294">
        <v>0</v>
      </c>
      <c r="P20" s="294">
        <v>0</v>
      </c>
      <c r="R20" s="294">
        <v>0.04576275999988866</v>
      </c>
      <c r="T20" s="294">
        <v>5214.408191414812</v>
      </c>
      <c r="U20" s="235"/>
    </row>
    <row r="21" spans="2:21" s="169" customFormat="1" ht="12.75" customHeight="1">
      <c r="B21" s="315"/>
      <c r="C21" s="315"/>
      <c r="D21" s="315"/>
      <c r="E21" s="315" t="s">
        <v>534</v>
      </c>
      <c r="F21" s="315" t="s">
        <v>532</v>
      </c>
      <c r="G21" s="315"/>
      <c r="H21" s="315"/>
      <c r="I21" s="315"/>
      <c r="J21" s="294">
        <v>0</v>
      </c>
      <c r="L21" s="294">
        <v>0</v>
      </c>
      <c r="N21" s="294">
        <v>0</v>
      </c>
      <c r="P21" s="294">
        <v>0</v>
      </c>
      <c r="R21" s="294">
        <v>0</v>
      </c>
      <c r="T21" s="294">
        <v>0</v>
      </c>
      <c r="U21" s="235"/>
    </row>
    <row r="22" spans="2:21" s="194" customFormat="1" ht="12.75" customHeight="1">
      <c r="B22" s="317"/>
      <c r="C22" s="317" t="s">
        <v>427</v>
      </c>
      <c r="D22" s="317" t="s">
        <v>314</v>
      </c>
      <c r="E22" s="317"/>
      <c r="F22" s="317"/>
      <c r="G22" s="317"/>
      <c r="H22" s="317"/>
      <c r="I22" s="317"/>
      <c r="J22" s="328">
        <v>57974.052754779186</v>
      </c>
      <c r="L22" s="328">
        <v>13892.695123382438</v>
      </c>
      <c r="N22" s="328">
        <v>17027.231002454948</v>
      </c>
      <c r="P22" s="328">
        <v>1507.191820215976</v>
      </c>
      <c r="R22" s="328">
        <v>-0.028182335978603416</v>
      </c>
      <c r="T22" s="328">
        <v>90401.14251849658</v>
      </c>
      <c r="U22" s="330"/>
    </row>
    <row r="23" spans="2:21" s="169" customFormat="1" ht="12.75" customHeight="1">
      <c r="B23" s="315"/>
      <c r="C23" s="315"/>
      <c r="D23" s="315" t="s">
        <v>535</v>
      </c>
      <c r="E23" s="315" t="s">
        <v>536</v>
      </c>
      <c r="F23" s="315"/>
      <c r="G23" s="315"/>
      <c r="H23" s="315"/>
      <c r="I23" s="315"/>
      <c r="J23" s="294">
        <v>33651.39281324775</v>
      </c>
      <c r="L23" s="294">
        <v>20324.13780178858</v>
      </c>
      <c r="N23" s="294">
        <v>15950.708204931696</v>
      </c>
      <c r="P23" s="294">
        <v>1319.3340127480417</v>
      </c>
      <c r="R23" s="294">
        <v>-0.00010169423613148876</v>
      </c>
      <c r="T23" s="294">
        <v>71245.57273102185</v>
      </c>
      <c r="U23" s="235"/>
    </row>
    <row r="24" spans="2:21" s="169" customFormat="1" ht="12.75" customHeight="1">
      <c r="B24" s="315"/>
      <c r="C24" s="315"/>
      <c r="D24" s="315"/>
      <c r="E24" s="315" t="s">
        <v>537</v>
      </c>
      <c r="F24" s="315" t="s">
        <v>82</v>
      </c>
      <c r="G24" s="315"/>
      <c r="H24" s="315"/>
      <c r="I24" s="315"/>
      <c r="J24" s="294">
        <v>0</v>
      </c>
      <c r="L24" s="294">
        <v>0</v>
      </c>
      <c r="N24" s="294">
        <v>0</v>
      </c>
      <c r="P24" s="294">
        <v>0</v>
      </c>
      <c r="R24" s="294">
        <v>0</v>
      </c>
      <c r="T24" s="294">
        <v>0</v>
      </c>
      <c r="U24" s="235"/>
    </row>
    <row r="25" spans="2:21" s="169" customFormat="1" ht="12.75" customHeight="1">
      <c r="B25" s="315"/>
      <c r="C25" s="315"/>
      <c r="D25" s="315"/>
      <c r="E25" s="315" t="s">
        <v>538</v>
      </c>
      <c r="F25" s="315" t="s">
        <v>539</v>
      </c>
      <c r="G25" s="315"/>
      <c r="H25" s="315"/>
      <c r="I25" s="315"/>
      <c r="J25" s="294">
        <v>0.20905326000000002</v>
      </c>
      <c r="L25" s="294">
        <v>1.2543529221247263</v>
      </c>
      <c r="N25" s="294">
        <v>0</v>
      </c>
      <c r="P25" s="294">
        <v>-0.22783889000000004</v>
      </c>
      <c r="R25" s="294">
        <v>0.06443270787527411</v>
      </c>
      <c r="T25" s="294">
        <v>1.3</v>
      </c>
      <c r="U25" s="235"/>
    </row>
    <row r="26" spans="2:21" s="169" customFormat="1" ht="12.75" customHeight="1">
      <c r="B26" s="315"/>
      <c r="C26" s="315"/>
      <c r="D26" s="315"/>
      <c r="E26" s="315" t="s">
        <v>540</v>
      </c>
      <c r="F26" s="315" t="s">
        <v>153</v>
      </c>
      <c r="G26" s="315"/>
      <c r="H26" s="315"/>
      <c r="I26" s="315"/>
      <c r="J26" s="294">
        <v>59.766536</v>
      </c>
      <c r="L26" s="294">
        <v>6.556167000000002</v>
      </c>
      <c r="N26" s="294">
        <v>3.9383959999999973</v>
      </c>
      <c r="P26" s="294">
        <v>2</v>
      </c>
      <c r="R26" s="294">
        <v>-0.05712743999998793</v>
      </c>
      <c r="T26" s="294">
        <v>72.20397156</v>
      </c>
      <c r="U26" s="235"/>
    </row>
    <row r="27" spans="2:21" s="169" customFormat="1" ht="12.75" customHeight="1">
      <c r="B27" s="315"/>
      <c r="C27" s="315"/>
      <c r="D27" s="315"/>
      <c r="E27" s="315" t="s">
        <v>541</v>
      </c>
      <c r="F27" s="315" t="s">
        <v>154</v>
      </c>
      <c r="G27" s="315"/>
      <c r="H27" s="315"/>
      <c r="I27" s="315"/>
      <c r="J27" s="294">
        <v>33591.41722398775</v>
      </c>
      <c r="L27" s="294">
        <v>20316.327281866455</v>
      </c>
      <c r="N27" s="294">
        <v>15946.769808931696</v>
      </c>
      <c r="P27" s="294">
        <v>1317.5618516380418</v>
      </c>
      <c r="R27" s="294">
        <v>-0.00740696211141767</v>
      </c>
      <c r="T27" s="294">
        <v>71172.06875946185</v>
      </c>
      <c r="U27" s="235"/>
    </row>
    <row r="28" spans="2:21" s="169" customFormat="1" ht="12.75" customHeight="1">
      <c r="B28" s="315"/>
      <c r="C28" s="315"/>
      <c r="D28" s="315" t="s">
        <v>542</v>
      </c>
      <c r="E28" s="315" t="s">
        <v>215</v>
      </c>
      <c r="F28" s="315"/>
      <c r="G28" s="315"/>
      <c r="H28" s="315"/>
      <c r="I28" s="315"/>
      <c r="J28" s="294">
        <v>24322.659941531434</v>
      </c>
      <c r="L28" s="294">
        <v>-6431.442678406143</v>
      </c>
      <c r="N28" s="294">
        <v>1076.5227975232515</v>
      </c>
      <c r="P28" s="294">
        <v>187.85780746793438</v>
      </c>
      <c r="R28" s="294">
        <v>-0.028080641742471928</v>
      </c>
      <c r="T28" s="294">
        <v>19155.56978747473</v>
      </c>
      <c r="U28" s="235"/>
    </row>
    <row r="29" spans="2:21" s="169" customFormat="1" ht="12.75" customHeight="1">
      <c r="B29" s="315"/>
      <c r="C29" s="315"/>
      <c r="D29" s="315"/>
      <c r="E29" s="315" t="s">
        <v>543</v>
      </c>
      <c r="F29" s="315" t="s">
        <v>544</v>
      </c>
      <c r="G29" s="315"/>
      <c r="H29" s="315"/>
      <c r="I29" s="315"/>
      <c r="J29" s="294">
        <v>18733.06205660181</v>
      </c>
      <c r="L29" s="294">
        <v>-4036.1228114517426</v>
      </c>
      <c r="N29" s="294">
        <v>790.866062475647</v>
      </c>
      <c r="P29" s="294">
        <v>326.17859853079835</v>
      </c>
      <c r="R29" s="294">
        <v>-0.01861177228965971</v>
      </c>
      <c r="T29" s="294">
        <v>15813.965294384223</v>
      </c>
      <c r="U29" s="235"/>
    </row>
    <row r="30" spans="2:21" s="169" customFormat="1" ht="12.75" customHeight="1">
      <c r="B30" s="315"/>
      <c r="C30" s="315"/>
      <c r="D30" s="315"/>
      <c r="E30" s="315"/>
      <c r="F30" s="315" t="s">
        <v>545</v>
      </c>
      <c r="G30" s="315" t="s">
        <v>82</v>
      </c>
      <c r="H30" s="315"/>
      <c r="I30" s="315"/>
      <c r="J30" s="294">
        <v>0</v>
      </c>
      <c r="L30" s="294">
        <v>0</v>
      </c>
      <c r="N30" s="294">
        <v>0</v>
      </c>
      <c r="P30" s="294">
        <v>0</v>
      </c>
      <c r="R30" s="294">
        <v>0</v>
      </c>
      <c r="T30" s="294">
        <v>0</v>
      </c>
      <c r="U30" s="235"/>
    </row>
    <row r="31" spans="2:21" s="169" customFormat="1" ht="12.75" customHeight="1">
      <c r="B31" s="315"/>
      <c r="C31" s="315"/>
      <c r="D31" s="315"/>
      <c r="E31" s="315"/>
      <c r="F31" s="315" t="s">
        <v>546</v>
      </c>
      <c r="G31" s="315" t="s">
        <v>539</v>
      </c>
      <c r="H31" s="315"/>
      <c r="I31" s="315"/>
      <c r="J31" s="294">
        <v>15779.351492560001</v>
      </c>
      <c r="L31" s="294">
        <v>-4897.323140701539</v>
      </c>
      <c r="N31" s="294">
        <v>294.2376702599995</v>
      </c>
      <c r="P31" s="294">
        <v>111.00330128382893</v>
      </c>
      <c r="R31" s="294">
        <v>-0.01861177228965971</v>
      </c>
      <c r="T31" s="294">
        <v>11287.25071163</v>
      </c>
      <c r="U31" s="235"/>
    </row>
    <row r="32" spans="2:21" s="169" customFormat="1" ht="12.75" customHeight="1">
      <c r="B32" s="315"/>
      <c r="C32" s="315"/>
      <c r="D32" s="315"/>
      <c r="E32" s="315"/>
      <c r="F32" s="315" t="s">
        <v>547</v>
      </c>
      <c r="G32" s="315" t="s">
        <v>153</v>
      </c>
      <c r="H32" s="315"/>
      <c r="I32" s="315"/>
      <c r="J32" s="294">
        <v>444.987259</v>
      </c>
      <c r="L32" s="294">
        <v>-187.87720370255698</v>
      </c>
      <c r="N32" s="294">
        <v>17.644474999999893</v>
      </c>
      <c r="P32" s="294">
        <v>-12.715985297442865</v>
      </c>
      <c r="R32" s="294">
        <v>0</v>
      </c>
      <c r="T32" s="294">
        <v>262.038545</v>
      </c>
      <c r="U32" s="235"/>
    </row>
    <row r="33" spans="2:21" s="169" customFormat="1" ht="12.75" customHeight="1">
      <c r="B33" s="315"/>
      <c r="C33" s="315"/>
      <c r="D33" s="315"/>
      <c r="E33" s="315"/>
      <c r="F33" s="315" t="s">
        <v>548</v>
      </c>
      <c r="G33" s="315" t="s">
        <v>154</v>
      </c>
      <c r="H33" s="315"/>
      <c r="I33" s="315"/>
      <c r="J33" s="294">
        <v>2508.72330504181</v>
      </c>
      <c r="L33" s="294">
        <v>1049.0775329523547</v>
      </c>
      <c r="N33" s="294">
        <v>478.98391721564764</v>
      </c>
      <c r="P33" s="294">
        <v>227.89128254441218</v>
      </c>
      <c r="R33" s="294">
        <v>0</v>
      </c>
      <c r="T33" s="294">
        <v>4264.676037754223</v>
      </c>
      <c r="U33" s="235"/>
    </row>
    <row r="34" spans="2:21" s="169" customFormat="1" ht="12.75" customHeight="1">
      <c r="B34" s="315"/>
      <c r="C34" s="315"/>
      <c r="D34" s="315"/>
      <c r="E34" s="315" t="s">
        <v>221</v>
      </c>
      <c r="F34" s="315"/>
      <c r="G34" s="315"/>
      <c r="H34" s="315"/>
      <c r="I34" s="315"/>
      <c r="J34" s="294">
        <v>5589.597884929621</v>
      </c>
      <c r="L34" s="294">
        <v>-2395.3198669544013</v>
      </c>
      <c r="N34" s="294">
        <v>285.65673504760446</v>
      </c>
      <c r="P34" s="294">
        <v>-138.32079106286398</v>
      </c>
      <c r="R34" s="294">
        <v>-0.009468869452812214</v>
      </c>
      <c r="T34" s="294">
        <v>3341.6044930905073</v>
      </c>
      <c r="U34" s="235"/>
    </row>
    <row r="35" spans="2:21" s="169" customFormat="1" ht="12.75" customHeight="1">
      <c r="B35" s="315"/>
      <c r="C35" s="315"/>
      <c r="D35" s="315"/>
      <c r="E35" s="315"/>
      <c r="F35" s="315" t="s">
        <v>549</v>
      </c>
      <c r="G35" s="315" t="s">
        <v>82</v>
      </c>
      <c r="H35" s="315"/>
      <c r="I35" s="315"/>
      <c r="J35" s="294">
        <v>0</v>
      </c>
      <c r="L35" s="294">
        <v>0</v>
      </c>
      <c r="N35" s="294">
        <v>0</v>
      </c>
      <c r="P35" s="294">
        <v>0</v>
      </c>
      <c r="R35" s="294">
        <v>0</v>
      </c>
      <c r="T35" s="294">
        <v>0</v>
      </c>
      <c r="U35" s="235"/>
    </row>
    <row r="36" spans="2:21" s="169" customFormat="1" ht="12.75" customHeight="1">
      <c r="B36" s="315"/>
      <c r="C36" s="315"/>
      <c r="D36" s="315"/>
      <c r="E36" s="315"/>
      <c r="F36" s="315" t="s">
        <v>550</v>
      </c>
      <c r="G36" s="315" t="s">
        <v>539</v>
      </c>
      <c r="H36" s="315"/>
      <c r="I36" s="315"/>
      <c r="J36" s="294">
        <v>3441.0964096400003</v>
      </c>
      <c r="L36" s="294">
        <v>-2291.0962711444013</v>
      </c>
      <c r="N36" s="294">
        <v>160.57</v>
      </c>
      <c r="P36" s="294">
        <v>-235.16251739614586</v>
      </c>
      <c r="R36" s="294">
        <v>0.0005311305471877859</v>
      </c>
      <c r="T36" s="294">
        <v>1075.40815223</v>
      </c>
      <c r="U36" s="235"/>
    </row>
    <row r="37" spans="2:21" s="169" customFormat="1" ht="12.75" customHeight="1">
      <c r="B37" s="315"/>
      <c r="C37" s="315"/>
      <c r="D37" s="315"/>
      <c r="E37" s="315"/>
      <c r="F37" s="315" t="s">
        <v>551</v>
      </c>
      <c r="G37" s="315" t="s">
        <v>153</v>
      </c>
      <c r="H37" s="315"/>
      <c r="I37" s="315"/>
      <c r="J37" s="294">
        <v>0</v>
      </c>
      <c r="L37" s="294">
        <v>0</v>
      </c>
      <c r="N37" s="294">
        <v>0</v>
      </c>
      <c r="P37" s="294">
        <v>0</v>
      </c>
      <c r="R37" s="294">
        <v>0</v>
      </c>
      <c r="T37" s="294">
        <v>0</v>
      </c>
      <c r="U37" s="235"/>
    </row>
    <row r="38" spans="2:21" s="169" customFormat="1" ht="12.75" customHeight="1">
      <c r="B38" s="315"/>
      <c r="C38" s="315"/>
      <c r="D38" s="315"/>
      <c r="E38" s="315"/>
      <c r="F38" s="315" t="s">
        <v>552</v>
      </c>
      <c r="G38" s="315" t="s">
        <v>154</v>
      </c>
      <c r="H38" s="315"/>
      <c r="I38" s="315"/>
      <c r="J38" s="294">
        <v>2148.501475289621</v>
      </c>
      <c r="L38" s="294">
        <v>-104.22359580999998</v>
      </c>
      <c r="N38" s="294">
        <v>125.08673504760446</v>
      </c>
      <c r="P38" s="294">
        <v>96.84172633328191</v>
      </c>
      <c r="R38" s="294">
        <v>-0.01</v>
      </c>
      <c r="T38" s="294">
        <v>2266.1963408605075</v>
      </c>
      <c r="U38" s="235"/>
    </row>
    <row r="39" spans="2:21" s="194" customFormat="1" ht="12.75" customHeight="1">
      <c r="B39" s="317"/>
      <c r="C39" s="317" t="s">
        <v>480</v>
      </c>
      <c r="D39" s="317" t="s">
        <v>315</v>
      </c>
      <c r="E39" s="317"/>
      <c r="F39" s="317"/>
      <c r="G39" s="317"/>
      <c r="H39" s="317"/>
      <c r="I39" s="317"/>
      <c r="J39" s="328">
        <v>3026.734196360004</v>
      </c>
      <c r="L39" s="328">
        <v>-8649.8431715965</v>
      </c>
      <c r="N39" s="328">
        <v>2017.256579312397</v>
      </c>
      <c r="P39" s="328">
        <v>7118.1</v>
      </c>
      <c r="R39" s="328">
        <v>65.22938744410015</v>
      </c>
      <c r="T39" s="328">
        <v>3577.4769915200004</v>
      </c>
      <c r="U39" s="330"/>
    </row>
    <row r="40" spans="2:21" s="169" customFormat="1" ht="12.75" customHeight="1">
      <c r="B40" s="315"/>
      <c r="C40" s="315"/>
      <c r="D40" s="315" t="s">
        <v>553</v>
      </c>
      <c r="E40" s="315" t="s">
        <v>82</v>
      </c>
      <c r="F40" s="315"/>
      <c r="G40" s="315"/>
      <c r="H40" s="315"/>
      <c r="I40" s="315"/>
      <c r="J40" s="294">
        <v>0</v>
      </c>
      <c r="L40" s="294">
        <v>0</v>
      </c>
      <c r="N40" s="294">
        <v>0</v>
      </c>
      <c r="P40" s="294">
        <v>0</v>
      </c>
      <c r="R40" s="294">
        <v>0</v>
      </c>
      <c r="T40" s="294">
        <v>0</v>
      </c>
      <c r="U40" s="235"/>
    </row>
    <row r="41" spans="2:21" s="169" customFormat="1" ht="12.75" customHeight="1">
      <c r="B41" s="315"/>
      <c r="C41" s="315"/>
      <c r="D41" s="315" t="s">
        <v>554</v>
      </c>
      <c r="E41" s="315" t="s">
        <v>539</v>
      </c>
      <c r="F41" s="315"/>
      <c r="G41" s="315"/>
      <c r="H41" s="315"/>
      <c r="I41" s="315"/>
      <c r="J41" s="294">
        <v>0</v>
      </c>
      <c r="L41" s="294">
        <v>0</v>
      </c>
      <c r="N41" s="294">
        <v>0</v>
      </c>
      <c r="P41" s="294">
        <v>0</v>
      </c>
      <c r="R41" s="294">
        <v>0</v>
      </c>
      <c r="T41" s="294">
        <v>0</v>
      </c>
      <c r="U41" s="235"/>
    </row>
    <row r="42" spans="2:21" s="169" customFormat="1" ht="12.75" customHeight="1">
      <c r="B42" s="315"/>
      <c r="C42" s="315"/>
      <c r="D42" s="315" t="s">
        <v>555</v>
      </c>
      <c r="E42" s="315" t="s">
        <v>153</v>
      </c>
      <c r="F42" s="315"/>
      <c r="G42" s="315"/>
      <c r="H42" s="315"/>
      <c r="I42" s="315"/>
      <c r="J42" s="294">
        <v>2428.744330740004</v>
      </c>
      <c r="L42" s="294">
        <v>-4109.870528096904</v>
      </c>
      <c r="N42" s="294">
        <v>834.4460801554013</v>
      </c>
      <c r="P42" s="294">
        <v>3947.7</v>
      </c>
      <c r="R42" s="294">
        <v>73.04291623150016</v>
      </c>
      <c r="T42" s="294">
        <v>3174.0627990300004</v>
      </c>
      <c r="U42" s="235"/>
    </row>
    <row r="43" spans="2:21" s="169" customFormat="1" ht="12.75" customHeight="1">
      <c r="B43" s="315"/>
      <c r="C43" s="315"/>
      <c r="D43" s="315" t="s">
        <v>556</v>
      </c>
      <c r="E43" s="315" t="s">
        <v>154</v>
      </c>
      <c r="F43" s="315"/>
      <c r="G43" s="315"/>
      <c r="H43" s="315"/>
      <c r="I43" s="315"/>
      <c r="J43" s="294">
        <v>597.9898656199998</v>
      </c>
      <c r="L43" s="294">
        <v>-4539.9726434995955</v>
      </c>
      <c r="N43" s="294">
        <v>1182.8104991569958</v>
      </c>
      <c r="P43" s="294">
        <v>3170.4</v>
      </c>
      <c r="R43" s="294">
        <v>-7.813528787400001</v>
      </c>
      <c r="T43" s="294">
        <v>403.4141924899999</v>
      </c>
      <c r="U43" s="235"/>
    </row>
    <row r="44" spans="2:21" s="194" customFormat="1" ht="12.75" customHeight="1">
      <c r="B44" s="317"/>
      <c r="C44" s="317" t="s">
        <v>557</v>
      </c>
      <c r="D44" s="317" t="s">
        <v>227</v>
      </c>
      <c r="E44" s="317"/>
      <c r="F44" s="317"/>
      <c r="G44" s="317"/>
      <c r="H44" s="317"/>
      <c r="I44" s="317"/>
      <c r="J44" s="328">
        <v>26992.46573539713</v>
      </c>
      <c r="L44" s="328">
        <v>1772.466478886577</v>
      </c>
      <c r="N44" s="328">
        <v>0</v>
      </c>
      <c r="P44" s="328">
        <v>-625.5142053827162</v>
      </c>
      <c r="R44" s="328">
        <v>0.0822598323147474</v>
      </c>
      <c r="T44" s="328">
        <v>28139.57170873331</v>
      </c>
      <c r="U44" s="330"/>
    </row>
    <row r="45" spans="2:21" s="169" customFormat="1" ht="12.75" customHeight="1">
      <c r="B45" s="315"/>
      <c r="C45" s="315"/>
      <c r="D45" s="315" t="s">
        <v>273</v>
      </c>
      <c r="E45" s="315" t="s">
        <v>21</v>
      </c>
      <c r="F45" s="315"/>
      <c r="G45" s="315"/>
      <c r="H45" s="315"/>
      <c r="I45" s="315"/>
      <c r="J45" s="294">
        <v>8419.178842761457</v>
      </c>
      <c r="L45" s="294">
        <v>4129.52218235879</v>
      </c>
      <c r="N45" s="294">
        <v>0</v>
      </c>
      <c r="P45" s="294">
        <v>0</v>
      </c>
      <c r="R45" s="294">
        <v>0</v>
      </c>
      <c r="T45" s="294">
        <v>12548.701025120248</v>
      </c>
      <c r="U45" s="235"/>
    </row>
    <row r="46" spans="2:21" s="169" customFormat="1" ht="12.75" customHeight="1">
      <c r="B46" s="315"/>
      <c r="C46" s="315"/>
      <c r="D46" s="315"/>
      <c r="E46" s="315" t="s">
        <v>558</v>
      </c>
      <c r="F46" s="315" t="s">
        <v>539</v>
      </c>
      <c r="G46" s="315"/>
      <c r="H46" s="315"/>
      <c r="I46" s="315"/>
      <c r="J46" s="294">
        <v>0</v>
      </c>
      <c r="L46" s="294">
        <v>0</v>
      </c>
      <c r="N46" s="294">
        <v>0</v>
      </c>
      <c r="P46" s="294">
        <v>0</v>
      </c>
      <c r="R46" s="294">
        <v>0</v>
      </c>
      <c r="T46" s="294">
        <v>0</v>
      </c>
      <c r="U46" s="235"/>
    </row>
    <row r="47" spans="2:21" s="169" customFormat="1" ht="12.75" customHeight="1">
      <c r="B47" s="315"/>
      <c r="C47" s="315"/>
      <c r="D47" s="315"/>
      <c r="E47" s="315"/>
      <c r="F47" s="315" t="s">
        <v>559</v>
      </c>
      <c r="G47" s="315" t="s">
        <v>560</v>
      </c>
      <c r="H47" s="315"/>
      <c r="I47" s="315"/>
      <c r="J47" s="294">
        <v>0</v>
      </c>
      <c r="L47" s="294">
        <v>0</v>
      </c>
      <c r="N47" s="294">
        <v>0</v>
      </c>
      <c r="P47" s="294">
        <v>0</v>
      </c>
      <c r="R47" s="294">
        <v>0</v>
      </c>
      <c r="T47" s="294">
        <v>0</v>
      </c>
      <c r="U47" s="235"/>
    </row>
    <row r="48" spans="2:21" s="169" customFormat="1" ht="12.75" customHeight="1">
      <c r="B48" s="315"/>
      <c r="C48" s="315"/>
      <c r="D48" s="315"/>
      <c r="E48" s="315"/>
      <c r="F48" s="315" t="s">
        <v>561</v>
      </c>
      <c r="G48" s="315" t="s">
        <v>562</v>
      </c>
      <c r="H48" s="315"/>
      <c r="I48" s="315"/>
      <c r="J48" s="294">
        <v>0</v>
      </c>
      <c r="L48" s="294">
        <v>0</v>
      </c>
      <c r="N48" s="294">
        <v>0</v>
      </c>
      <c r="P48" s="294">
        <v>0</v>
      </c>
      <c r="R48" s="294">
        <v>0</v>
      </c>
      <c r="T48" s="294">
        <v>0</v>
      </c>
      <c r="U48" s="235"/>
    </row>
    <row r="49" spans="2:21" s="169" customFormat="1" ht="12.75" customHeight="1">
      <c r="B49" s="315"/>
      <c r="C49" s="315"/>
      <c r="D49" s="315"/>
      <c r="E49" s="315" t="s">
        <v>563</v>
      </c>
      <c r="F49" s="315" t="s">
        <v>154</v>
      </c>
      <c r="G49" s="315"/>
      <c r="H49" s="315"/>
      <c r="I49" s="315"/>
      <c r="J49" s="294">
        <v>8419.178842761457</v>
      </c>
      <c r="L49" s="294">
        <v>4129.52218235879</v>
      </c>
      <c r="N49" s="294">
        <v>0</v>
      </c>
      <c r="P49" s="294">
        <v>0</v>
      </c>
      <c r="R49" s="294">
        <v>0</v>
      </c>
      <c r="T49" s="294">
        <v>12548.701025120248</v>
      </c>
      <c r="U49" s="235"/>
    </row>
    <row r="50" spans="2:21" s="169" customFormat="1" ht="12.75" customHeight="1">
      <c r="B50" s="315"/>
      <c r="C50" s="315"/>
      <c r="D50" s="315"/>
      <c r="E50" s="315"/>
      <c r="F50" s="315" t="s">
        <v>564</v>
      </c>
      <c r="G50" s="315" t="s">
        <v>560</v>
      </c>
      <c r="H50" s="315"/>
      <c r="I50" s="315"/>
      <c r="J50" s="294">
        <v>0</v>
      </c>
      <c r="L50" s="294">
        <v>0</v>
      </c>
      <c r="N50" s="294">
        <v>0</v>
      </c>
      <c r="P50" s="294">
        <v>0</v>
      </c>
      <c r="R50" s="294">
        <v>0</v>
      </c>
      <c r="T50" s="294">
        <v>0</v>
      </c>
      <c r="U50" s="235"/>
    </row>
    <row r="51" spans="2:21" s="169" customFormat="1" ht="12.75" customHeight="1">
      <c r="B51" s="315"/>
      <c r="C51" s="315"/>
      <c r="D51" s="315"/>
      <c r="E51" s="315"/>
      <c r="F51" s="315" t="s">
        <v>565</v>
      </c>
      <c r="G51" s="315" t="s">
        <v>562</v>
      </c>
      <c r="H51" s="315"/>
      <c r="I51" s="315"/>
      <c r="J51" s="294">
        <v>8419.178842761457</v>
      </c>
      <c r="L51" s="294">
        <v>4129.52218235879</v>
      </c>
      <c r="N51" s="294">
        <v>0</v>
      </c>
      <c r="P51" s="294">
        <v>0</v>
      </c>
      <c r="R51" s="294">
        <v>0</v>
      </c>
      <c r="T51" s="294">
        <v>12548.701025120248</v>
      </c>
      <c r="U51" s="235"/>
    </row>
    <row r="52" spans="2:21" s="169" customFormat="1" ht="12.75" customHeight="1">
      <c r="B52" s="315"/>
      <c r="C52" s="315"/>
      <c r="D52" s="315"/>
      <c r="E52" s="315"/>
      <c r="F52" s="315"/>
      <c r="G52" s="315" t="s">
        <v>566</v>
      </c>
      <c r="H52" s="315" t="s">
        <v>65</v>
      </c>
      <c r="I52" s="315"/>
      <c r="J52" s="294">
        <v>471.19526999999994</v>
      </c>
      <c r="L52" s="294">
        <v>1017.5100497898675</v>
      </c>
      <c r="N52" s="294">
        <v>0</v>
      </c>
      <c r="P52" s="294">
        <v>0</v>
      </c>
      <c r="R52" s="294">
        <v>0</v>
      </c>
      <c r="T52" s="294">
        <v>1488.7053197898674</v>
      </c>
      <c r="U52" s="235"/>
    </row>
    <row r="53" spans="2:21" s="169" customFormat="1" ht="12.75" customHeight="1">
      <c r="B53" s="315"/>
      <c r="C53" s="315"/>
      <c r="D53" s="315"/>
      <c r="E53" s="315"/>
      <c r="F53" s="315"/>
      <c r="G53" s="315" t="s">
        <v>567</v>
      </c>
      <c r="H53" s="315" t="s">
        <v>66</v>
      </c>
      <c r="I53" s="315"/>
      <c r="J53" s="294">
        <v>7947.983572761458</v>
      </c>
      <c r="L53" s="294">
        <v>3112.0121325689224</v>
      </c>
      <c r="N53" s="294">
        <v>0</v>
      </c>
      <c r="P53" s="294">
        <v>0</v>
      </c>
      <c r="R53" s="294">
        <v>0</v>
      </c>
      <c r="T53" s="294">
        <v>11059.99570533038</v>
      </c>
      <c r="U53" s="235"/>
    </row>
    <row r="54" spans="2:21" s="169" customFormat="1" ht="12.75" customHeight="1">
      <c r="B54" s="315"/>
      <c r="C54" s="315"/>
      <c r="D54" s="315" t="s">
        <v>274</v>
      </c>
      <c r="E54" s="315" t="s">
        <v>22</v>
      </c>
      <c r="F54" s="315"/>
      <c r="G54" s="315"/>
      <c r="H54" s="315"/>
      <c r="I54" s="315"/>
      <c r="J54" s="294">
        <v>1238.5203655548487</v>
      </c>
      <c r="L54" s="294">
        <v>1257.26202221</v>
      </c>
      <c r="N54" s="294">
        <v>0</v>
      </c>
      <c r="P54" s="294">
        <v>1.1522923617416154</v>
      </c>
      <c r="R54" s="294">
        <v>0.03935085340975772</v>
      </c>
      <c r="T54" s="294">
        <v>2496.97403098</v>
      </c>
      <c r="U54" s="235"/>
    </row>
    <row r="55" spans="2:21" s="169" customFormat="1" ht="12.75" customHeight="1">
      <c r="B55" s="315"/>
      <c r="C55" s="315"/>
      <c r="D55" s="315"/>
      <c r="E55" s="315" t="s">
        <v>568</v>
      </c>
      <c r="F55" s="315" t="s">
        <v>82</v>
      </c>
      <c r="G55" s="315"/>
      <c r="H55" s="315"/>
      <c r="I55" s="315"/>
      <c r="J55" s="294">
        <v>0</v>
      </c>
      <c r="L55" s="294">
        <v>0</v>
      </c>
      <c r="N55" s="294">
        <v>0</v>
      </c>
      <c r="P55" s="294">
        <v>0</v>
      </c>
      <c r="R55" s="294">
        <v>0</v>
      </c>
      <c r="T55" s="294">
        <v>0</v>
      </c>
      <c r="U55" s="235"/>
    </row>
    <row r="56" spans="2:21" s="169" customFormat="1" ht="12.75" customHeight="1">
      <c r="B56" s="315"/>
      <c r="C56" s="315"/>
      <c r="D56" s="315"/>
      <c r="E56" s="315"/>
      <c r="F56" s="315" t="s">
        <v>569</v>
      </c>
      <c r="G56" s="315" t="s">
        <v>560</v>
      </c>
      <c r="H56" s="315"/>
      <c r="I56" s="315"/>
      <c r="J56" s="294">
        <v>0</v>
      </c>
      <c r="L56" s="294">
        <v>0</v>
      </c>
      <c r="N56" s="294">
        <v>0</v>
      </c>
      <c r="P56" s="294">
        <v>0</v>
      </c>
      <c r="R56" s="294">
        <v>0</v>
      </c>
      <c r="T56" s="294">
        <v>0</v>
      </c>
      <c r="U56" s="235"/>
    </row>
    <row r="57" spans="2:21" s="169" customFormat="1" ht="12.75" customHeight="1">
      <c r="B57" s="315"/>
      <c r="C57" s="315"/>
      <c r="D57" s="315"/>
      <c r="E57" s="315"/>
      <c r="F57" s="315" t="s">
        <v>570</v>
      </c>
      <c r="G57" s="315" t="s">
        <v>562</v>
      </c>
      <c r="H57" s="315"/>
      <c r="I57" s="315"/>
      <c r="J57" s="294">
        <v>0</v>
      </c>
      <c r="L57" s="294">
        <v>0</v>
      </c>
      <c r="N57" s="294">
        <v>0</v>
      </c>
      <c r="P57" s="294">
        <v>0</v>
      </c>
      <c r="R57" s="294">
        <v>0</v>
      </c>
      <c r="T57" s="294">
        <v>0</v>
      </c>
      <c r="U57" s="235"/>
    </row>
    <row r="58" spans="2:21" s="169" customFormat="1" ht="12.75" customHeight="1">
      <c r="B58" s="315"/>
      <c r="C58" s="315"/>
      <c r="D58" s="315"/>
      <c r="E58" s="315" t="s">
        <v>571</v>
      </c>
      <c r="F58" s="315" t="s">
        <v>539</v>
      </c>
      <c r="G58" s="315"/>
      <c r="H58" s="315"/>
      <c r="I58" s="315"/>
      <c r="J58" s="294">
        <v>0</v>
      </c>
      <c r="L58" s="294">
        <v>0</v>
      </c>
      <c r="N58" s="294">
        <v>0</v>
      </c>
      <c r="P58" s="294">
        <v>0</v>
      </c>
      <c r="R58" s="294">
        <v>0</v>
      </c>
      <c r="T58" s="294">
        <v>0</v>
      </c>
      <c r="U58" s="235"/>
    </row>
    <row r="59" spans="2:21" s="169" customFormat="1" ht="12.75" customHeight="1">
      <c r="B59" s="315"/>
      <c r="C59" s="315"/>
      <c r="D59" s="315"/>
      <c r="E59" s="315"/>
      <c r="F59" s="315" t="s">
        <v>572</v>
      </c>
      <c r="G59" s="315" t="s">
        <v>560</v>
      </c>
      <c r="H59" s="315"/>
      <c r="I59" s="315"/>
      <c r="J59" s="294">
        <v>0</v>
      </c>
      <c r="L59" s="294">
        <v>0</v>
      </c>
      <c r="N59" s="294">
        <v>0</v>
      </c>
      <c r="P59" s="294">
        <v>0</v>
      </c>
      <c r="R59" s="294">
        <v>0</v>
      </c>
      <c r="T59" s="294">
        <v>0</v>
      </c>
      <c r="U59" s="235"/>
    </row>
    <row r="60" spans="2:21" s="169" customFormat="1" ht="12.75" customHeight="1">
      <c r="B60" s="315"/>
      <c r="C60" s="315"/>
      <c r="D60" s="315"/>
      <c r="E60" s="315"/>
      <c r="F60" s="315" t="s">
        <v>573</v>
      </c>
      <c r="G60" s="315" t="s">
        <v>562</v>
      </c>
      <c r="H60" s="315"/>
      <c r="I60" s="315"/>
      <c r="J60" s="294">
        <v>0</v>
      </c>
      <c r="L60" s="294">
        <v>0</v>
      </c>
      <c r="N60" s="294">
        <v>0</v>
      </c>
      <c r="P60" s="294">
        <v>0</v>
      </c>
      <c r="R60" s="294">
        <v>0</v>
      </c>
      <c r="T60" s="294">
        <v>0</v>
      </c>
      <c r="U60" s="235"/>
    </row>
    <row r="61" spans="2:21" s="169" customFormat="1" ht="12.75" customHeight="1">
      <c r="B61" s="315"/>
      <c r="C61" s="315"/>
      <c r="D61" s="315"/>
      <c r="E61" s="315" t="s">
        <v>574</v>
      </c>
      <c r="F61" s="315" t="s">
        <v>153</v>
      </c>
      <c r="G61" s="315"/>
      <c r="H61" s="315"/>
      <c r="I61" s="315"/>
      <c r="J61" s="294">
        <v>1057.3306029248488</v>
      </c>
      <c r="L61" s="294">
        <v>523.4419709999999</v>
      </c>
      <c r="N61" s="294">
        <v>0</v>
      </c>
      <c r="P61" s="294">
        <v>1.1522923617416154</v>
      </c>
      <c r="R61" s="294">
        <v>0.05689070340974922</v>
      </c>
      <c r="T61" s="294">
        <v>1581.9817569900001</v>
      </c>
      <c r="U61" s="235"/>
    </row>
    <row r="62" spans="2:21" s="169" customFormat="1" ht="12.75" customHeight="1">
      <c r="B62" s="315"/>
      <c r="C62" s="315"/>
      <c r="D62" s="315"/>
      <c r="E62" s="315"/>
      <c r="F62" s="315" t="s">
        <v>575</v>
      </c>
      <c r="G62" s="315" t="s">
        <v>560</v>
      </c>
      <c r="H62" s="315"/>
      <c r="I62" s="315"/>
      <c r="J62" s="294">
        <v>422.7500166640633</v>
      </c>
      <c r="L62" s="294">
        <v>35.41901155623768</v>
      </c>
      <c r="N62" s="294">
        <v>0</v>
      </c>
      <c r="P62" s="294">
        <v>1.251570166590227</v>
      </c>
      <c r="R62" s="294">
        <v>-0.019839410836084426</v>
      </c>
      <c r="T62" s="294">
        <v>459.40075897605516</v>
      </c>
      <c r="U62" s="235"/>
    </row>
    <row r="63" spans="2:21" s="169" customFormat="1" ht="12.75" customHeight="1">
      <c r="B63" s="315"/>
      <c r="C63" s="315"/>
      <c r="D63" s="315"/>
      <c r="E63" s="315"/>
      <c r="F63" s="315" t="s">
        <v>576</v>
      </c>
      <c r="G63" s="315" t="s">
        <v>562</v>
      </c>
      <c r="H63" s="315"/>
      <c r="I63" s="315"/>
      <c r="J63" s="294">
        <v>634.5805862607855</v>
      </c>
      <c r="L63" s="294">
        <v>488.02295944376226</v>
      </c>
      <c r="N63" s="294">
        <v>0</v>
      </c>
      <c r="P63" s="294">
        <v>-0.0992778048486116</v>
      </c>
      <c r="R63" s="294">
        <v>0.07673011424583365</v>
      </c>
      <c r="T63" s="294">
        <v>1122.580998013945</v>
      </c>
      <c r="U63" s="235"/>
    </row>
    <row r="64" spans="2:21" s="169" customFormat="1" ht="12.75" customHeight="1">
      <c r="B64" s="315"/>
      <c r="C64" s="315"/>
      <c r="D64" s="315"/>
      <c r="E64" s="315" t="s">
        <v>577</v>
      </c>
      <c r="F64" s="315" t="s">
        <v>154</v>
      </c>
      <c r="G64" s="315"/>
      <c r="H64" s="315"/>
      <c r="I64" s="315"/>
      <c r="J64" s="294">
        <v>181.18976263</v>
      </c>
      <c r="L64" s="294">
        <v>733.82005121</v>
      </c>
      <c r="N64" s="294">
        <v>0</v>
      </c>
      <c r="P64" s="294">
        <v>0</v>
      </c>
      <c r="R64" s="294">
        <v>-0.0175398499999915</v>
      </c>
      <c r="T64" s="294">
        <v>914.99227399</v>
      </c>
      <c r="U64" s="235"/>
    </row>
    <row r="65" spans="2:21" s="169" customFormat="1" ht="12.75" customHeight="1">
      <c r="B65" s="315"/>
      <c r="C65" s="315"/>
      <c r="D65" s="315"/>
      <c r="E65" s="315"/>
      <c r="F65" s="315" t="s">
        <v>578</v>
      </c>
      <c r="G65" s="315" t="s">
        <v>560</v>
      </c>
      <c r="H65" s="315"/>
      <c r="I65" s="315"/>
      <c r="J65" s="294">
        <v>0</v>
      </c>
      <c r="L65" s="294">
        <v>0</v>
      </c>
      <c r="N65" s="294">
        <v>0</v>
      </c>
      <c r="P65" s="294">
        <v>0</v>
      </c>
      <c r="R65" s="294">
        <v>0</v>
      </c>
      <c r="T65" s="294">
        <v>0</v>
      </c>
      <c r="U65" s="235"/>
    </row>
    <row r="66" spans="2:21" s="169" customFormat="1" ht="12.75" customHeight="1">
      <c r="B66" s="315"/>
      <c r="C66" s="315"/>
      <c r="D66" s="315"/>
      <c r="E66" s="315"/>
      <c r="F66" s="315" t="s">
        <v>579</v>
      </c>
      <c r="G66" s="315" t="s">
        <v>562</v>
      </c>
      <c r="H66" s="315"/>
      <c r="I66" s="315"/>
      <c r="J66" s="294">
        <v>181.18976263</v>
      </c>
      <c r="L66" s="294">
        <v>733.82005121</v>
      </c>
      <c r="N66" s="294">
        <v>0</v>
      </c>
      <c r="P66" s="294">
        <v>0</v>
      </c>
      <c r="R66" s="294">
        <v>-0.0175398499999915</v>
      </c>
      <c r="T66" s="294">
        <v>914.99227399</v>
      </c>
      <c r="U66" s="235"/>
    </row>
    <row r="67" spans="2:21" s="169" customFormat="1" ht="12.75" customHeight="1">
      <c r="B67" s="315"/>
      <c r="C67" s="315"/>
      <c r="D67" s="315" t="s">
        <v>275</v>
      </c>
      <c r="E67" s="315" t="s">
        <v>23</v>
      </c>
      <c r="F67" s="315"/>
      <c r="G67" s="315"/>
      <c r="H67" s="315"/>
      <c r="I67" s="315"/>
      <c r="J67" s="294">
        <v>16977.773527080826</v>
      </c>
      <c r="L67" s="294">
        <v>-3614.3177256822123</v>
      </c>
      <c r="N67" s="294">
        <v>0</v>
      </c>
      <c r="P67" s="294">
        <v>-627.2634977444579</v>
      </c>
      <c r="R67" s="294">
        <v>0.04290897890498968</v>
      </c>
      <c r="T67" s="294">
        <v>12736.306652633062</v>
      </c>
      <c r="U67" s="235"/>
    </row>
    <row r="68" spans="2:21" s="169" customFormat="1" ht="12.75" customHeight="1">
      <c r="B68" s="315"/>
      <c r="C68" s="315"/>
      <c r="D68" s="315"/>
      <c r="E68" s="315" t="s">
        <v>580</v>
      </c>
      <c r="F68" s="315" t="s">
        <v>82</v>
      </c>
      <c r="G68" s="315"/>
      <c r="H68" s="315"/>
      <c r="I68" s="315"/>
      <c r="J68" s="294">
        <v>0</v>
      </c>
      <c r="L68" s="294">
        <v>0</v>
      </c>
      <c r="N68" s="294">
        <v>0</v>
      </c>
      <c r="P68" s="294">
        <v>0</v>
      </c>
      <c r="R68" s="294">
        <v>0</v>
      </c>
      <c r="T68" s="294">
        <v>0</v>
      </c>
      <c r="U68" s="235"/>
    </row>
    <row r="69" spans="2:21" s="169" customFormat="1" ht="12.75" customHeight="1">
      <c r="B69" s="315"/>
      <c r="C69" s="315"/>
      <c r="D69" s="315"/>
      <c r="E69" s="315" t="s">
        <v>581</v>
      </c>
      <c r="F69" s="315" t="s">
        <v>539</v>
      </c>
      <c r="G69" s="315"/>
      <c r="H69" s="315"/>
      <c r="I69" s="315"/>
      <c r="J69" s="294">
        <v>5693.444184943668</v>
      </c>
      <c r="L69" s="294">
        <v>-766.0792550801953</v>
      </c>
      <c r="N69" s="294">
        <v>0</v>
      </c>
      <c r="P69" s="294">
        <v>-658.9813701934718</v>
      </c>
      <c r="R69" s="294">
        <v>0</v>
      </c>
      <c r="T69" s="294">
        <v>4268.383559670001</v>
      </c>
      <c r="U69" s="235"/>
    </row>
    <row r="70" spans="2:21" s="169" customFormat="1" ht="12.75" customHeight="1">
      <c r="B70" s="315"/>
      <c r="C70" s="315"/>
      <c r="D70" s="315"/>
      <c r="E70" s="315" t="s">
        <v>582</v>
      </c>
      <c r="F70" s="315" t="s">
        <v>153</v>
      </c>
      <c r="G70" s="315"/>
      <c r="H70" s="315"/>
      <c r="I70" s="315"/>
      <c r="J70" s="294">
        <v>3098.198038250266</v>
      </c>
      <c r="L70" s="294">
        <v>590.8008150399999</v>
      </c>
      <c r="N70" s="294">
        <v>0</v>
      </c>
      <c r="P70" s="294">
        <v>22.652666702961866</v>
      </c>
      <c r="R70" s="294">
        <v>-0.021593500531707832</v>
      </c>
      <c r="T70" s="294">
        <v>3711.629926492696</v>
      </c>
      <c r="U70" s="235"/>
    </row>
    <row r="71" spans="2:21" s="169" customFormat="1" ht="12.75" customHeight="1">
      <c r="B71" s="315"/>
      <c r="C71" s="315"/>
      <c r="D71" s="315"/>
      <c r="E71" s="315" t="s">
        <v>583</v>
      </c>
      <c r="F71" s="315" t="s">
        <v>154</v>
      </c>
      <c r="G71" s="315"/>
      <c r="H71" s="315"/>
      <c r="I71" s="315"/>
      <c r="J71" s="294">
        <v>8186.131303886893</v>
      </c>
      <c r="L71" s="294">
        <v>-3439.0392856420176</v>
      </c>
      <c r="N71" s="294">
        <v>0</v>
      </c>
      <c r="P71" s="294">
        <v>9.065205746052005</v>
      </c>
      <c r="R71" s="294">
        <v>0.06450247943669751</v>
      </c>
      <c r="T71" s="294">
        <v>4756.293166470364</v>
      </c>
      <c r="U71" s="235"/>
    </row>
    <row r="72" spans="2:21" s="169" customFormat="1" ht="12.75" customHeight="1">
      <c r="B72" s="315"/>
      <c r="C72" s="315"/>
      <c r="D72" s="315"/>
      <c r="E72" s="315"/>
      <c r="F72" s="315" t="s">
        <v>584</v>
      </c>
      <c r="G72" s="315" t="s">
        <v>65</v>
      </c>
      <c r="H72" s="315"/>
      <c r="I72" s="315"/>
      <c r="J72" s="294">
        <v>290.185</v>
      </c>
      <c r="L72" s="294">
        <v>-102.085625</v>
      </c>
      <c r="N72" s="294">
        <v>0</v>
      </c>
      <c r="P72" s="294">
        <v>0</v>
      </c>
      <c r="R72" s="294">
        <v>0</v>
      </c>
      <c r="T72" s="294">
        <v>188.099375</v>
      </c>
      <c r="U72" s="235"/>
    </row>
    <row r="73" spans="2:21" s="169" customFormat="1" ht="12.75" customHeight="1">
      <c r="B73" s="315"/>
      <c r="C73" s="315"/>
      <c r="D73" s="315"/>
      <c r="E73" s="315"/>
      <c r="F73" s="315" t="s">
        <v>585</v>
      </c>
      <c r="G73" s="315" t="s">
        <v>66</v>
      </c>
      <c r="H73" s="315"/>
      <c r="I73" s="315"/>
      <c r="J73" s="294">
        <v>7895.946303886893</v>
      </c>
      <c r="L73" s="294">
        <v>-3336.9536606420174</v>
      </c>
      <c r="N73" s="294">
        <v>0</v>
      </c>
      <c r="P73" s="294">
        <v>9.065205746052005</v>
      </c>
      <c r="R73" s="294">
        <v>0.06450247943669751</v>
      </c>
      <c r="T73" s="294">
        <v>4568.193791470364</v>
      </c>
      <c r="U73" s="235"/>
    </row>
    <row r="74" spans="2:21" s="169" customFormat="1" ht="12.75" customHeight="1">
      <c r="B74" s="315"/>
      <c r="C74" s="315"/>
      <c r="D74" s="315" t="s">
        <v>276</v>
      </c>
      <c r="E74" s="315" t="s">
        <v>24</v>
      </c>
      <c r="F74" s="315"/>
      <c r="G74" s="315"/>
      <c r="H74" s="315"/>
      <c r="I74" s="315"/>
      <c r="J74" s="294">
        <v>356.993</v>
      </c>
      <c r="L74" s="294">
        <v>0</v>
      </c>
      <c r="N74" s="294">
        <v>0</v>
      </c>
      <c r="P74" s="294">
        <v>0.5970000000000084</v>
      </c>
      <c r="R74" s="294">
        <v>0</v>
      </c>
      <c r="T74" s="294">
        <v>357.59</v>
      </c>
      <c r="U74" s="235"/>
    </row>
    <row r="75" spans="2:21" s="169" customFormat="1" ht="12.75" customHeight="1">
      <c r="B75" s="315"/>
      <c r="C75" s="315"/>
      <c r="D75" s="315"/>
      <c r="E75" s="315" t="s">
        <v>277</v>
      </c>
      <c r="F75" s="315" t="s">
        <v>82</v>
      </c>
      <c r="G75" s="315"/>
      <c r="H75" s="315"/>
      <c r="I75" s="315"/>
      <c r="J75" s="294">
        <v>249.19299999999998</v>
      </c>
      <c r="L75" s="294">
        <v>0</v>
      </c>
      <c r="N75" s="294">
        <v>0</v>
      </c>
      <c r="P75" s="294">
        <v>0.5970000000000084</v>
      </c>
      <c r="R75" s="294">
        <v>0</v>
      </c>
      <c r="T75" s="294">
        <v>249.79</v>
      </c>
      <c r="U75" s="235"/>
    </row>
    <row r="76" spans="2:21" s="169" customFormat="1" ht="12.75" customHeight="1">
      <c r="B76" s="315"/>
      <c r="C76" s="315"/>
      <c r="D76" s="315"/>
      <c r="E76" s="315"/>
      <c r="F76" s="315" t="s">
        <v>586</v>
      </c>
      <c r="G76" s="315" t="s">
        <v>560</v>
      </c>
      <c r="H76" s="315"/>
      <c r="I76" s="315"/>
      <c r="J76" s="294">
        <v>249.19299999999998</v>
      </c>
      <c r="L76" s="294">
        <v>0</v>
      </c>
      <c r="N76" s="294">
        <v>0</v>
      </c>
      <c r="P76" s="294">
        <v>0.5970000000000084</v>
      </c>
      <c r="R76" s="294">
        <v>0</v>
      </c>
      <c r="T76" s="294">
        <v>249.79</v>
      </c>
      <c r="U76" s="235"/>
    </row>
    <row r="77" spans="2:21" s="169" customFormat="1" ht="12.75" customHeight="1">
      <c r="B77" s="315"/>
      <c r="C77" s="315"/>
      <c r="D77" s="315"/>
      <c r="E77" s="315"/>
      <c r="F77" s="315" t="s">
        <v>587</v>
      </c>
      <c r="G77" s="315" t="s">
        <v>562</v>
      </c>
      <c r="H77" s="315"/>
      <c r="I77" s="315"/>
      <c r="J77" s="294">
        <v>0</v>
      </c>
      <c r="L77" s="294">
        <v>0</v>
      </c>
      <c r="N77" s="294">
        <v>0</v>
      </c>
      <c r="P77" s="294">
        <v>0</v>
      </c>
      <c r="R77" s="294">
        <v>0</v>
      </c>
      <c r="T77" s="294">
        <v>0</v>
      </c>
      <c r="U77" s="235"/>
    </row>
    <row r="78" spans="2:21" s="169" customFormat="1" ht="12.75" customHeight="1">
      <c r="B78" s="315"/>
      <c r="C78" s="315"/>
      <c r="D78" s="315"/>
      <c r="E78" s="315" t="s">
        <v>278</v>
      </c>
      <c r="F78" s="315" t="s">
        <v>152</v>
      </c>
      <c r="G78" s="315"/>
      <c r="H78" s="315"/>
      <c r="I78" s="315"/>
      <c r="J78" s="294">
        <v>107.8</v>
      </c>
      <c r="L78" s="294">
        <v>0</v>
      </c>
      <c r="N78" s="294">
        <v>0</v>
      </c>
      <c r="P78" s="294">
        <v>0</v>
      </c>
      <c r="R78" s="294">
        <v>0</v>
      </c>
      <c r="T78" s="294">
        <v>107.8</v>
      </c>
      <c r="U78" s="235"/>
    </row>
    <row r="79" spans="2:21" s="169" customFormat="1" ht="12.75" customHeight="1">
      <c r="B79" s="315"/>
      <c r="C79" s="315"/>
      <c r="D79" s="315"/>
      <c r="E79" s="315"/>
      <c r="F79" s="315" t="s">
        <v>588</v>
      </c>
      <c r="G79" s="315" t="s">
        <v>560</v>
      </c>
      <c r="H79" s="315"/>
      <c r="I79" s="315"/>
      <c r="J79" s="294">
        <v>107.8</v>
      </c>
      <c r="L79" s="294">
        <v>0</v>
      </c>
      <c r="N79" s="294">
        <v>0</v>
      </c>
      <c r="P79" s="294">
        <v>0</v>
      </c>
      <c r="R79" s="294">
        <v>0</v>
      </c>
      <c r="T79" s="294">
        <v>107.8</v>
      </c>
      <c r="U79" s="235"/>
    </row>
    <row r="80" spans="2:21" s="169" customFormat="1" ht="12.75" customHeight="1">
      <c r="B80" s="315"/>
      <c r="C80" s="315"/>
      <c r="D80" s="315"/>
      <c r="E80" s="315"/>
      <c r="F80" s="315" t="s">
        <v>589</v>
      </c>
      <c r="G80" s="315" t="s">
        <v>562</v>
      </c>
      <c r="H80" s="315"/>
      <c r="I80" s="315"/>
      <c r="J80" s="294">
        <v>0</v>
      </c>
      <c r="L80" s="294">
        <v>0</v>
      </c>
      <c r="N80" s="294">
        <v>0</v>
      </c>
      <c r="P80" s="294">
        <v>0</v>
      </c>
      <c r="R80" s="294">
        <v>0</v>
      </c>
      <c r="T80" s="294">
        <v>0</v>
      </c>
      <c r="U80" s="235"/>
    </row>
    <row r="81" spans="2:21" s="169" customFormat="1" ht="12.75" customHeight="1">
      <c r="B81" s="315"/>
      <c r="C81" s="315"/>
      <c r="D81" s="315"/>
      <c r="E81" s="315" t="s">
        <v>590</v>
      </c>
      <c r="F81" s="315" t="s">
        <v>153</v>
      </c>
      <c r="G81" s="315"/>
      <c r="H81" s="315"/>
      <c r="I81" s="315"/>
      <c r="J81" s="294">
        <v>0</v>
      </c>
      <c r="L81" s="294">
        <v>0</v>
      </c>
      <c r="N81" s="294">
        <v>0</v>
      </c>
      <c r="P81" s="294">
        <v>0</v>
      </c>
      <c r="R81" s="294">
        <v>0</v>
      </c>
      <c r="T81" s="294">
        <v>0</v>
      </c>
      <c r="U81" s="235"/>
    </row>
    <row r="82" spans="2:21" s="169" customFormat="1" ht="12.75" customHeight="1">
      <c r="B82" s="315"/>
      <c r="C82" s="315"/>
      <c r="D82" s="315"/>
      <c r="E82" s="315"/>
      <c r="F82" s="315" t="s">
        <v>591</v>
      </c>
      <c r="G82" s="315" t="s">
        <v>560</v>
      </c>
      <c r="H82" s="315"/>
      <c r="I82" s="315"/>
      <c r="J82" s="294">
        <v>0</v>
      </c>
      <c r="L82" s="294">
        <v>0</v>
      </c>
      <c r="N82" s="294">
        <v>0</v>
      </c>
      <c r="P82" s="294">
        <v>0</v>
      </c>
      <c r="R82" s="294">
        <v>0</v>
      </c>
      <c r="T82" s="294">
        <v>0</v>
      </c>
      <c r="U82" s="235"/>
    </row>
    <row r="83" spans="2:21" s="169" customFormat="1" ht="12.75" customHeight="1">
      <c r="B83" s="315"/>
      <c r="C83" s="315"/>
      <c r="D83" s="315"/>
      <c r="E83" s="315"/>
      <c r="F83" s="315" t="s">
        <v>592</v>
      </c>
      <c r="G83" s="315" t="s">
        <v>562</v>
      </c>
      <c r="H83" s="315"/>
      <c r="I83" s="315"/>
      <c r="J83" s="294">
        <v>0</v>
      </c>
      <c r="L83" s="294">
        <v>0</v>
      </c>
      <c r="N83" s="294">
        <v>0</v>
      </c>
      <c r="P83" s="294">
        <v>0</v>
      </c>
      <c r="R83" s="294">
        <v>0</v>
      </c>
      <c r="T83" s="294">
        <v>0</v>
      </c>
      <c r="U83" s="235"/>
    </row>
    <row r="84" spans="2:21" s="169" customFormat="1" ht="12.75" customHeight="1">
      <c r="B84" s="315"/>
      <c r="C84" s="315"/>
      <c r="D84" s="315"/>
      <c r="E84" s="315" t="s">
        <v>593</v>
      </c>
      <c r="F84" s="315" t="s">
        <v>154</v>
      </c>
      <c r="G84" s="315"/>
      <c r="H84" s="315"/>
      <c r="I84" s="315"/>
      <c r="J84" s="294">
        <v>0</v>
      </c>
      <c r="L84" s="294">
        <v>0</v>
      </c>
      <c r="N84" s="294">
        <v>0</v>
      </c>
      <c r="P84" s="294">
        <v>0</v>
      </c>
      <c r="R84" s="294">
        <v>0</v>
      </c>
      <c r="T84" s="294">
        <v>0</v>
      </c>
      <c r="U84" s="235"/>
    </row>
    <row r="85" spans="2:21" s="169" customFormat="1" ht="12.75" customHeight="1">
      <c r="B85" s="315"/>
      <c r="C85" s="315"/>
      <c r="D85" s="315"/>
      <c r="E85" s="315"/>
      <c r="F85" s="315" t="s">
        <v>594</v>
      </c>
      <c r="G85" s="315" t="s">
        <v>560</v>
      </c>
      <c r="H85" s="315"/>
      <c r="I85" s="315"/>
      <c r="J85" s="294">
        <v>0</v>
      </c>
      <c r="L85" s="294">
        <v>0</v>
      </c>
      <c r="N85" s="294">
        <v>0</v>
      </c>
      <c r="P85" s="294">
        <v>0</v>
      </c>
      <c r="R85" s="294">
        <v>0</v>
      </c>
      <c r="T85" s="294">
        <v>0</v>
      </c>
      <c r="U85" s="235"/>
    </row>
    <row r="86" spans="2:21" s="169" customFormat="1" ht="12.75" customHeight="1">
      <c r="B86" s="315"/>
      <c r="C86" s="315"/>
      <c r="D86" s="315"/>
      <c r="E86" s="315"/>
      <c r="F86" s="315" t="s">
        <v>595</v>
      </c>
      <c r="G86" s="315" t="s">
        <v>562</v>
      </c>
      <c r="H86" s="315"/>
      <c r="I86" s="315"/>
      <c r="J86" s="294">
        <v>0</v>
      </c>
      <c r="L86" s="294">
        <v>0</v>
      </c>
      <c r="N86" s="294">
        <v>0</v>
      </c>
      <c r="P86" s="294">
        <v>0</v>
      </c>
      <c r="R86" s="294">
        <v>0</v>
      </c>
      <c r="T86" s="294">
        <v>0</v>
      </c>
      <c r="U86" s="235"/>
    </row>
    <row r="87" spans="2:21" s="169" customFormat="1" ht="12.75" customHeight="1">
      <c r="B87" s="315"/>
      <c r="C87" s="315"/>
      <c r="D87" s="315"/>
      <c r="E87" s="315"/>
      <c r="F87" s="315"/>
      <c r="G87" s="315" t="s">
        <v>596</v>
      </c>
      <c r="H87" s="315" t="s">
        <v>65</v>
      </c>
      <c r="I87" s="315"/>
      <c r="J87" s="294">
        <v>0</v>
      </c>
      <c r="L87" s="294">
        <v>0</v>
      </c>
      <c r="N87" s="294">
        <v>0</v>
      </c>
      <c r="P87" s="294">
        <v>0</v>
      </c>
      <c r="R87" s="294">
        <v>0</v>
      </c>
      <c r="T87" s="294">
        <v>0</v>
      </c>
      <c r="U87" s="235"/>
    </row>
    <row r="88" spans="2:21" s="169" customFormat="1" ht="12.75" customHeight="1">
      <c r="B88" s="315"/>
      <c r="C88" s="315"/>
      <c r="D88" s="315"/>
      <c r="E88" s="315"/>
      <c r="F88" s="315"/>
      <c r="G88" s="315" t="s">
        <v>597</v>
      </c>
      <c r="H88" s="315" t="s">
        <v>66</v>
      </c>
      <c r="I88" s="315"/>
      <c r="J88" s="294">
        <v>0</v>
      </c>
      <c r="L88" s="294">
        <v>0</v>
      </c>
      <c r="N88" s="294">
        <v>0</v>
      </c>
      <c r="P88" s="294">
        <v>0</v>
      </c>
      <c r="R88" s="294">
        <v>0</v>
      </c>
      <c r="T88" s="294">
        <v>0</v>
      </c>
      <c r="U88" s="235"/>
    </row>
    <row r="89" spans="2:21" s="194" customFormat="1" ht="12.75" customHeight="1">
      <c r="B89" s="317"/>
      <c r="C89" s="317" t="s">
        <v>68</v>
      </c>
      <c r="D89" s="317" t="s">
        <v>740</v>
      </c>
      <c r="E89" s="317"/>
      <c r="F89" s="317"/>
      <c r="G89" s="329"/>
      <c r="H89" s="317"/>
      <c r="I89" s="317"/>
      <c r="J89" s="328">
        <v>23162.348837790003</v>
      </c>
      <c r="L89" s="328">
        <v>1647.7473963807179</v>
      </c>
      <c r="N89" s="328">
        <v>321.9251261737811</v>
      </c>
      <c r="P89" s="328">
        <v>240.51971711634323</v>
      </c>
      <c r="R89" s="328">
        <v>-0.0004335521816756227</v>
      </c>
      <c r="T89" s="328">
        <v>25372.54064390866</v>
      </c>
      <c r="U89" s="330"/>
    </row>
    <row r="90" spans="2:21" s="169" customFormat="1" ht="12.75" customHeight="1">
      <c r="B90" s="315"/>
      <c r="C90" s="315"/>
      <c r="D90" s="315" t="s">
        <v>598</v>
      </c>
      <c r="E90" s="299" t="s">
        <v>70</v>
      </c>
      <c r="F90" s="291"/>
      <c r="G90" s="315"/>
      <c r="H90" s="315"/>
      <c r="I90" s="315"/>
      <c r="J90" s="294">
        <v>5.71452204</v>
      </c>
      <c r="L90" s="294">
        <v>0</v>
      </c>
      <c r="N90" s="294">
        <v>3.066434283994708</v>
      </c>
      <c r="P90" s="294">
        <v>0</v>
      </c>
      <c r="R90" s="294">
        <v>0</v>
      </c>
      <c r="T90" s="294">
        <v>8.780956323994708</v>
      </c>
      <c r="U90" s="235"/>
    </row>
    <row r="91" spans="2:21" s="169" customFormat="1" ht="12.75" customHeight="1">
      <c r="B91" s="315"/>
      <c r="C91" s="315"/>
      <c r="D91" s="315" t="s">
        <v>599</v>
      </c>
      <c r="E91" s="299" t="s">
        <v>71</v>
      </c>
      <c r="F91" s="291"/>
      <c r="G91" s="315"/>
      <c r="H91" s="315"/>
      <c r="I91" s="315"/>
      <c r="J91" s="294">
        <v>57.162805299999995</v>
      </c>
      <c r="L91" s="294">
        <v>1084.5798668067494</v>
      </c>
      <c r="N91" s="294">
        <v>0</v>
      </c>
      <c r="P91" s="294">
        <v>1.6554478821916483</v>
      </c>
      <c r="R91" s="294">
        <v>0</v>
      </c>
      <c r="T91" s="294">
        <v>1143.398119988941</v>
      </c>
      <c r="U91" s="235"/>
    </row>
    <row r="92" spans="2:21" s="169" customFormat="1" ht="12.75" customHeight="1">
      <c r="B92" s="315"/>
      <c r="C92" s="315"/>
      <c r="D92" s="315" t="s">
        <v>600</v>
      </c>
      <c r="E92" s="299" t="s">
        <v>72</v>
      </c>
      <c r="F92" s="291"/>
      <c r="G92" s="315"/>
      <c r="H92" s="315"/>
      <c r="I92" s="315"/>
      <c r="J92" s="294">
        <v>167.92701639999999</v>
      </c>
      <c r="L92" s="294">
        <v>117.20027946225288</v>
      </c>
      <c r="N92" s="294">
        <v>0</v>
      </c>
      <c r="P92" s="294">
        <v>0.9757362891157895</v>
      </c>
      <c r="R92" s="294">
        <v>0</v>
      </c>
      <c r="T92" s="294">
        <v>286.10303215136867</v>
      </c>
      <c r="U92" s="235"/>
    </row>
    <row r="93" spans="2:21" s="169" customFormat="1" ht="12.75" customHeight="1">
      <c r="B93" s="315"/>
      <c r="C93" s="315"/>
      <c r="D93" s="315" t="s">
        <v>601</v>
      </c>
      <c r="E93" s="299" t="s">
        <v>73</v>
      </c>
      <c r="F93" s="291"/>
      <c r="G93" s="315"/>
      <c r="H93" s="315"/>
      <c r="I93" s="315"/>
      <c r="J93" s="294">
        <v>22848.56531383</v>
      </c>
      <c r="L93" s="294">
        <v>444.009458071715</v>
      </c>
      <c r="N93" s="294">
        <v>318.8586918897863</v>
      </c>
      <c r="P93" s="294">
        <v>237.88853294503585</v>
      </c>
      <c r="R93" s="294">
        <v>-0.0004335521816756227</v>
      </c>
      <c r="T93" s="294">
        <v>23849.321563184356</v>
      </c>
      <c r="U93" s="235"/>
    </row>
    <row r="94" spans="2:21" s="169" customFormat="1" ht="12.75" customHeight="1">
      <c r="B94" s="315"/>
      <c r="C94" s="315"/>
      <c r="D94" s="315"/>
      <c r="E94" s="291" t="s">
        <v>602</v>
      </c>
      <c r="F94" s="299" t="s">
        <v>74</v>
      </c>
      <c r="G94" s="315"/>
      <c r="H94" s="315"/>
      <c r="I94" s="315"/>
      <c r="J94" s="294">
        <v>5583.19410512</v>
      </c>
      <c r="L94" s="294">
        <v>561.6675515433603</v>
      </c>
      <c r="N94" s="294">
        <v>0</v>
      </c>
      <c r="P94" s="294">
        <v>77.9451096050364</v>
      </c>
      <c r="R94" s="294">
        <v>-0.0004335521816756227</v>
      </c>
      <c r="T94" s="294">
        <v>6222.806332716215</v>
      </c>
      <c r="U94" s="235"/>
    </row>
    <row r="95" spans="2:21" s="169" customFormat="1" ht="12.75" customHeight="1">
      <c r="B95" s="315"/>
      <c r="C95" s="315"/>
      <c r="D95" s="315"/>
      <c r="E95" s="291" t="s">
        <v>603</v>
      </c>
      <c r="F95" s="299" t="s">
        <v>75</v>
      </c>
      <c r="G95" s="315"/>
      <c r="H95" s="315"/>
      <c r="I95" s="315"/>
      <c r="J95" s="294">
        <v>17265.37120871</v>
      </c>
      <c r="L95" s="294">
        <v>-117.65809347164526</v>
      </c>
      <c r="N95" s="294">
        <v>318.8586918897863</v>
      </c>
      <c r="P95" s="294">
        <v>159.9434233399995</v>
      </c>
      <c r="R95" s="294">
        <v>0</v>
      </c>
      <c r="T95" s="294">
        <v>17626.51523046814</v>
      </c>
      <c r="U95" s="235"/>
    </row>
    <row r="96" spans="2:21" s="169" customFormat="1" ht="12.75" customHeight="1">
      <c r="B96" s="315"/>
      <c r="C96" s="315"/>
      <c r="D96" s="315" t="s">
        <v>604</v>
      </c>
      <c r="E96" s="299" t="s">
        <v>76</v>
      </c>
      <c r="F96" s="291"/>
      <c r="G96" s="315"/>
      <c r="H96" s="315"/>
      <c r="I96" s="315"/>
      <c r="J96" s="294">
        <v>82.97918022</v>
      </c>
      <c r="L96" s="294">
        <v>1.9577920400000437</v>
      </c>
      <c r="N96" s="294">
        <v>0</v>
      </c>
      <c r="P96" s="294">
        <v>-5.0084936198402374E-14</v>
      </c>
      <c r="R96" s="294">
        <v>0</v>
      </c>
      <c r="T96" s="294">
        <v>84.93697225999999</v>
      </c>
      <c r="U96" s="235"/>
    </row>
    <row r="97" spans="10:20" s="290" customFormat="1" ht="12.75" customHeight="1">
      <c r="J97" s="349"/>
      <c r="K97" s="349"/>
      <c r="T97" s="349"/>
    </row>
    <row r="98" spans="2:20" s="340" customFormat="1" ht="10.5" customHeight="1">
      <c r="B98" s="343"/>
      <c r="C98" s="343"/>
      <c r="D98" s="343"/>
      <c r="E98" s="343"/>
      <c r="F98" s="343"/>
      <c r="G98" s="343"/>
      <c r="H98" s="344"/>
      <c r="I98" s="344"/>
      <c r="J98" s="344"/>
      <c r="K98" s="344"/>
      <c r="L98" s="344" t="s">
        <v>625</v>
      </c>
      <c r="M98" s="344"/>
      <c r="N98" s="344"/>
      <c r="O98" s="344"/>
      <c r="P98" s="344"/>
      <c r="Q98" s="344"/>
      <c r="R98" s="344"/>
      <c r="S98" s="344"/>
      <c r="T98" s="345"/>
    </row>
    <row r="99" spans="8:21" ht="10.5" customHeight="1">
      <c r="H99" s="335"/>
      <c r="I99" s="335"/>
      <c r="J99" s="337"/>
      <c r="K99" s="337"/>
      <c r="L99" s="346" t="s">
        <v>643</v>
      </c>
      <c r="M99" s="346"/>
      <c r="N99" s="346"/>
      <c r="O99" s="346"/>
      <c r="P99" s="346"/>
      <c r="Q99" s="346"/>
      <c r="R99" s="346"/>
      <c r="S99" s="347"/>
      <c r="T99" s="338"/>
      <c r="U99" s="258"/>
    </row>
    <row r="100" spans="2:21" ht="10.5" customHeight="1">
      <c r="B100" s="339" t="s">
        <v>1</v>
      </c>
      <c r="F100" s="348"/>
      <c r="G100" s="348"/>
      <c r="H100" s="348"/>
      <c r="I100" s="348"/>
      <c r="L100" s="349"/>
      <c r="M100" s="349"/>
      <c r="N100" s="349"/>
      <c r="O100" s="349"/>
      <c r="P100" s="349"/>
      <c r="Q100" s="349"/>
      <c r="R100" s="349"/>
      <c r="S100" s="349"/>
      <c r="U100" s="258"/>
    </row>
    <row r="101" spans="2:20" s="340" customFormat="1" ht="41.25" customHeight="1" thickBot="1">
      <c r="B101" s="350"/>
      <c r="C101" s="350"/>
      <c r="D101" s="350"/>
      <c r="E101" s="350"/>
      <c r="F101" s="351"/>
      <c r="G101" s="351"/>
      <c r="H101" s="351"/>
      <c r="I101" s="352"/>
      <c r="J101" s="355">
        <v>2008</v>
      </c>
      <c r="K101" s="354"/>
      <c r="L101" s="355" t="s">
        <v>626</v>
      </c>
      <c r="M101" s="354"/>
      <c r="N101" s="356" t="s">
        <v>627</v>
      </c>
      <c r="O101" s="357"/>
      <c r="P101" s="358" t="s">
        <v>628</v>
      </c>
      <c r="Q101" s="357"/>
      <c r="R101" s="358" t="s">
        <v>527</v>
      </c>
      <c r="S101" s="356"/>
      <c r="T101" s="355">
        <v>2009</v>
      </c>
    </row>
    <row r="102" spans="6:21" ht="7.5" customHeight="1">
      <c r="F102" s="348"/>
      <c r="G102" s="348"/>
      <c r="H102" s="348"/>
      <c r="I102" s="348"/>
      <c r="L102" s="349"/>
      <c r="M102" s="349"/>
      <c r="N102" s="349"/>
      <c r="O102" s="349"/>
      <c r="P102" s="349"/>
      <c r="Q102" s="349"/>
      <c r="R102" s="349"/>
      <c r="S102" s="349"/>
      <c r="U102" s="258"/>
    </row>
    <row r="103" spans="2:21" s="169" customFormat="1" ht="12.75" customHeight="1">
      <c r="B103" s="169" t="s">
        <v>428</v>
      </c>
      <c r="C103" s="169" t="s">
        <v>8</v>
      </c>
      <c r="D103" s="321"/>
      <c r="J103" s="235">
        <v>173095.29006367514</v>
      </c>
      <c r="K103" s="235"/>
      <c r="L103" s="235">
        <v>12528.974954204095</v>
      </c>
      <c r="M103" s="235"/>
      <c r="N103" s="235">
        <v>5895.430505079686</v>
      </c>
      <c r="O103" s="235"/>
      <c r="P103" s="235">
        <v>16663.873071363465</v>
      </c>
      <c r="Q103" s="235"/>
      <c r="R103" s="235">
        <v>62.71914401977778</v>
      </c>
      <c r="S103" s="235"/>
      <c r="T103" s="235">
        <v>208246.28416691214</v>
      </c>
      <c r="U103" s="235"/>
    </row>
    <row r="104" spans="2:21" s="169" customFormat="1" ht="12.75" customHeight="1">
      <c r="B104" s="194"/>
      <c r="C104" s="194"/>
      <c r="D104" s="322"/>
      <c r="J104" s="235"/>
      <c r="K104" s="235"/>
      <c r="L104" s="235"/>
      <c r="M104" s="235"/>
      <c r="N104" s="235"/>
      <c r="O104" s="235"/>
      <c r="P104" s="235"/>
      <c r="Q104" s="235"/>
      <c r="R104" s="235"/>
      <c r="S104" s="235"/>
      <c r="T104" s="235"/>
      <c r="U104" s="235"/>
    </row>
    <row r="105" spans="3:21" s="194" customFormat="1" ht="12.75" customHeight="1">
      <c r="C105" s="194" t="s">
        <v>423</v>
      </c>
      <c r="D105" s="194" t="s">
        <v>759</v>
      </c>
      <c r="J105" s="330">
        <v>99576.01603689033</v>
      </c>
      <c r="K105" s="330"/>
      <c r="L105" s="330">
        <v>12701.82831833993</v>
      </c>
      <c r="M105" s="330"/>
      <c r="N105" s="330">
        <v>1102.2534596558282</v>
      </c>
      <c r="O105" s="330"/>
      <c r="P105" s="330">
        <v>8226.023313735452</v>
      </c>
      <c r="Q105" s="330"/>
      <c r="R105" s="330">
        <v>33.33598686558162</v>
      </c>
      <c r="S105" s="330"/>
      <c r="T105" s="330">
        <v>121639.45711548712</v>
      </c>
      <c r="U105" s="330"/>
    </row>
    <row r="106" spans="4:21" s="169" customFormat="1" ht="12.75" customHeight="1">
      <c r="D106" s="169" t="s">
        <v>200</v>
      </c>
      <c r="E106" s="169" t="s">
        <v>528</v>
      </c>
      <c r="J106" s="235">
        <v>95941.85045289034</v>
      </c>
      <c r="K106" s="235"/>
      <c r="L106" s="235">
        <v>11734.71319933993</v>
      </c>
      <c r="M106" s="235"/>
      <c r="N106" s="235">
        <v>1102.2534596558282</v>
      </c>
      <c r="O106" s="235"/>
      <c r="P106" s="235">
        <v>8140.511312601024</v>
      </c>
      <c r="Q106" s="235"/>
      <c r="R106" s="235">
        <v>0</v>
      </c>
      <c r="S106" s="235"/>
      <c r="T106" s="235">
        <v>116919.32842448712</v>
      </c>
      <c r="U106" s="235"/>
    </row>
    <row r="107" spans="5:21" s="169" customFormat="1" ht="12.75" customHeight="1">
      <c r="E107" s="169" t="s">
        <v>201</v>
      </c>
      <c r="J107" s="235">
        <v>0</v>
      </c>
      <c r="K107" s="235"/>
      <c r="L107" s="235">
        <v>0</v>
      </c>
      <c r="M107" s="235"/>
      <c r="N107" s="235">
        <v>0</v>
      </c>
      <c r="O107" s="235"/>
      <c r="P107" s="235">
        <v>0</v>
      </c>
      <c r="Q107" s="235"/>
      <c r="R107" s="235">
        <v>0</v>
      </c>
      <c r="S107" s="235"/>
      <c r="T107" s="235">
        <v>0</v>
      </c>
      <c r="U107" s="235"/>
    </row>
    <row r="108" spans="5:21" s="169" customFormat="1" ht="12.75" customHeight="1">
      <c r="E108" s="169" t="s">
        <v>529</v>
      </c>
      <c r="F108" s="169" t="s">
        <v>606</v>
      </c>
      <c r="J108" s="235">
        <v>0</v>
      </c>
      <c r="K108" s="235"/>
      <c r="L108" s="235">
        <v>0</v>
      </c>
      <c r="M108" s="235"/>
      <c r="N108" s="235">
        <v>0</v>
      </c>
      <c r="O108" s="235"/>
      <c r="P108" s="235">
        <v>0</v>
      </c>
      <c r="Q108" s="235"/>
      <c r="R108" s="235">
        <v>0</v>
      </c>
      <c r="S108" s="235"/>
      <c r="T108" s="235">
        <v>0</v>
      </c>
      <c r="U108" s="235"/>
    </row>
    <row r="109" spans="5:21" s="169" customFormat="1" ht="12.75" customHeight="1">
      <c r="E109" s="169" t="s">
        <v>531</v>
      </c>
      <c r="F109" s="169" t="s">
        <v>607</v>
      </c>
      <c r="J109" s="235">
        <v>95941.85045289034</v>
      </c>
      <c r="K109" s="235"/>
      <c r="L109" s="235">
        <v>11734.71319933993</v>
      </c>
      <c r="M109" s="235"/>
      <c r="N109" s="235">
        <v>1102.2534596558282</v>
      </c>
      <c r="O109" s="235"/>
      <c r="P109" s="235">
        <v>8140.511312601024</v>
      </c>
      <c r="Q109" s="235"/>
      <c r="R109" s="235">
        <v>0</v>
      </c>
      <c r="S109" s="235"/>
      <c r="T109" s="235">
        <v>116919.32842448712</v>
      </c>
      <c r="U109" s="235"/>
    </row>
    <row r="110" spans="4:21" s="169" customFormat="1" ht="12.75" customHeight="1">
      <c r="D110" s="169" t="s">
        <v>204</v>
      </c>
      <c r="E110" s="169" t="s">
        <v>17</v>
      </c>
      <c r="J110" s="235">
        <v>3634.1655839999903</v>
      </c>
      <c r="K110" s="235"/>
      <c r="L110" s="235">
        <v>967.1151189999994</v>
      </c>
      <c r="M110" s="235"/>
      <c r="N110" s="235">
        <v>0</v>
      </c>
      <c r="O110" s="235"/>
      <c r="P110" s="235">
        <v>85.51200113442798</v>
      </c>
      <c r="Q110" s="235"/>
      <c r="R110" s="235">
        <v>33.33598686558162</v>
      </c>
      <c r="S110" s="235"/>
      <c r="T110" s="235">
        <v>4720.128690999999</v>
      </c>
      <c r="U110" s="235"/>
    </row>
    <row r="111" spans="5:21" s="169" customFormat="1" ht="12.75" customHeight="1">
      <c r="E111" s="169" t="s">
        <v>533</v>
      </c>
      <c r="F111" s="169" t="s">
        <v>606</v>
      </c>
      <c r="J111" s="235">
        <v>0</v>
      </c>
      <c r="K111" s="235"/>
      <c r="L111" s="235">
        <v>0</v>
      </c>
      <c r="M111" s="235"/>
      <c r="N111" s="235">
        <v>0</v>
      </c>
      <c r="O111" s="235"/>
      <c r="P111" s="235">
        <v>0</v>
      </c>
      <c r="Q111" s="235"/>
      <c r="R111" s="235">
        <v>0</v>
      </c>
      <c r="S111" s="235"/>
      <c r="T111" s="235">
        <v>0</v>
      </c>
      <c r="U111" s="235"/>
    </row>
    <row r="112" spans="5:21" s="169" customFormat="1" ht="12.75" customHeight="1">
      <c r="E112" s="169" t="s">
        <v>534</v>
      </c>
      <c r="F112" s="169" t="s">
        <v>607</v>
      </c>
      <c r="J112" s="235">
        <v>3634.1655839999903</v>
      </c>
      <c r="K112" s="235"/>
      <c r="L112" s="235">
        <v>967.1151189999994</v>
      </c>
      <c r="M112" s="235"/>
      <c r="N112" s="235">
        <v>0</v>
      </c>
      <c r="O112" s="235"/>
      <c r="P112" s="235">
        <v>85.51200113442798</v>
      </c>
      <c r="Q112" s="235"/>
      <c r="R112" s="235">
        <v>33.33598686558162</v>
      </c>
      <c r="S112" s="235"/>
      <c r="T112" s="235">
        <v>4720.128690999999</v>
      </c>
      <c r="U112" s="235"/>
    </row>
    <row r="113" spans="3:21" s="194" customFormat="1" ht="12.75" customHeight="1">
      <c r="C113" s="194" t="s">
        <v>427</v>
      </c>
      <c r="D113" s="194" t="s">
        <v>314</v>
      </c>
      <c r="J113" s="330">
        <v>20172.77562707723</v>
      </c>
      <c r="K113" s="330"/>
      <c r="L113" s="330">
        <v>2008.107474388391</v>
      </c>
      <c r="M113" s="330"/>
      <c r="N113" s="330">
        <v>3414.4157525046494</v>
      </c>
      <c r="O113" s="330"/>
      <c r="P113" s="330">
        <v>2244.462053155079</v>
      </c>
      <c r="Q113" s="330"/>
      <c r="R113" s="330">
        <v>8.778649044578401</v>
      </c>
      <c r="S113" s="330"/>
      <c r="T113" s="330">
        <v>27848.539556169926</v>
      </c>
      <c r="U113" s="330"/>
    </row>
    <row r="114" spans="4:21" s="169" customFormat="1" ht="12.75" customHeight="1">
      <c r="D114" s="169" t="s">
        <v>608</v>
      </c>
      <c r="E114" s="169" t="s">
        <v>209</v>
      </c>
      <c r="J114" s="235">
        <v>8915.237978559062</v>
      </c>
      <c r="K114" s="235"/>
      <c r="L114" s="235">
        <v>315.69515783839086</v>
      </c>
      <c r="M114" s="235"/>
      <c r="N114" s="235">
        <v>2579.2292896522245</v>
      </c>
      <c r="O114" s="235"/>
      <c r="P114" s="235">
        <v>2229.7620531550792</v>
      </c>
      <c r="Q114" s="235"/>
      <c r="R114" s="235">
        <v>8.718127007413642</v>
      </c>
      <c r="S114" s="235"/>
      <c r="T114" s="235">
        <v>14048.64260621217</v>
      </c>
      <c r="U114" s="235"/>
    </row>
    <row r="115" spans="5:21" s="169" customFormat="1" ht="12.75" customHeight="1">
      <c r="E115" s="169" t="s">
        <v>537</v>
      </c>
      <c r="F115" s="169" t="s">
        <v>609</v>
      </c>
      <c r="J115" s="235">
        <v>992.9284566749155</v>
      </c>
      <c r="K115" s="235"/>
      <c r="L115" s="235">
        <v>198.33107027833307</v>
      </c>
      <c r="M115" s="235"/>
      <c r="N115" s="235">
        <v>548.6922730277236</v>
      </c>
      <c r="O115" s="235"/>
      <c r="P115" s="235">
        <v>283.69120001902775</v>
      </c>
      <c r="Q115" s="235"/>
      <c r="R115" s="235">
        <v>0</v>
      </c>
      <c r="S115" s="235"/>
      <c r="T115" s="235">
        <v>2023.643</v>
      </c>
      <c r="U115" s="235"/>
    </row>
    <row r="116" spans="5:21" s="169" customFormat="1" ht="12.75" customHeight="1">
      <c r="E116" s="169" t="s">
        <v>538</v>
      </c>
      <c r="F116" s="169" t="s">
        <v>154</v>
      </c>
      <c r="J116" s="235">
        <v>7922.309521884146</v>
      </c>
      <c r="K116" s="235"/>
      <c r="L116" s="235">
        <v>117.36408756005778</v>
      </c>
      <c r="M116" s="235"/>
      <c r="N116" s="235">
        <v>2030.5370166245007</v>
      </c>
      <c r="O116" s="235"/>
      <c r="P116" s="235">
        <v>1946.0708531360513</v>
      </c>
      <c r="Q116" s="235"/>
      <c r="R116" s="235">
        <v>8.718127007413642</v>
      </c>
      <c r="S116" s="235"/>
      <c r="T116" s="235">
        <v>12024.99960621217</v>
      </c>
      <c r="U116" s="235"/>
    </row>
    <row r="117" spans="4:21" s="169" customFormat="1" ht="12.75" customHeight="1">
      <c r="D117" s="169" t="s">
        <v>610</v>
      </c>
      <c r="E117" s="169" t="s">
        <v>215</v>
      </c>
      <c r="J117" s="235">
        <v>11257.537648518166</v>
      </c>
      <c r="K117" s="235"/>
      <c r="L117" s="235">
        <v>1692.41231655</v>
      </c>
      <c r="M117" s="235"/>
      <c r="N117" s="235">
        <v>835.1864628524247</v>
      </c>
      <c r="O117" s="235"/>
      <c r="P117" s="235">
        <v>14.7</v>
      </c>
      <c r="Q117" s="235"/>
      <c r="R117" s="235">
        <v>0.06052203716475901</v>
      </c>
      <c r="S117" s="235"/>
      <c r="T117" s="235">
        <v>13799.896949957756</v>
      </c>
      <c r="U117" s="235"/>
    </row>
    <row r="118" spans="5:21" s="169" customFormat="1" ht="12.75" customHeight="1">
      <c r="E118" s="169" t="s">
        <v>543</v>
      </c>
      <c r="F118" s="169" t="s">
        <v>544</v>
      </c>
      <c r="J118" s="235">
        <v>10438.237648518167</v>
      </c>
      <c r="K118" s="235"/>
      <c r="L118" s="235">
        <v>1763.091868</v>
      </c>
      <c r="M118" s="235"/>
      <c r="N118" s="235">
        <v>835.1864628524247</v>
      </c>
      <c r="O118" s="235"/>
      <c r="P118" s="235">
        <v>14.7</v>
      </c>
      <c r="Q118" s="235"/>
      <c r="R118" s="235">
        <v>0.080970587164785</v>
      </c>
      <c r="S118" s="235"/>
      <c r="T118" s="235">
        <v>13051.296949957756</v>
      </c>
      <c r="U118" s="235"/>
    </row>
    <row r="119" spans="6:21" s="169" customFormat="1" ht="12.75" customHeight="1">
      <c r="F119" s="169" t="s">
        <v>545</v>
      </c>
      <c r="G119" s="169" t="s">
        <v>82</v>
      </c>
      <c r="J119" s="235">
        <v>0</v>
      </c>
      <c r="K119" s="235"/>
      <c r="L119" s="235">
        <v>0</v>
      </c>
      <c r="M119" s="235"/>
      <c r="N119" s="235">
        <v>0</v>
      </c>
      <c r="O119" s="235"/>
      <c r="P119" s="235">
        <v>0</v>
      </c>
      <c r="Q119" s="235"/>
      <c r="R119" s="235">
        <v>0</v>
      </c>
      <c r="S119" s="235"/>
      <c r="T119" s="235">
        <v>0</v>
      </c>
      <c r="U119" s="235"/>
    </row>
    <row r="120" spans="6:21" s="169" customFormat="1" ht="12.75" customHeight="1">
      <c r="F120" s="169" t="s">
        <v>546</v>
      </c>
      <c r="G120" s="169" t="s">
        <v>539</v>
      </c>
      <c r="J120" s="235">
        <v>1986.9334837153133</v>
      </c>
      <c r="K120" s="235"/>
      <c r="L120" s="235">
        <v>-408.919521</v>
      </c>
      <c r="M120" s="235"/>
      <c r="N120" s="235">
        <v>10.112095397859981</v>
      </c>
      <c r="O120" s="235"/>
      <c r="P120" s="235">
        <v>0</v>
      </c>
      <c r="Q120" s="235"/>
      <c r="R120" s="235">
        <v>-0.023327573173443028</v>
      </c>
      <c r="S120" s="235"/>
      <c r="T120" s="235">
        <v>1588.1027305399998</v>
      </c>
      <c r="U120" s="235"/>
    </row>
    <row r="121" spans="6:21" s="169" customFormat="1" ht="12.75" customHeight="1">
      <c r="F121" s="169" t="s">
        <v>547</v>
      </c>
      <c r="G121" s="169" t="s">
        <v>153</v>
      </c>
      <c r="J121" s="235">
        <v>1071.156939489245</v>
      </c>
      <c r="K121" s="235"/>
      <c r="L121" s="235">
        <v>438.0475569999998</v>
      </c>
      <c r="M121" s="235"/>
      <c r="N121" s="235">
        <v>85.26779301075501</v>
      </c>
      <c r="O121" s="235"/>
      <c r="P121" s="235">
        <v>0</v>
      </c>
      <c r="Q121" s="235"/>
      <c r="R121" s="235">
        <v>0.049379612000301165</v>
      </c>
      <c r="S121" s="235"/>
      <c r="T121" s="235">
        <v>1594.521669112</v>
      </c>
      <c r="U121" s="235"/>
    </row>
    <row r="122" spans="6:21" s="169" customFormat="1" ht="12.75" customHeight="1">
      <c r="F122" s="169" t="s">
        <v>548</v>
      </c>
      <c r="G122" s="169" t="s">
        <v>154</v>
      </c>
      <c r="J122" s="235">
        <v>7380.147225313608</v>
      </c>
      <c r="K122" s="235"/>
      <c r="L122" s="235">
        <v>1733.9638320000004</v>
      </c>
      <c r="M122" s="235"/>
      <c r="N122" s="235">
        <v>739.8065744438098</v>
      </c>
      <c r="O122" s="235"/>
      <c r="P122" s="235">
        <v>14.7</v>
      </c>
      <c r="Q122" s="235"/>
      <c r="R122" s="235">
        <v>0.054918548337926865</v>
      </c>
      <c r="S122" s="235"/>
      <c r="T122" s="235">
        <v>9868.672550305757</v>
      </c>
      <c r="U122" s="235"/>
    </row>
    <row r="123" spans="7:21" s="169" customFormat="1" ht="12.75" customHeight="1">
      <c r="G123" s="169" t="s">
        <v>293</v>
      </c>
      <c r="H123" s="169" t="s">
        <v>65</v>
      </c>
      <c r="J123" s="235">
        <v>2909.663678740256</v>
      </c>
      <c r="K123" s="235"/>
      <c r="L123" s="235">
        <v>790.1466250000003</v>
      </c>
      <c r="M123" s="235"/>
      <c r="N123" s="235">
        <v>504.5</v>
      </c>
      <c r="O123" s="235"/>
      <c r="P123" s="235">
        <v>0</v>
      </c>
      <c r="Q123" s="235"/>
      <c r="R123" s="235">
        <v>-0.003713740255875564</v>
      </c>
      <c r="S123" s="235"/>
      <c r="T123" s="235">
        <v>4204.30659</v>
      </c>
      <c r="U123" s="235"/>
    </row>
    <row r="124" spans="7:21" s="169" customFormat="1" ht="12.75" customHeight="1">
      <c r="G124" s="169" t="s">
        <v>294</v>
      </c>
      <c r="H124" s="169" t="s">
        <v>66</v>
      </c>
      <c r="J124" s="235">
        <v>4470.483546573352</v>
      </c>
      <c r="K124" s="235"/>
      <c r="L124" s="235">
        <v>943.817207</v>
      </c>
      <c r="M124" s="235"/>
      <c r="N124" s="235">
        <v>235.3065744438098</v>
      </c>
      <c r="O124" s="235"/>
      <c r="P124" s="235">
        <v>14.7</v>
      </c>
      <c r="Q124" s="235"/>
      <c r="R124" s="235">
        <v>0.05863228859380243</v>
      </c>
      <c r="S124" s="235"/>
      <c r="T124" s="235">
        <v>5664.365960305756</v>
      </c>
      <c r="U124" s="235"/>
    </row>
    <row r="125" spans="5:21" s="169" customFormat="1" ht="12.75" customHeight="1">
      <c r="E125" s="169" t="s">
        <v>611</v>
      </c>
      <c r="F125" s="169" t="s">
        <v>612</v>
      </c>
      <c r="J125" s="235">
        <v>819.3</v>
      </c>
      <c r="K125" s="235"/>
      <c r="L125" s="235">
        <v>-70.67955144999996</v>
      </c>
      <c r="M125" s="235"/>
      <c r="N125" s="235">
        <v>0</v>
      </c>
      <c r="O125" s="235"/>
      <c r="P125" s="235">
        <v>0</v>
      </c>
      <c r="Q125" s="235"/>
      <c r="R125" s="235">
        <v>-0.02044855000002599</v>
      </c>
      <c r="S125" s="235"/>
      <c r="T125" s="235">
        <v>748.6</v>
      </c>
      <c r="U125" s="235"/>
    </row>
    <row r="126" spans="6:21" s="169" customFormat="1" ht="12.75" customHeight="1">
      <c r="F126" s="169" t="s">
        <v>549</v>
      </c>
      <c r="G126" s="169" t="s">
        <v>82</v>
      </c>
      <c r="J126" s="235">
        <v>2.7</v>
      </c>
      <c r="K126" s="235"/>
      <c r="L126" s="235">
        <v>0</v>
      </c>
      <c r="M126" s="235"/>
      <c r="N126" s="235">
        <v>0</v>
      </c>
      <c r="O126" s="235"/>
      <c r="P126" s="235">
        <v>0</v>
      </c>
      <c r="Q126" s="235"/>
      <c r="R126" s="235">
        <v>0</v>
      </c>
      <c r="S126" s="235"/>
      <c r="T126" s="235">
        <v>2.7</v>
      </c>
      <c r="U126" s="235"/>
    </row>
    <row r="127" spans="6:21" s="169" customFormat="1" ht="12.75" customHeight="1">
      <c r="F127" s="169" t="s">
        <v>550</v>
      </c>
      <c r="G127" s="169" t="s">
        <v>613</v>
      </c>
      <c r="J127" s="235">
        <v>0</v>
      </c>
      <c r="K127" s="235"/>
      <c r="L127" s="235">
        <v>0</v>
      </c>
      <c r="M127" s="235"/>
      <c r="N127" s="235">
        <v>0</v>
      </c>
      <c r="O127" s="235"/>
      <c r="P127" s="235">
        <v>0</v>
      </c>
      <c r="Q127" s="235"/>
      <c r="R127" s="235">
        <v>0</v>
      </c>
      <c r="S127" s="235"/>
      <c r="T127" s="235">
        <v>0</v>
      </c>
      <c r="U127" s="235"/>
    </row>
    <row r="128" spans="6:21" s="169" customFormat="1" ht="12.75" customHeight="1">
      <c r="F128" s="169" t="s">
        <v>551</v>
      </c>
      <c r="G128" s="169" t="s">
        <v>153</v>
      </c>
      <c r="J128" s="235">
        <v>816.6</v>
      </c>
      <c r="K128" s="235"/>
      <c r="L128" s="235">
        <v>-70.67955144999996</v>
      </c>
      <c r="M128" s="235"/>
      <c r="N128" s="235">
        <v>0</v>
      </c>
      <c r="O128" s="235"/>
      <c r="P128" s="235">
        <v>0</v>
      </c>
      <c r="Q128" s="235"/>
      <c r="R128" s="235">
        <v>-0.02044855000002599</v>
      </c>
      <c r="S128" s="235"/>
      <c r="T128" s="235">
        <v>745.9</v>
      </c>
      <c r="U128" s="235"/>
    </row>
    <row r="129" spans="6:21" s="169" customFormat="1" ht="12.75" customHeight="1">
      <c r="F129" s="169" t="s">
        <v>552</v>
      </c>
      <c r="G129" s="169" t="s">
        <v>154</v>
      </c>
      <c r="J129" s="235">
        <v>0</v>
      </c>
      <c r="K129" s="235"/>
      <c r="L129" s="235">
        <v>0</v>
      </c>
      <c r="M129" s="235"/>
      <c r="N129" s="235">
        <v>0</v>
      </c>
      <c r="O129" s="235"/>
      <c r="P129" s="235">
        <v>0</v>
      </c>
      <c r="Q129" s="235"/>
      <c r="R129" s="235">
        <v>0</v>
      </c>
      <c r="S129" s="235"/>
      <c r="T129" s="235">
        <v>0</v>
      </c>
      <c r="U129" s="235"/>
    </row>
    <row r="130" spans="3:21" s="194" customFormat="1" ht="12.75" customHeight="1">
      <c r="C130" s="194" t="s">
        <v>480</v>
      </c>
      <c r="D130" s="194" t="s">
        <v>315</v>
      </c>
      <c r="J130" s="330">
        <v>4088.3731224099893</v>
      </c>
      <c r="K130" s="330"/>
      <c r="L130" s="330">
        <v>-8945.266950849198</v>
      </c>
      <c r="M130" s="330"/>
      <c r="N130" s="330">
        <v>1378.7612929192076</v>
      </c>
      <c r="O130" s="330"/>
      <c r="P130" s="330">
        <v>6025.4792019999995</v>
      </c>
      <c r="Q130" s="330"/>
      <c r="R130" s="330">
        <v>0</v>
      </c>
      <c r="S130" s="330"/>
      <c r="T130" s="330">
        <v>2547.346666479998</v>
      </c>
      <c r="U130" s="330"/>
    </row>
    <row r="131" spans="4:21" s="169" customFormat="1" ht="12.75" customHeight="1">
      <c r="D131" s="169" t="s">
        <v>553</v>
      </c>
      <c r="E131" s="169" t="s">
        <v>82</v>
      </c>
      <c r="J131" s="235">
        <v>0</v>
      </c>
      <c r="K131" s="235"/>
      <c r="L131" s="235">
        <v>0</v>
      </c>
      <c r="M131" s="235"/>
      <c r="N131" s="235">
        <v>0</v>
      </c>
      <c r="O131" s="235"/>
      <c r="P131" s="235">
        <v>0</v>
      </c>
      <c r="Q131" s="235"/>
      <c r="R131" s="235">
        <v>0</v>
      </c>
      <c r="S131" s="235"/>
      <c r="T131" s="235">
        <v>0</v>
      </c>
      <c r="U131" s="235"/>
    </row>
    <row r="132" spans="4:21" s="169" customFormat="1" ht="12.75" customHeight="1">
      <c r="D132" s="169" t="s">
        <v>554</v>
      </c>
      <c r="E132" s="169" t="s">
        <v>539</v>
      </c>
      <c r="J132" s="235">
        <v>0</v>
      </c>
      <c r="K132" s="235"/>
      <c r="L132" s="235">
        <v>0</v>
      </c>
      <c r="M132" s="235"/>
      <c r="N132" s="235">
        <v>0</v>
      </c>
      <c r="O132" s="235"/>
      <c r="P132" s="235">
        <v>0</v>
      </c>
      <c r="Q132" s="235"/>
      <c r="R132" s="235">
        <v>0</v>
      </c>
      <c r="S132" s="235"/>
      <c r="T132" s="235">
        <v>0</v>
      </c>
      <c r="U132" s="235"/>
    </row>
    <row r="133" spans="4:21" s="169" customFormat="1" ht="12.75" customHeight="1">
      <c r="D133" s="169" t="s">
        <v>555</v>
      </c>
      <c r="E133" s="169" t="s">
        <v>153</v>
      </c>
      <c r="J133" s="235">
        <v>3279.371966319989</v>
      </c>
      <c r="K133" s="235"/>
      <c r="L133" s="235">
        <v>-3658.641266112175</v>
      </c>
      <c r="M133" s="235"/>
      <c r="N133" s="235">
        <v>566.232180172183</v>
      </c>
      <c r="O133" s="235"/>
      <c r="P133" s="235">
        <v>1427.5</v>
      </c>
      <c r="Q133" s="235"/>
      <c r="R133" s="235">
        <v>0</v>
      </c>
      <c r="S133" s="235"/>
      <c r="T133" s="235">
        <v>1614.4628803799974</v>
      </c>
      <c r="U133" s="235"/>
    </row>
    <row r="134" spans="4:21" s="169" customFormat="1" ht="12.75" customHeight="1">
      <c r="D134" s="169" t="s">
        <v>556</v>
      </c>
      <c r="E134" s="169" t="s">
        <v>154</v>
      </c>
      <c r="J134" s="235">
        <v>809.00115609</v>
      </c>
      <c r="K134" s="235"/>
      <c r="L134" s="235">
        <v>-5286.625684737023</v>
      </c>
      <c r="M134" s="235"/>
      <c r="N134" s="235">
        <v>812.5291127470246</v>
      </c>
      <c r="O134" s="235"/>
      <c r="P134" s="235">
        <v>4597.979202</v>
      </c>
      <c r="Q134" s="235"/>
      <c r="R134" s="235">
        <v>0</v>
      </c>
      <c r="S134" s="235"/>
      <c r="T134" s="235">
        <v>932.8837861000004</v>
      </c>
      <c r="U134" s="235"/>
    </row>
    <row r="135" spans="3:21" s="194" customFormat="1" ht="12.75" customHeight="1">
      <c r="C135" s="194" t="s">
        <v>557</v>
      </c>
      <c r="D135" s="194" t="s">
        <v>227</v>
      </c>
      <c r="J135" s="330">
        <v>49258.12527729758</v>
      </c>
      <c r="K135" s="330"/>
      <c r="L135" s="330">
        <v>6764.306112324973</v>
      </c>
      <c r="M135" s="330"/>
      <c r="N135" s="330">
        <v>0</v>
      </c>
      <c r="O135" s="330"/>
      <c r="P135" s="330">
        <v>167.90850247293423</v>
      </c>
      <c r="Q135" s="330"/>
      <c r="R135" s="330">
        <v>20.604508109617754</v>
      </c>
      <c r="S135" s="330"/>
      <c r="T135" s="330">
        <v>56210.9408287751</v>
      </c>
      <c r="U135" s="330"/>
    </row>
    <row r="136" spans="4:21" s="169" customFormat="1" ht="12.75" customHeight="1">
      <c r="D136" s="169" t="s">
        <v>273</v>
      </c>
      <c r="E136" s="169" t="s">
        <v>21</v>
      </c>
      <c r="J136" s="235">
        <v>9338.353677499139</v>
      </c>
      <c r="K136" s="235"/>
      <c r="L136" s="235">
        <v>-906.8182202556776</v>
      </c>
      <c r="M136" s="235"/>
      <c r="N136" s="235">
        <v>0</v>
      </c>
      <c r="O136" s="235"/>
      <c r="P136" s="235">
        <v>0</v>
      </c>
      <c r="Q136" s="235"/>
      <c r="R136" s="235">
        <v>0.8304923657042478</v>
      </c>
      <c r="S136" s="235"/>
      <c r="T136" s="235">
        <v>8432.365949609166</v>
      </c>
      <c r="U136" s="235"/>
    </row>
    <row r="137" spans="5:21" s="169" customFormat="1" ht="12.75" customHeight="1">
      <c r="E137" s="169" t="s">
        <v>558</v>
      </c>
      <c r="F137" s="169" t="s">
        <v>539</v>
      </c>
      <c r="J137" s="235">
        <v>0</v>
      </c>
      <c r="K137" s="235"/>
      <c r="L137" s="235">
        <v>-10.831897250405468</v>
      </c>
      <c r="M137" s="235"/>
      <c r="N137" s="235">
        <v>0</v>
      </c>
      <c r="O137" s="235"/>
      <c r="P137" s="235">
        <v>0</v>
      </c>
      <c r="Q137" s="235"/>
      <c r="R137" s="235">
        <v>10.831897250405468</v>
      </c>
      <c r="S137" s="235"/>
      <c r="T137" s="235">
        <v>0</v>
      </c>
      <c r="U137" s="235"/>
    </row>
    <row r="138" spans="6:21" s="169" customFormat="1" ht="12.75" customHeight="1">
      <c r="F138" s="169" t="s">
        <v>559</v>
      </c>
      <c r="G138" s="169" t="s">
        <v>560</v>
      </c>
      <c r="J138" s="235">
        <v>0</v>
      </c>
      <c r="K138" s="235"/>
      <c r="L138" s="235">
        <v>-10.831897250405468</v>
      </c>
      <c r="M138" s="235"/>
      <c r="N138" s="235">
        <v>0</v>
      </c>
      <c r="O138" s="235"/>
      <c r="P138" s="235">
        <v>0</v>
      </c>
      <c r="Q138" s="235"/>
      <c r="R138" s="235">
        <v>10.831897250405468</v>
      </c>
      <c r="S138" s="235"/>
      <c r="T138" s="235">
        <v>0</v>
      </c>
      <c r="U138" s="235"/>
    </row>
    <row r="139" spans="6:21" s="169" customFormat="1" ht="12.75" customHeight="1">
      <c r="F139" s="169" t="s">
        <v>561</v>
      </c>
      <c r="G139" s="169" t="s">
        <v>562</v>
      </c>
      <c r="J139" s="235">
        <v>0</v>
      </c>
      <c r="K139" s="235"/>
      <c r="L139" s="235">
        <v>0</v>
      </c>
      <c r="M139" s="235"/>
      <c r="N139" s="235">
        <v>0</v>
      </c>
      <c r="O139" s="235"/>
      <c r="P139" s="235">
        <v>0</v>
      </c>
      <c r="Q139" s="235"/>
      <c r="R139" s="235">
        <v>0</v>
      </c>
      <c r="S139" s="235"/>
      <c r="T139" s="235">
        <v>0</v>
      </c>
      <c r="U139" s="235"/>
    </row>
    <row r="140" spans="5:21" s="169" customFormat="1" ht="12.75" customHeight="1">
      <c r="E140" s="169" t="s">
        <v>563</v>
      </c>
      <c r="F140" s="169" t="s">
        <v>154</v>
      </c>
      <c r="J140" s="235">
        <v>9338.353677499139</v>
      </c>
      <c r="K140" s="235"/>
      <c r="L140" s="235">
        <v>-895.9863230052723</v>
      </c>
      <c r="M140" s="235"/>
      <c r="N140" s="235">
        <v>0</v>
      </c>
      <c r="O140" s="235"/>
      <c r="P140" s="235">
        <v>0</v>
      </c>
      <c r="Q140" s="235"/>
      <c r="R140" s="235">
        <v>-10.001404884701227</v>
      </c>
      <c r="S140" s="235"/>
      <c r="T140" s="235">
        <v>8432.365949609166</v>
      </c>
      <c r="U140" s="235"/>
    </row>
    <row r="141" spans="6:21" s="323" customFormat="1" ht="12.75" customHeight="1">
      <c r="F141" s="323" t="s">
        <v>564</v>
      </c>
      <c r="G141" s="323" t="s">
        <v>560</v>
      </c>
      <c r="I141" s="169"/>
      <c r="J141" s="235">
        <v>998.482919</v>
      </c>
      <c r="K141" s="235"/>
      <c r="L141" s="235">
        <v>-156.946051</v>
      </c>
      <c r="M141" s="235"/>
      <c r="N141" s="235">
        <v>0</v>
      </c>
      <c r="O141" s="235"/>
      <c r="P141" s="235">
        <v>0</v>
      </c>
      <c r="Q141" s="235"/>
      <c r="R141" s="235">
        <v>-0.015020333333387275</v>
      </c>
      <c r="S141" s="235"/>
      <c r="T141" s="235">
        <v>841.5218476666666</v>
      </c>
      <c r="U141" s="331"/>
    </row>
    <row r="142" spans="7:21" s="323" customFormat="1" ht="12.75" customHeight="1">
      <c r="G142" s="323" t="s">
        <v>614</v>
      </c>
      <c r="H142" s="323" t="s">
        <v>65</v>
      </c>
      <c r="I142" s="169"/>
      <c r="J142" s="235">
        <v>455.209</v>
      </c>
      <c r="K142" s="235"/>
      <c r="L142" s="235">
        <v>-36.693999999999996</v>
      </c>
      <c r="M142" s="235"/>
      <c r="N142" s="235">
        <v>0</v>
      </c>
      <c r="O142" s="235"/>
      <c r="P142" s="235">
        <v>0</v>
      </c>
      <c r="Q142" s="235"/>
      <c r="R142" s="235">
        <v>0.0018476666665900865</v>
      </c>
      <c r="S142" s="235"/>
      <c r="T142" s="235">
        <v>418.5168476666666</v>
      </c>
      <c r="U142" s="331"/>
    </row>
    <row r="143" spans="7:21" s="323" customFormat="1" ht="12.75" customHeight="1">
      <c r="G143" s="323" t="s">
        <v>615</v>
      </c>
      <c r="H143" s="323" t="s">
        <v>66</v>
      </c>
      <c r="I143" s="169"/>
      <c r="J143" s="235">
        <v>543.273919</v>
      </c>
      <c r="K143" s="235"/>
      <c r="L143" s="235">
        <v>-120.25205100000001</v>
      </c>
      <c r="M143" s="235"/>
      <c r="N143" s="235">
        <v>0</v>
      </c>
      <c r="O143" s="235"/>
      <c r="P143" s="235">
        <v>0</v>
      </c>
      <c r="Q143" s="235"/>
      <c r="R143" s="235">
        <v>-0.01686799999997736</v>
      </c>
      <c r="S143" s="235"/>
      <c r="T143" s="235">
        <v>423.005</v>
      </c>
      <c r="U143" s="331"/>
    </row>
    <row r="144" spans="6:21" s="323" customFormat="1" ht="12.75" customHeight="1">
      <c r="F144" s="323" t="s">
        <v>565</v>
      </c>
      <c r="G144" s="323" t="s">
        <v>562</v>
      </c>
      <c r="I144" s="169"/>
      <c r="J144" s="235">
        <v>8339.870758499139</v>
      </c>
      <c r="K144" s="235"/>
      <c r="L144" s="235">
        <v>-739.0402720052723</v>
      </c>
      <c r="M144" s="235"/>
      <c r="N144" s="235">
        <v>0</v>
      </c>
      <c r="O144" s="235"/>
      <c r="P144" s="235">
        <v>0</v>
      </c>
      <c r="Q144" s="235"/>
      <c r="R144" s="235">
        <v>-9.986384551367848</v>
      </c>
      <c r="S144" s="235"/>
      <c r="T144" s="235">
        <v>7590.844101942499</v>
      </c>
      <c r="U144" s="331"/>
    </row>
    <row r="145" spans="7:21" s="323" customFormat="1" ht="12.75" customHeight="1">
      <c r="G145" s="323" t="s">
        <v>566</v>
      </c>
      <c r="H145" s="323" t="s">
        <v>65</v>
      </c>
      <c r="I145" s="169"/>
      <c r="J145" s="235">
        <v>1674.3248769</v>
      </c>
      <c r="K145" s="235"/>
      <c r="L145" s="235">
        <v>-542.2</v>
      </c>
      <c r="M145" s="235"/>
      <c r="N145" s="235">
        <v>0</v>
      </c>
      <c r="O145" s="235"/>
      <c r="P145" s="235">
        <v>0</v>
      </c>
      <c r="Q145" s="235"/>
      <c r="R145" s="235">
        <v>-0.02487690000020848</v>
      </c>
      <c r="S145" s="235"/>
      <c r="T145" s="235">
        <v>1132.1</v>
      </c>
      <c r="U145" s="331"/>
    </row>
    <row r="146" spans="7:21" s="323" customFormat="1" ht="12.75" customHeight="1">
      <c r="G146" s="323" t="s">
        <v>567</v>
      </c>
      <c r="H146" s="323" t="s">
        <v>66</v>
      </c>
      <c r="I146" s="169"/>
      <c r="J146" s="235">
        <v>6665.54588159914</v>
      </c>
      <c r="K146" s="235"/>
      <c r="L146" s="235">
        <v>-196.84027200527248</v>
      </c>
      <c r="M146" s="235"/>
      <c r="N146" s="235">
        <v>0</v>
      </c>
      <c r="O146" s="235"/>
      <c r="P146" s="235">
        <v>0</v>
      </c>
      <c r="Q146" s="235"/>
      <c r="R146" s="235">
        <v>-9.96150765136764</v>
      </c>
      <c r="S146" s="235"/>
      <c r="T146" s="235">
        <v>6458.7441019425</v>
      </c>
      <c r="U146" s="331"/>
    </row>
    <row r="147" spans="4:21" s="169" customFormat="1" ht="12.75" customHeight="1">
      <c r="D147" s="169" t="s">
        <v>274</v>
      </c>
      <c r="E147" s="169" t="s">
        <v>22</v>
      </c>
      <c r="J147" s="235">
        <v>39364.471599798446</v>
      </c>
      <c r="K147" s="235"/>
      <c r="L147" s="235">
        <v>6365.742775119</v>
      </c>
      <c r="M147" s="235"/>
      <c r="N147" s="235">
        <v>0</v>
      </c>
      <c r="O147" s="235"/>
      <c r="P147" s="235">
        <v>148.10850247293422</v>
      </c>
      <c r="Q147" s="235"/>
      <c r="R147" s="235">
        <v>19.815038225563285</v>
      </c>
      <c r="S147" s="235"/>
      <c r="T147" s="235">
        <v>45898.13791561594</v>
      </c>
      <c r="U147" s="235"/>
    </row>
    <row r="148" spans="5:21" s="169" customFormat="1" ht="12.75" customHeight="1">
      <c r="E148" s="169" t="s">
        <v>568</v>
      </c>
      <c r="F148" s="169" t="s">
        <v>82</v>
      </c>
      <c r="J148" s="235">
        <v>0</v>
      </c>
      <c r="K148" s="235"/>
      <c r="L148" s="235">
        <v>0</v>
      </c>
      <c r="M148" s="235"/>
      <c r="N148" s="235">
        <v>0</v>
      </c>
      <c r="O148" s="235"/>
      <c r="P148" s="235">
        <v>0</v>
      </c>
      <c r="Q148" s="235"/>
      <c r="R148" s="235">
        <v>0</v>
      </c>
      <c r="S148" s="235"/>
      <c r="T148" s="235">
        <v>0</v>
      </c>
      <c r="U148" s="235"/>
    </row>
    <row r="149" spans="6:21" s="169" customFormat="1" ht="12.75" customHeight="1">
      <c r="F149" s="169" t="s">
        <v>569</v>
      </c>
      <c r="G149" s="169" t="s">
        <v>616</v>
      </c>
      <c r="J149" s="235">
        <v>0</v>
      </c>
      <c r="K149" s="235"/>
      <c r="L149" s="235">
        <v>0</v>
      </c>
      <c r="M149" s="235"/>
      <c r="N149" s="235">
        <v>0</v>
      </c>
      <c r="O149" s="235"/>
      <c r="P149" s="235">
        <v>0</v>
      </c>
      <c r="Q149" s="235"/>
      <c r="R149" s="235">
        <v>0</v>
      </c>
      <c r="S149" s="235"/>
      <c r="T149" s="235">
        <v>0</v>
      </c>
      <c r="U149" s="235"/>
    </row>
    <row r="150" spans="6:21" s="169" customFormat="1" ht="12.75" customHeight="1">
      <c r="F150" s="169" t="s">
        <v>570</v>
      </c>
      <c r="G150" s="169" t="s">
        <v>617</v>
      </c>
      <c r="J150" s="235">
        <v>0</v>
      </c>
      <c r="K150" s="235"/>
      <c r="L150" s="235">
        <v>0</v>
      </c>
      <c r="M150" s="235"/>
      <c r="N150" s="235">
        <v>0</v>
      </c>
      <c r="O150" s="235"/>
      <c r="P150" s="235">
        <v>0</v>
      </c>
      <c r="Q150" s="235"/>
      <c r="R150" s="235">
        <v>0</v>
      </c>
      <c r="S150" s="235"/>
      <c r="T150" s="235">
        <v>0</v>
      </c>
      <c r="U150" s="235"/>
    </row>
    <row r="151" spans="6:21" s="169" customFormat="1" ht="12.75" customHeight="1">
      <c r="F151" s="169" t="s">
        <v>618</v>
      </c>
      <c r="G151" s="169" t="s">
        <v>562</v>
      </c>
      <c r="J151" s="235">
        <v>0</v>
      </c>
      <c r="K151" s="235"/>
      <c r="L151" s="235">
        <v>0</v>
      </c>
      <c r="M151" s="235"/>
      <c r="N151" s="235">
        <v>0</v>
      </c>
      <c r="O151" s="235"/>
      <c r="P151" s="235">
        <v>0</v>
      </c>
      <c r="Q151" s="235"/>
      <c r="R151" s="235">
        <v>0</v>
      </c>
      <c r="S151" s="235"/>
      <c r="T151" s="235">
        <v>0</v>
      </c>
      <c r="U151" s="235"/>
    </row>
    <row r="152" spans="5:21" s="169" customFormat="1" ht="12.75" customHeight="1">
      <c r="E152" s="169" t="s">
        <v>619</v>
      </c>
      <c r="F152" s="169" t="s">
        <v>539</v>
      </c>
      <c r="J152" s="235">
        <v>1015.0250176026889</v>
      </c>
      <c r="K152" s="235"/>
      <c r="L152" s="235">
        <v>36.276436000000004</v>
      </c>
      <c r="M152" s="235"/>
      <c r="N152" s="235">
        <v>0</v>
      </c>
      <c r="O152" s="235"/>
      <c r="P152" s="235">
        <v>4.3110059546440365</v>
      </c>
      <c r="Q152" s="235"/>
      <c r="R152" s="235">
        <v>39.53822554950232</v>
      </c>
      <c r="S152" s="235"/>
      <c r="T152" s="235">
        <v>1095.1506851068352</v>
      </c>
      <c r="U152" s="235"/>
    </row>
    <row r="153" spans="6:21" s="169" customFormat="1" ht="12.75" customHeight="1">
      <c r="F153" s="169" t="s">
        <v>572</v>
      </c>
      <c r="G153" s="169" t="s">
        <v>560</v>
      </c>
      <c r="J153" s="235">
        <v>1015.0250176026889</v>
      </c>
      <c r="K153" s="235"/>
      <c r="L153" s="235">
        <v>36.276436000000004</v>
      </c>
      <c r="M153" s="235"/>
      <c r="N153" s="235">
        <v>0</v>
      </c>
      <c r="O153" s="235"/>
      <c r="P153" s="235">
        <v>4.3110059546440365</v>
      </c>
      <c r="Q153" s="235"/>
      <c r="R153" s="235">
        <v>39.53822554950232</v>
      </c>
      <c r="S153" s="235"/>
      <c r="T153" s="235">
        <v>1095.1506851068352</v>
      </c>
      <c r="U153" s="235"/>
    </row>
    <row r="154" spans="6:21" s="169" customFormat="1" ht="12.75" customHeight="1">
      <c r="F154" s="169" t="s">
        <v>573</v>
      </c>
      <c r="G154" s="169" t="s">
        <v>562</v>
      </c>
      <c r="J154" s="235">
        <v>0</v>
      </c>
      <c r="K154" s="235"/>
      <c r="L154" s="235">
        <v>0</v>
      </c>
      <c r="M154" s="235"/>
      <c r="N154" s="235">
        <v>0</v>
      </c>
      <c r="O154" s="235"/>
      <c r="P154" s="235">
        <v>0</v>
      </c>
      <c r="Q154" s="235"/>
      <c r="R154" s="235">
        <v>0</v>
      </c>
      <c r="S154" s="235"/>
      <c r="T154" s="235">
        <v>0</v>
      </c>
      <c r="U154" s="235"/>
    </row>
    <row r="155" spans="5:21" s="169" customFormat="1" ht="12.75" customHeight="1">
      <c r="E155" s="169" t="s">
        <v>574</v>
      </c>
      <c r="F155" s="169" t="s">
        <v>153</v>
      </c>
      <c r="J155" s="235">
        <v>11009.130792</v>
      </c>
      <c r="K155" s="235"/>
      <c r="L155" s="235">
        <v>1888.357592</v>
      </c>
      <c r="M155" s="235"/>
      <c r="N155" s="235">
        <v>0</v>
      </c>
      <c r="O155" s="235"/>
      <c r="P155" s="235">
        <v>-94.70250348170981</v>
      </c>
      <c r="Q155" s="235"/>
      <c r="R155" s="235">
        <v>0.05745048171036338</v>
      </c>
      <c r="S155" s="235"/>
      <c r="T155" s="235">
        <v>12802.843331</v>
      </c>
      <c r="U155" s="235"/>
    </row>
    <row r="156" spans="6:21" s="169" customFormat="1" ht="12.75" customHeight="1">
      <c r="F156" s="169" t="s">
        <v>575</v>
      </c>
      <c r="G156" s="169" t="s">
        <v>560</v>
      </c>
      <c r="J156" s="235">
        <v>8982.002677999999</v>
      </c>
      <c r="K156" s="235"/>
      <c r="L156" s="235">
        <v>-2390.8992580000004</v>
      </c>
      <c r="M156" s="235"/>
      <c r="N156" s="235">
        <v>0</v>
      </c>
      <c r="O156" s="235"/>
      <c r="P156" s="235">
        <v>-94.70250348170981</v>
      </c>
      <c r="Q156" s="235"/>
      <c r="R156" s="235">
        <v>0.07654848171074669</v>
      </c>
      <c r="S156" s="235"/>
      <c r="T156" s="235">
        <v>6496.477465</v>
      </c>
      <c r="U156" s="235"/>
    </row>
    <row r="157" spans="6:21" s="169" customFormat="1" ht="12.75" customHeight="1">
      <c r="F157" s="169" t="s">
        <v>576</v>
      </c>
      <c r="G157" s="169" t="s">
        <v>562</v>
      </c>
      <c r="J157" s="235">
        <v>2027.128114</v>
      </c>
      <c r="K157" s="235"/>
      <c r="L157" s="235">
        <v>4279.256850000001</v>
      </c>
      <c r="M157" s="235"/>
      <c r="N157" s="235">
        <v>0</v>
      </c>
      <c r="O157" s="235"/>
      <c r="P157" s="235">
        <v>0</v>
      </c>
      <c r="Q157" s="235"/>
      <c r="R157" s="235">
        <v>-0.01909800000038331</v>
      </c>
      <c r="S157" s="235"/>
      <c r="T157" s="235">
        <v>6306.365866</v>
      </c>
      <c r="U157" s="235"/>
    </row>
    <row r="158" spans="5:21" s="169" customFormat="1" ht="12.75" customHeight="1">
      <c r="E158" s="169" t="s">
        <v>577</v>
      </c>
      <c r="F158" s="169" t="s">
        <v>154</v>
      </c>
      <c r="J158" s="235">
        <v>27340.315790195753</v>
      </c>
      <c r="K158" s="235"/>
      <c r="L158" s="235">
        <v>4441.108747119</v>
      </c>
      <c r="M158" s="235"/>
      <c r="N158" s="235">
        <v>0</v>
      </c>
      <c r="O158" s="235"/>
      <c r="P158" s="235">
        <v>238.5</v>
      </c>
      <c r="Q158" s="235"/>
      <c r="R158" s="235">
        <v>-19.7806378056494</v>
      </c>
      <c r="S158" s="235"/>
      <c r="T158" s="235">
        <v>32000.1438995091</v>
      </c>
      <c r="U158" s="235"/>
    </row>
    <row r="159" spans="6:21" s="169" customFormat="1" ht="12.75" customHeight="1">
      <c r="F159" s="169" t="s">
        <v>578</v>
      </c>
      <c r="G159" s="169" t="s">
        <v>560</v>
      </c>
      <c r="J159" s="235">
        <v>24413.99455068575</v>
      </c>
      <c r="K159" s="235"/>
      <c r="L159" s="235">
        <v>5388.782945628999</v>
      </c>
      <c r="M159" s="235"/>
      <c r="N159" s="235">
        <v>0</v>
      </c>
      <c r="O159" s="235"/>
      <c r="P159" s="235">
        <v>238.5</v>
      </c>
      <c r="Q159" s="235"/>
      <c r="R159" s="235">
        <v>-19.833207805648946</v>
      </c>
      <c r="S159" s="235"/>
      <c r="T159" s="235">
        <v>30021.4442885091</v>
      </c>
      <c r="U159" s="235"/>
    </row>
    <row r="160" spans="7:21" s="169" customFormat="1" ht="12.75" customHeight="1">
      <c r="G160" s="169" t="s">
        <v>620</v>
      </c>
      <c r="H160" s="169" t="s">
        <v>65</v>
      </c>
      <c r="J160" s="235">
        <v>2348.9509526856405</v>
      </c>
      <c r="K160" s="235"/>
      <c r="L160" s="235">
        <v>611.45553729</v>
      </c>
      <c r="M160" s="235"/>
      <c r="N160" s="235">
        <v>0</v>
      </c>
      <c r="O160" s="235"/>
      <c r="P160" s="235">
        <v>3.3</v>
      </c>
      <c r="Q160" s="235"/>
      <c r="R160" s="235">
        <v>10.20493531435845</v>
      </c>
      <c r="S160" s="235"/>
      <c r="T160" s="235">
        <v>2973.911425289999</v>
      </c>
      <c r="U160" s="235"/>
    </row>
    <row r="161" spans="7:21" s="169" customFormat="1" ht="12.75" customHeight="1">
      <c r="G161" s="169" t="s">
        <v>621</v>
      </c>
      <c r="H161" s="169" t="s">
        <v>66</v>
      </c>
      <c r="J161" s="235">
        <v>22065.04359800011</v>
      </c>
      <c r="K161" s="235"/>
      <c r="L161" s="235">
        <v>4777.327408338999</v>
      </c>
      <c r="M161" s="235"/>
      <c r="N161" s="235">
        <v>0</v>
      </c>
      <c r="O161" s="235"/>
      <c r="P161" s="235">
        <v>235.2</v>
      </c>
      <c r="Q161" s="235"/>
      <c r="R161" s="235">
        <v>-30.03814312000739</v>
      </c>
      <c r="S161" s="235"/>
      <c r="T161" s="235">
        <v>27047.5328632191</v>
      </c>
      <c r="U161" s="235"/>
    </row>
    <row r="162" spans="6:21" s="169" customFormat="1" ht="12.75" customHeight="1">
      <c r="F162" s="169" t="s">
        <v>579</v>
      </c>
      <c r="G162" s="169" t="s">
        <v>562</v>
      </c>
      <c r="J162" s="235">
        <v>2926.32123951</v>
      </c>
      <c r="K162" s="235"/>
      <c r="L162" s="235">
        <v>-947.6741985099999</v>
      </c>
      <c r="M162" s="235"/>
      <c r="N162" s="235">
        <v>0</v>
      </c>
      <c r="O162" s="235"/>
      <c r="P162" s="235">
        <v>0</v>
      </c>
      <c r="Q162" s="235"/>
      <c r="R162" s="235">
        <v>0.052569999999548145</v>
      </c>
      <c r="S162" s="235"/>
      <c r="T162" s="235">
        <v>1978.699611</v>
      </c>
      <c r="U162" s="235"/>
    </row>
    <row r="163" spans="7:21" s="169" customFormat="1" ht="12.75" customHeight="1">
      <c r="G163" s="169" t="s">
        <v>622</v>
      </c>
      <c r="H163" s="169" t="s">
        <v>65</v>
      </c>
      <c r="J163" s="235">
        <v>914.6703</v>
      </c>
      <c r="K163" s="235"/>
      <c r="L163" s="235">
        <v>-292.18454099999997</v>
      </c>
      <c r="M163" s="235"/>
      <c r="N163" s="235">
        <v>0</v>
      </c>
      <c r="O163" s="235"/>
      <c r="P163" s="235">
        <v>0</v>
      </c>
      <c r="Q163" s="235"/>
      <c r="R163" s="235">
        <v>0.05449999999990496</v>
      </c>
      <c r="S163" s="235"/>
      <c r="T163" s="235">
        <v>622.540259</v>
      </c>
      <c r="U163" s="235"/>
    </row>
    <row r="164" spans="7:21" s="169" customFormat="1" ht="12.75" customHeight="1">
      <c r="G164" s="169" t="s">
        <v>623</v>
      </c>
      <c r="H164" s="169" t="s">
        <v>66</v>
      </c>
      <c r="J164" s="235">
        <v>2011.6509395100002</v>
      </c>
      <c r="K164" s="235"/>
      <c r="L164" s="235">
        <v>-655.4896575099999</v>
      </c>
      <c r="M164" s="235"/>
      <c r="N164" s="235">
        <v>0</v>
      </c>
      <c r="O164" s="235"/>
      <c r="P164" s="235">
        <v>0</v>
      </c>
      <c r="Q164" s="235"/>
      <c r="R164" s="235">
        <v>-0.001930000000356813</v>
      </c>
      <c r="S164" s="235"/>
      <c r="T164" s="235">
        <v>1356.159352</v>
      </c>
      <c r="U164" s="235"/>
    </row>
    <row r="165" spans="4:21" s="169" customFormat="1" ht="12.75" customHeight="1">
      <c r="D165" s="169" t="s">
        <v>275</v>
      </c>
      <c r="E165" s="169" t="s">
        <v>23</v>
      </c>
      <c r="J165" s="235">
        <v>354.6</v>
      </c>
      <c r="K165" s="235"/>
      <c r="L165" s="235">
        <v>229.57</v>
      </c>
      <c r="M165" s="235"/>
      <c r="N165" s="235">
        <v>0</v>
      </c>
      <c r="O165" s="235"/>
      <c r="P165" s="235">
        <v>16.1</v>
      </c>
      <c r="Q165" s="235"/>
      <c r="R165" s="235">
        <v>0.030000000000022675</v>
      </c>
      <c r="S165" s="235"/>
      <c r="T165" s="235">
        <v>600.3</v>
      </c>
      <c r="U165" s="235"/>
    </row>
    <row r="166" spans="5:21" s="169" customFormat="1" ht="12.75" customHeight="1">
      <c r="E166" s="169" t="s">
        <v>580</v>
      </c>
      <c r="F166" s="169" t="s">
        <v>82</v>
      </c>
      <c r="J166" s="235">
        <v>142.2</v>
      </c>
      <c r="K166" s="235"/>
      <c r="L166" s="235">
        <v>-13.93</v>
      </c>
      <c r="M166" s="235"/>
      <c r="N166" s="235">
        <v>0</v>
      </c>
      <c r="O166" s="235"/>
      <c r="P166" s="235">
        <v>16.1</v>
      </c>
      <c r="Q166" s="235"/>
      <c r="R166" s="235">
        <v>0.030000000000022675</v>
      </c>
      <c r="S166" s="235"/>
      <c r="T166" s="235">
        <v>144.4</v>
      </c>
      <c r="U166" s="235"/>
    </row>
    <row r="167" spans="5:21" s="169" customFormat="1" ht="12.75" customHeight="1">
      <c r="E167" s="169" t="s">
        <v>581</v>
      </c>
      <c r="F167" s="169" t="s">
        <v>153</v>
      </c>
      <c r="J167" s="235">
        <v>212.4</v>
      </c>
      <c r="K167" s="235"/>
      <c r="L167" s="235">
        <v>243.5</v>
      </c>
      <c r="M167" s="235"/>
      <c r="N167" s="235">
        <v>0</v>
      </c>
      <c r="O167" s="235"/>
      <c r="P167" s="235">
        <v>0</v>
      </c>
      <c r="Q167" s="235"/>
      <c r="R167" s="235">
        <v>0</v>
      </c>
      <c r="S167" s="235"/>
      <c r="T167" s="235">
        <v>455.9</v>
      </c>
      <c r="U167" s="235"/>
    </row>
    <row r="168" spans="4:21" s="169" customFormat="1" ht="12.75" customHeight="1">
      <c r="D168" s="169" t="s">
        <v>624</v>
      </c>
      <c r="E168" s="169" t="s">
        <v>25</v>
      </c>
      <c r="J168" s="235">
        <v>11.7</v>
      </c>
      <c r="K168" s="235"/>
      <c r="L168" s="235">
        <v>-8</v>
      </c>
      <c r="M168" s="235"/>
      <c r="N168" s="235">
        <v>0</v>
      </c>
      <c r="O168" s="235"/>
      <c r="P168" s="235">
        <v>0</v>
      </c>
      <c r="Q168" s="235"/>
      <c r="R168" s="235">
        <v>-0.06642857000000002</v>
      </c>
      <c r="S168" s="235"/>
      <c r="T168" s="235">
        <v>3.63</v>
      </c>
      <c r="U168" s="235"/>
    </row>
    <row r="169" spans="5:21" s="169" customFormat="1" ht="12.75" customHeight="1">
      <c r="E169" s="169" t="s">
        <v>277</v>
      </c>
      <c r="F169" s="169" t="s">
        <v>82</v>
      </c>
      <c r="J169" s="235">
        <v>11.7</v>
      </c>
      <c r="K169" s="235"/>
      <c r="L169" s="235">
        <v>-8</v>
      </c>
      <c r="M169" s="235"/>
      <c r="N169" s="235">
        <v>0</v>
      </c>
      <c r="O169" s="235"/>
      <c r="P169" s="235">
        <v>0</v>
      </c>
      <c r="Q169" s="235"/>
      <c r="R169" s="235">
        <v>-0.06642857000000002</v>
      </c>
      <c r="S169" s="235"/>
      <c r="T169" s="235">
        <v>3.63</v>
      </c>
      <c r="U169" s="235"/>
    </row>
    <row r="170" spans="6:21" s="169" customFormat="1" ht="12.75" customHeight="1">
      <c r="F170" s="169" t="s">
        <v>586</v>
      </c>
      <c r="G170" s="169" t="s">
        <v>560</v>
      </c>
      <c r="J170" s="235">
        <v>0</v>
      </c>
      <c r="K170" s="235"/>
      <c r="L170" s="235">
        <v>0</v>
      </c>
      <c r="M170" s="235"/>
      <c r="N170" s="235">
        <v>0</v>
      </c>
      <c r="O170" s="235"/>
      <c r="P170" s="235">
        <v>0</v>
      </c>
      <c r="Q170" s="235"/>
      <c r="R170" s="235">
        <v>0</v>
      </c>
      <c r="S170" s="235"/>
      <c r="T170" s="235">
        <v>0</v>
      </c>
      <c r="U170" s="235"/>
    </row>
    <row r="171" spans="6:21" s="169" customFormat="1" ht="12.75" customHeight="1">
      <c r="F171" s="169" t="s">
        <v>587</v>
      </c>
      <c r="G171" s="169" t="s">
        <v>562</v>
      </c>
      <c r="J171" s="235">
        <v>11.7</v>
      </c>
      <c r="K171" s="235"/>
      <c r="L171" s="235">
        <v>-8</v>
      </c>
      <c r="M171" s="235"/>
      <c r="N171" s="235">
        <v>0</v>
      </c>
      <c r="O171" s="235"/>
      <c r="P171" s="235">
        <v>0</v>
      </c>
      <c r="Q171" s="235"/>
      <c r="R171" s="235">
        <v>-0.06642857000000002</v>
      </c>
      <c r="S171" s="235"/>
      <c r="T171" s="235">
        <v>3.63</v>
      </c>
      <c r="U171" s="235"/>
    </row>
    <row r="172" spans="5:21" s="169" customFormat="1" ht="12.75" customHeight="1">
      <c r="E172" s="169" t="s">
        <v>278</v>
      </c>
      <c r="F172" s="169" t="s">
        <v>539</v>
      </c>
      <c r="J172" s="235">
        <v>0</v>
      </c>
      <c r="K172" s="235"/>
      <c r="L172" s="235">
        <v>0</v>
      </c>
      <c r="M172" s="235"/>
      <c r="N172" s="235">
        <v>0</v>
      </c>
      <c r="O172" s="235"/>
      <c r="P172" s="235">
        <v>0</v>
      </c>
      <c r="Q172" s="235"/>
      <c r="R172" s="235">
        <v>0</v>
      </c>
      <c r="S172" s="235"/>
      <c r="T172" s="235">
        <v>0</v>
      </c>
      <c r="U172" s="235"/>
    </row>
    <row r="173" spans="6:21" s="169" customFormat="1" ht="12.75" customHeight="1">
      <c r="F173" s="169" t="s">
        <v>588</v>
      </c>
      <c r="G173" s="169" t="s">
        <v>560</v>
      </c>
      <c r="J173" s="235">
        <v>0</v>
      </c>
      <c r="K173" s="235"/>
      <c r="L173" s="235">
        <v>0</v>
      </c>
      <c r="M173" s="235"/>
      <c r="N173" s="235">
        <v>0</v>
      </c>
      <c r="O173" s="235"/>
      <c r="P173" s="235">
        <v>0</v>
      </c>
      <c r="Q173" s="235"/>
      <c r="R173" s="235">
        <v>0</v>
      </c>
      <c r="S173" s="235"/>
      <c r="T173" s="235">
        <v>0</v>
      </c>
      <c r="U173" s="235"/>
    </row>
    <row r="174" spans="6:21" s="169" customFormat="1" ht="12.75" customHeight="1">
      <c r="F174" s="169" t="s">
        <v>589</v>
      </c>
      <c r="G174" s="169" t="s">
        <v>562</v>
      </c>
      <c r="J174" s="235">
        <v>0</v>
      </c>
      <c r="K174" s="235"/>
      <c r="L174" s="235">
        <v>0</v>
      </c>
      <c r="M174" s="235"/>
      <c r="N174" s="235">
        <v>0</v>
      </c>
      <c r="O174" s="235"/>
      <c r="P174" s="235">
        <v>0</v>
      </c>
      <c r="Q174" s="235"/>
      <c r="R174" s="235">
        <v>0</v>
      </c>
      <c r="S174" s="235"/>
      <c r="T174" s="235">
        <v>0</v>
      </c>
      <c r="U174" s="235"/>
    </row>
    <row r="175" spans="5:21" s="169" customFormat="1" ht="12.75" customHeight="1">
      <c r="E175" s="169" t="s">
        <v>590</v>
      </c>
      <c r="F175" s="169" t="s">
        <v>153</v>
      </c>
      <c r="J175" s="235">
        <v>0</v>
      </c>
      <c r="K175" s="235"/>
      <c r="L175" s="235">
        <v>0</v>
      </c>
      <c r="M175" s="235"/>
      <c r="N175" s="235">
        <v>0</v>
      </c>
      <c r="O175" s="235"/>
      <c r="P175" s="235">
        <v>0</v>
      </c>
      <c r="Q175" s="235"/>
      <c r="R175" s="235">
        <v>0</v>
      </c>
      <c r="S175" s="235"/>
      <c r="T175" s="235">
        <v>0</v>
      </c>
      <c r="U175" s="235"/>
    </row>
    <row r="176" spans="6:21" s="169" customFormat="1" ht="12.75" customHeight="1">
      <c r="F176" s="169" t="s">
        <v>591</v>
      </c>
      <c r="G176" s="169" t="s">
        <v>560</v>
      </c>
      <c r="J176" s="235">
        <v>0</v>
      </c>
      <c r="K176" s="235"/>
      <c r="L176" s="235">
        <v>0</v>
      </c>
      <c r="M176" s="235"/>
      <c r="N176" s="235">
        <v>0</v>
      </c>
      <c r="O176" s="235"/>
      <c r="P176" s="235">
        <v>0</v>
      </c>
      <c r="Q176" s="235"/>
      <c r="R176" s="235">
        <v>0</v>
      </c>
      <c r="S176" s="235"/>
      <c r="T176" s="235">
        <v>0</v>
      </c>
      <c r="U176" s="235"/>
    </row>
    <row r="177" spans="6:21" s="169" customFormat="1" ht="12.75" customHeight="1">
      <c r="F177" s="169" t="s">
        <v>592</v>
      </c>
      <c r="G177" s="169" t="s">
        <v>562</v>
      </c>
      <c r="J177" s="235">
        <v>0</v>
      </c>
      <c r="K177" s="235"/>
      <c r="L177" s="235">
        <v>0</v>
      </c>
      <c r="M177" s="235"/>
      <c r="N177" s="235">
        <v>0</v>
      </c>
      <c r="O177" s="235"/>
      <c r="P177" s="235">
        <v>0</v>
      </c>
      <c r="Q177" s="235"/>
      <c r="R177" s="235">
        <v>0</v>
      </c>
      <c r="S177" s="235"/>
      <c r="T177" s="235">
        <v>0</v>
      </c>
      <c r="U177" s="235"/>
    </row>
    <row r="178" spans="5:21" s="169" customFormat="1" ht="12.75" customHeight="1">
      <c r="E178" s="169" t="s">
        <v>593</v>
      </c>
      <c r="F178" s="169" t="s">
        <v>154</v>
      </c>
      <c r="J178" s="235">
        <v>0</v>
      </c>
      <c r="K178" s="235"/>
      <c r="L178" s="235">
        <v>0</v>
      </c>
      <c r="M178" s="235"/>
      <c r="N178" s="235">
        <v>0</v>
      </c>
      <c r="O178" s="235"/>
      <c r="P178" s="235">
        <v>0</v>
      </c>
      <c r="Q178" s="235"/>
      <c r="R178" s="235">
        <v>0</v>
      </c>
      <c r="S178" s="235"/>
      <c r="T178" s="235">
        <v>0</v>
      </c>
      <c r="U178" s="235"/>
    </row>
    <row r="179" spans="6:21" s="169" customFormat="1" ht="12.75" customHeight="1">
      <c r="F179" s="169" t="s">
        <v>594</v>
      </c>
      <c r="G179" s="169" t="s">
        <v>560</v>
      </c>
      <c r="J179" s="235">
        <v>0</v>
      </c>
      <c r="K179" s="235"/>
      <c r="L179" s="235">
        <v>0</v>
      </c>
      <c r="M179" s="235"/>
      <c r="N179" s="235">
        <v>0</v>
      </c>
      <c r="O179" s="235"/>
      <c r="P179" s="235">
        <v>0</v>
      </c>
      <c r="Q179" s="235"/>
      <c r="R179" s="235">
        <v>0</v>
      </c>
      <c r="S179" s="235"/>
      <c r="T179" s="235">
        <v>0</v>
      </c>
      <c r="U179" s="235"/>
    </row>
    <row r="180" spans="6:21" s="169" customFormat="1" ht="12.75" customHeight="1">
      <c r="F180" s="169" t="s">
        <v>595</v>
      </c>
      <c r="G180" s="169" t="s">
        <v>562</v>
      </c>
      <c r="J180" s="235">
        <v>0</v>
      </c>
      <c r="K180" s="235"/>
      <c r="L180" s="235">
        <v>0</v>
      </c>
      <c r="M180" s="235"/>
      <c r="N180" s="235">
        <v>0</v>
      </c>
      <c r="O180" s="235"/>
      <c r="P180" s="235">
        <v>0</v>
      </c>
      <c r="Q180" s="235"/>
      <c r="R180" s="235">
        <v>0</v>
      </c>
      <c r="S180" s="235"/>
      <c r="T180" s="235">
        <v>0</v>
      </c>
      <c r="U180" s="235"/>
    </row>
    <row r="181" spans="4:20" s="256" customFormat="1" ht="12.75" customHeight="1">
      <c r="D181" s="235" t="s">
        <v>279</v>
      </c>
      <c r="E181" s="235" t="s">
        <v>645</v>
      </c>
      <c r="J181" s="235">
        <v>189</v>
      </c>
      <c r="K181" s="235"/>
      <c r="L181" s="235">
        <v>1083.8115574616497</v>
      </c>
      <c r="M181" s="235"/>
      <c r="N181" s="235">
        <v>0</v>
      </c>
      <c r="O181" s="235"/>
      <c r="P181" s="235">
        <v>3.7</v>
      </c>
      <c r="Q181" s="235"/>
      <c r="R181" s="235">
        <v>-0.004593911649795501</v>
      </c>
      <c r="S181" s="235"/>
      <c r="T181" s="235">
        <v>1276.50696355</v>
      </c>
    </row>
    <row r="182" spans="10:20" s="290" customFormat="1" ht="12.75" customHeight="1">
      <c r="J182" s="349"/>
      <c r="K182" s="349"/>
      <c r="T182" s="349"/>
    </row>
    <row r="183" spans="2:20" s="290" customFormat="1" ht="12.75" customHeight="1">
      <c r="B183" s="363"/>
      <c r="C183" s="363"/>
      <c r="D183" s="363"/>
      <c r="E183" s="363"/>
      <c r="F183" s="363"/>
      <c r="G183" s="363"/>
      <c r="H183" s="363"/>
      <c r="I183" s="363"/>
      <c r="J183" s="364"/>
      <c r="K183" s="364"/>
      <c r="L183" s="363"/>
      <c r="M183" s="363"/>
      <c r="N183" s="363"/>
      <c r="O183" s="363"/>
      <c r="P183" s="363"/>
      <c r="Q183" s="363"/>
      <c r="R183" s="363"/>
      <c r="S183" s="363"/>
      <c r="T183" s="364"/>
    </row>
    <row r="184" spans="2:17" ht="12.75" customHeight="1">
      <c r="B184" s="186" t="s">
        <v>522</v>
      </c>
      <c r="C184" s="318" t="s">
        <v>605</v>
      </c>
      <c r="D184" s="318"/>
      <c r="E184" s="318"/>
      <c r="F184" s="360"/>
      <c r="G184" s="360"/>
      <c r="H184" s="360"/>
      <c r="I184" s="360"/>
      <c r="L184" s="361"/>
      <c r="M184" s="361"/>
      <c r="N184" s="362"/>
      <c r="O184" s="362"/>
      <c r="P184" s="362"/>
      <c r="Q184" s="362"/>
    </row>
    <row r="185" spans="2:17" ht="12.75" customHeight="1">
      <c r="B185" s="169"/>
      <c r="C185" s="318" t="s">
        <v>763</v>
      </c>
      <c r="D185" s="321"/>
      <c r="E185" s="169"/>
      <c r="F185" s="360"/>
      <c r="G185" s="360"/>
      <c r="H185" s="365"/>
      <c r="I185" s="365"/>
      <c r="L185" s="366"/>
      <c r="M185" s="366"/>
      <c r="N185" s="367"/>
      <c r="O185" s="367"/>
      <c r="P185" s="362"/>
      <c r="Q185" s="362"/>
    </row>
    <row r="186" spans="2:17" ht="7.5" customHeight="1">
      <c r="B186" s="360"/>
      <c r="H186" s="360"/>
      <c r="I186" s="360"/>
      <c r="L186" s="361"/>
      <c r="M186" s="361"/>
      <c r="N186" s="362"/>
      <c r="O186" s="362"/>
      <c r="P186" s="362"/>
      <c r="Q186" s="362"/>
    </row>
    <row r="187" ht="8.25" customHeight="1"/>
    <row r="188" ht="8.25" customHeight="1"/>
    <row r="189" ht="8.25" customHeight="1"/>
    <row r="190" ht="8.25" customHeight="1"/>
    <row r="191" ht="8.25" customHeight="1"/>
    <row r="192" ht="8.25" customHeight="1"/>
    <row r="193" ht="8.25" customHeight="1"/>
    <row r="194" ht="8.25" customHeight="1"/>
    <row r="195" ht="8.25" customHeight="1"/>
    <row r="196" ht="8.25" customHeight="1"/>
    <row r="197" ht="8.25" customHeight="1"/>
    <row r="198" ht="8.25" customHeight="1"/>
    <row r="199" ht="8.25" customHeight="1"/>
    <row r="200" ht="8.25" customHeight="1"/>
    <row r="201" ht="8.25" customHeight="1"/>
    <row r="202" ht="8.25" customHeight="1"/>
    <row r="203" ht="8.25" customHeight="1"/>
    <row r="204" ht="8.25" customHeight="1"/>
    <row r="205" ht="8.25" customHeight="1"/>
    <row r="206" ht="8.25" customHeight="1"/>
    <row r="207" ht="8.25" customHeight="1"/>
    <row r="208" ht="8.25" customHeight="1"/>
    <row r="209" ht="8.25" customHeight="1"/>
    <row r="210" ht="8.25" customHeight="1"/>
    <row r="211" ht="8.25" customHeight="1"/>
    <row r="212" ht="8.25" customHeight="1"/>
    <row r="213" ht="8.25" customHeight="1"/>
    <row r="214" ht="8.25" customHeight="1"/>
    <row r="215" ht="8.25" customHeight="1"/>
    <row r="216" ht="8.25" customHeight="1"/>
    <row r="217" ht="8.25" customHeight="1"/>
    <row r="218" ht="8.25" customHeight="1"/>
    <row r="219" ht="8.25" customHeight="1"/>
    <row r="220" ht="8.25" customHeight="1"/>
    <row r="221" ht="8.25" customHeight="1"/>
    <row r="222" ht="8.25" customHeight="1"/>
    <row r="223" ht="8.25" customHeight="1"/>
    <row r="224" ht="8.25" customHeight="1"/>
    <row r="225" ht="8.25" customHeight="1"/>
    <row r="226" ht="8.25" customHeight="1"/>
    <row r="227" ht="8.25" customHeight="1"/>
    <row r="228" ht="8.25" customHeight="1"/>
    <row r="229" ht="8.25" customHeight="1"/>
    <row r="230" ht="8.25" customHeight="1"/>
    <row r="231" ht="8.25" customHeight="1"/>
    <row r="232" ht="8.25" customHeight="1"/>
    <row r="233" ht="8.25" customHeight="1"/>
    <row r="234" ht="8.25" customHeight="1"/>
    <row r="235" ht="8.25" customHeight="1"/>
    <row r="236" ht="8.25" customHeight="1"/>
    <row r="237" ht="8.25" customHeight="1"/>
    <row r="238" ht="8.25" customHeight="1"/>
    <row r="239" ht="8.25" customHeight="1"/>
    <row r="240" ht="8.25" customHeight="1"/>
    <row r="241" ht="8.25" customHeight="1"/>
    <row r="242" ht="8.25" customHeight="1"/>
    <row r="243" ht="8.25" customHeight="1"/>
    <row r="244" ht="8.25" customHeight="1"/>
    <row r="245" ht="8.25" customHeight="1"/>
    <row r="246" ht="8.25" customHeight="1"/>
    <row r="247" ht="8.25" customHeight="1"/>
    <row r="248" ht="8.25" customHeight="1"/>
    <row r="249" ht="8.25" customHeight="1"/>
    <row r="250" ht="8.25" customHeight="1"/>
    <row r="251" ht="8.25" customHeight="1"/>
    <row r="252" ht="8.25" customHeight="1"/>
    <row r="253" ht="8.25" customHeight="1"/>
    <row r="254" ht="8.25" customHeight="1"/>
    <row r="255" ht="8.25" customHeight="1"/>
    <row r="256" ht="8.25" customHeight="1"/>
    <row r="257" ht="8.25" customHeight="1"/>
    <row r="258" ht="8.25" customHeight="1"/>
    <row r="259" ht="8.25" customHeight="1"/>
    <row r="260" ht="8.25" customHeight="1"/>
    <row r="261" ht="8.25" customHeight="1"/>
    <row r="262" ht="8.25" customHeight="1"/>
    <row r="263" ht="8.25" customHeight="1"/>
    <row r="264" ht="8.25" customHeight="1"/>
    <row r="265" ht="8.25" customHeight="1"/>
    <row r="266" ht="8.25" customHeight="1"/>
    <row r="267" ht="8.25" customHeight="1"/>
    <row r="268" ht="8.25" customHeight="1"/>
    <row r="269" ht="8.25" customHeight="1"/>
    <row r="270" ht="8.25" customHeight="1"/>
    <row r="271" ht="8.25" customHeight="1"/>
    <row r="272" ht="8.25" customHeight="1"/>
    <row r="273" ht="8.25" customHeight="1"/>
    <row r="274" ht="8.25" customHeight="1"/>
    <row r="275" ht="8.25" customHeight="1"/>
    <row r="276" ht="8.25" customHeight="1"/>
    <row r="277" ht="8.25" customHeight="1"/>
    <row r="278" ht="8.25" customHeight="1"/>
    <row r="279" ht="8.25" customHeight="1"/>
    <row r="280" ht="8.25" customHeight="1"/>
    <row r="281" ht="8.25" customHeight="1"/>
    <row r="282" ht="8.25" customHeight="1"/>
    <row r="283" ht="8.25" customHeight="1"/>
    <row r="284" ht="8.25" customHeight="1"/>
    <row r="285" ht="8.25" customHeight="1"/>
    <row r="286" ht="8.25" customHeight="1"/>
    <row r="287" ht="8.25" customHeight="1"/>
    <row r="288" ht="8.25" customHeight="1"/>
    <row r="289" ht="8.25" customHeight="1"/>
    <row r="290" ht="8.25" customHeight="1"/>
    <row r="291" ht="8.25" customHeight="1"/>
  </sheetData>
  <printOptions/>
  <pageMargins left="0.75" right="0.75" top="1" bottom="1" header="0" footer="0"/>
  <pageSetup horizontalDpi="600" verticalDpi="600" orientation="portrait" scale="83" r:id="rId1"/>
  <rowBreaks count="1" manualBreakCount="1">
    <brk id="102" min="1" max="20" man="1"/>
  </rowBreaks>
</worksheet>
</file>

<file path=xl/worksheets/sheet2.xml><?xml version="1.0" encoding="utf-8"?>
<worksheet xmlns="http://schemas.openxmlformats.org/spreadsheetml/2006/main" xmlns:r="http://schemas.openxmlformats.org/officeDocument/2006/relationships">
  <dimension ref="B1:J92"/>
  <sheetViews>
    <sheetView zoomScale="75" zoomScaleNormal="75" workbookViewId="0" topLeftCell="A1">
      <selection activeCell="A1" sqref="A1"/>
    </sheetView>
  </sheetViews>
  <sheetFormatPr defaultColWidth="11.421875" defaultRowHeight="12.75"/>
  <cols>
    <col min="1" max="6" width="2.7109375" style="157" customWidth="1"/>
    <col min="7" max="7" width="45.421875" style="157" customWidth="1"/>
    <col min="8" max="10" width="13.57421875" style="157" customWidth="1"/>
    <col min="11" max="16384" width="11.421875" style="157" customWidth="1"/>
  </cols>
  <sheetData>
    <row r="1" ht="12.75">
      <c r="B1" s="157" t="s">
        <v>657</v>
      </c>
    </row>
    <row r="2" spans="2:10" ht="12.75">
      <c r="B2" s="392" t="s">
        <v>789</v>
      </c>
      <c r="C2" s="392"/>
      <c r="D2" s="392"/>
      <c r="E2" s="392"/>
      <c r="F2" s="392"/>
      <c r="G2" s="392"/>
      <c r="H2" s="392"/>
      <c r="I2" s="392"/>
      <c r="J2" s="392"/>
    </row>
    <row r="3" spans="2:10" ht="12.75">
      <c r="B3" s="391" t="s">
        <v>0</v>
      </c>
      <c r="C3" s="391"/>
      <c r="D3" s="391"/>
      <c r="E3" s="391"/>
      <c r="F3" s="391"/>
      <c r="G3" s="391"/>
      <c r="H3" s="391"/>
      <c r="I3" s="391"/>
      <c r="J3" s="391"/>
    </row>
    <row r="4" ht="6.75" customHeight="1"/>
    <row r="5" spans="2:10" ht="12.75" customHeight="1">
      <c r="B5" s="158"/>
      <c r="C5" s="158"/>
      <c r="D5" s="158"/>
      <c r="E5" s="158"/>
      <c r="F5" s="158"/>
      <c r="G5" s="158"/>
      <c r="H5" s="158"/>
      <c r="I5" s="158"/>
      <c r="J5" s="158"/>
    </row>
    <row r="6" spans="2:10" ht="12.75">
      <c r="B6" s="159"/>
      <c r="C6" s="160" t="s">
        <v>1</v>
      </c>
      <c r="D6" s="160"/>
      <c r="E6" s="160"/>
      <c r="F6" s="160"/>
      <c r="G6" s="159"/>
      <c r="H6" s="161" t="s">
        <v>417</v>
      </c>
      <c r="I6" s="161" t="s">
        <v>418</v>
      </c>
      <c r="J6" s="161" t="s">
        <v>163</v>
      </c>
    </row>
    <row r="7" spans="2:10" ht="12.75">
      <c r="B7" s="162"/>
      <c r="C7" s="162"/>
      <c r="D7" s="162"/>
      <c r="E7" s="162"/>
      <c r="F7" s="162"/>
      <c r="G7" s="162"/>
      <c r="H7" s="163"/>
      <c r="I7" s="163"/>
      <c r="J7" s="163"/>
    </row>
    <row r="8" ht="9" customHeight="1"/>
    <row r="9" spans="2:10" ht="12.75">
      <c r="B9" s="164" t="s">
        <v>419</v>
      </c>
      <c r="C9" s="392" t="s">
        <v>420</v>
      </c>
      <c r="D9" s="392"/>
      <c r="E9" s="392"/>
      <c r="F9" s="392"/>
      <c r="G9" s="392"/>
      <c r="H9" s="165">
        <v>71744.15510833074</v>
      </c>
      <c r="I9" s="165">
        <v>67527.1231579216</v>
      </c>
      <c r="J9" s="165">
        <v>4217.031950409146</v>
      </c>
    </row>
    <row r="10" spans="2:10" ht="7.5" customHeight="1">
      <c r="B10" s="166"/>
      <c r="H10" s="167"/>
      <c r="I10" s="167"/>
      <c r="J10" s="167"/>
    </row>
    <row r="11" spans="2:10" ht="12.75">
      <c r="B11" s="166"/>
      <c r="C11" s="157" t="s">
        <v>421</v>
      </c>
      <c r="D11" s="391" t="s">
        <v>422</v>
      </c>
      <c r="E11" s="391"/>
      <c r="F11" s="391"/>
      <c r="G11" s="391"/>
      <c r="H11" s="167">
        <v>62242.41390965255</v>
      </c>
      <c r="I11" s="167">
        <v>49335.217131470825</v>
      </c>
      <c r="J11" s="167">
        <v>12907.196778181722</v>
      </c>
    </row>
    <row r="12" spans="2:10" ht="12.75">
      <c r="B12" s="164"/>
      <c r="C12" s="168"/>
      <c r="D12" s="168" t="s">
        <v>423</v>
      </c>
      <c r="E12" s="168" t="s">
        <v>310</v>
      </c>
      <c r="F12" s="168"/>
      <c r="G12" s="168"/>
      <c r="H12" s="165">
        <v>53735.396061648185</v>
      </c>
      <c r="I12" s="165">
        <v>39753.896806599034</v>
      </c>
      <c r="J12" s="165">
        <v>13981.499255049152</v>
      </c>
    </row>
    <row r="13" spans="2:10" ht="12.75">
      <c r="B13" s="166"/>
      <c r="E13" s="157" t="s">
        <v>424</v>
      </c>
      <c r="H13" s="167">
        <v>52437.21496209819</v>
      </c>
      <c r="I13" s="167">
        <v>38847.45536159904</v>
      </c>
      <c r="J13" s="167">
        <v>13589.75960049915</v>
      </c>
    </row>
    <row r="14" spans="2:10" ht="12.75">
      <c r="B14" s="166"/>
      <c r="F14" s="157" t="s">
        <v>160</v>
      </c>
      <c r="H14" s="167">
        <v>50986.67433261001</v>
      </c>
      <c r="I14" s="167">
        <v>36151.00615043374</v>
      </c>
      <c r="J14" s="167">
        <v>14835.668182176269</v>
      </c>
    </row>
    <row r="15" spans="2:10" ht="12.75">
      <c r="B15" s="166"/>
      <c r="F15" s="157" t="s">
        <v>425</v>
      </c>
      <c r="H15" s="167">
        <v>1450.5406294881725</v>
      </c>
      <c r="I15" s="167">
        <v>2696.4492111652944</v>
      </c>
      <c r="J15" s="167">
        <v>-1245.908581677122</v>
      </c>
    </row>
    <row r="16" spans="2:10" ht="12.75">
      <c r="B16" s="166"/>
      <c r="E16" s="157" t="s">
        <v>426</v>
      </c>
      <c r="H16" s="167">
        <v>0</v>
      </c>
      <c r="I16" s="167">
        <v>15.205976000000001</v>
      </c>
      <c r="J16" s="167">
        <v>-15.205976000000001</v>
      </c>
    </row>
    <row r="17" spans="2:10" ht="12.75">
      <c r="B17" s="166"/>
      <c r="E17" s="157" t="s">
        <v>169</v>
      </c>
      <c r="H17" s="167">
        <v>391.562631</v>
      </c>
      <c r="I17" s="167">
        <v>891.235469</v>
      </c>
      <c r="J17" s="167">
        <v>-499.67283799999996</v>
      </c>
    </row>
    <row r="18" spans="2:10" ht="12.75">
      <c r="B18" s="166"/>
      <c r="E18" s="157" t="s">
        <v>170</v>
      </c>
      <c r="H18" s="167">
        <v>906.61846855</v>
      </c>
      <c r="I18" s="167">
        <v>0</v>
      </c>
      <c r="J18" s="167">
        <v>906.61846855</v>
      </c>
    </row>
    <row r="19" spans="2:10" ht="12.75">
      <c r="B19" s="164"/>
      <c r="C19" s="168"/>
      <c r="D19" s="168" t="s">
        <v>427</v>
      </c>
      <c r="E19" s="168" t="s">
        <v>311</v>
      </c>
      <c r="F19" s="168"/>
      <c r="G19" s="168"/>
      <c r="H19" s="165">
        <v>8507.017848004365</v>
      </c>
      <c r="I19" s="165">
        <v>9581.320324871795</v>
      </c>
      <c r="J19" s="165">
        <v>-1074.3024768674295</v>
      </c>
    </row>
    <row r="20" spans="2:10" ht="12.75">
      <c r="B20" s="166"/>
      <c r="E20" s="157" t="s">
        <v>171</v>
      </c>
      <c r="H20" s="167">
        <v>4678.706295880105</v>
      </c>
      <c r="I20" s="167">
        <v>4879.66254224133</v>
      </c>
      <c r="J20" s="167">
        <v>-200.95624636122466</v>
      </c>
    </row>
    <row r="21" spans="2:10" ht="12.75">
      <c r="B21" s="166"/>
      <c r="E21" s="157" t="s">
        <v>172</v>
      </c>
      <c r="H21" s="167">
        <v>1567.7689999999998</v>
      </c>
      <c r="I21" s="167">
        <v>1624.645</v>
      </c>
      <c r="J21" s="169">
        <v>-56.876000000000204</v>
      </c>
    </row>
    <row r="22" spans="2:10" ht="12.75">
      <c r="B22" s="166"/>
      <c r="E22" s="157" t="s">
        <v>53</v>
      </c>
      <c r="H22" s="167">
        <v>2260.54255212426</v>
      </c>
      <c r="I22" s="167">
        <v>3077.0127826304642</v>
      </c>
      <c r="J22" s="167">
        <v>-816.4702305062042</v>
      </c>
    </row>
    <row r="23" spans="2:10" ht="8.25" customHeight="1">
      <c r="B23" s="166"/>
      <c r="H23" s="167"/>
      <c r="I23" s="167"/>
      <c r="J23" s="167"/>
    </row>
    <row r="24" spans="2:10" ht="12.75">
      <c r="B24" s="164"/>
      <c r="C24" s="157" t="s">
        <v>428</v>
      </c>
      <c r="D24" s="391" t="s">
        <v>429</v>
      </c>
      <c r="E24" s="391"/>
      <c r="F24" s="391"/>
      <c r="G24" s="391"/>
      <c r="H24" s="167">
        <v>6971.211521340945</v>
      </c>
      <c r="I24" s="167">
        <v>17277.41621577833</v>
      </c>
      <c r="J24" s="167">
        <v>-10306.204694437383</v>
      </c>
    </row>
    <row r="25" spans="2:10" ht="12.75">
      <c r="B25" s="164"/>
      <c r="E25" s="157" t="s">
        <v>430</v>
      </c>
      <c r="H25" s="167">
        <v>4.4</v>
      </c>
      <c r="I25" s="167">
        <v>5.6</v>
      </c>
      <c r="J25" s="167">
        <v>-1.2</v>
      </c>
    </row>
    <row r="26" spans="2:10" ht="12.75">
      <c r="B26" s="164"/>
      <c r="E26" s="157" t="s">
        <v>173</v>
      </c>
      <c r="H26" s="167">
        <v>6966.811521340946</v>
      </c>
      <c r="I26" s="167">
        <v>17271.81621577833</v>
      </c>
      <c r="J26" s="167">
        <v>-10305.004694437384</v>
      </c>
    </row>
    <row r="27" spans="2:10" ht="12.75">
      <c r="B27" s="164"/>
      <c r="F27" s="157" t="s">
        <v>161</v>
      </c>
      <c r="H27" s="167">
        <v>4433.592840531787</v>
      </c>
      <c r="I27" s="167">
        <v>15706.54649138045</v>
      </c>
      <c r="J27" s="167">
        <v>-11272.953650848664</v>
      </c>
    </row>
    <row r="28" spans="2:10" ht="12.75">
      <c r="B28" s="164"/>
      <c r="G28" s="157" t="s">
        <v>155</v>
      </c>
      <c r="H28" s="167">
        <v>2814.87148421947</v>
      </c>
      <c r="I28" s="167">
        <v>0</v>
      </c>
      <c r="J28" s="167">
        <v>2814.87148421947</v>
      </c>
    </row>
    <row r="29" spans="2:10" ht="12.75">
      <c r="B29" s="164"/>
      <c r="G29" s="157" t="s">
        <v>156</v>
      </c>
      <c r="H29" s="167">
        <v>1618.7213563123175</v>
      </c>
      <c r="I29" s="167">
        <v>15706.54649138045</v>
      </c>
      <c r="J29" s="167">
        <v>-14087.825135068133</v>
      </c>
    </row>
    <row r="30" spans="2:10" ht="12.75">
      <c r="B30" s="164"/>
      <c r="F30" s="157" t="s">
        <v>78</v>
      </c>
      <c r="H30" s="167">
        <v>1889.2827141068083</v>
      </c>
      <c r="I30" s="167">
        <v>852.5924657422931</v>
      </c>
      <c r="J30" s="167">
        <v>1036.6902483645151</v>
      </c>
    </row>
    <row r="31" spans="2:10" ht="12.75">
      <c r="B31" s="164"/>
      <c r="G31" s="157" t="s">
        <v>164</v>
      </c>
      <c r="H31" s="167">
        <v>1154.7288911907624</v>
      </c>
      <c r="I31" s="167">
        <v>248.9106509248291</v>
      </c>
      <c r="J31" s="167">
        <v>905.8182402659334</v>
      </c>
    </row>
    <row r="32" spans="2:10" ht="12.75">
      <c r="B32" s="164"/>
      <c r="G32" s="157" t="s">
        <v>165</v>
      </c>
      <c r="H32" s="167">
        <v>734.5538229160459</v>
      </c>
      <c r="I32" s="167">
        <v>603.681814817464</v>
      </c>
      <c r="J32" s="167">
        <v>130.8720080985819</v>
      </c>
    </row>
    <row r="33" spans="2:10" ht="12.75">
      <c r="B33" s="164"/>
      <c r="F33" s="157" t="s">
        <v>81</v>
      </c>
      <c r="H33" s="167">
        <v>643.9359667023496</v>
      </c>
      <c r="I33" s="167">
        <v>712.6772586555862</v>
      </c>
      <c r="J33" s="167">
        <v>-68.74129195323667</v>
      </c>
    </row>
    <row r="34" spans="2:10" ht="7.5" customHeight="1">
      <c r="B34" s="166"/>
      <c r="H34" s="167"/>
      <c r="I34" s="167"/>
      <c r="J34" s="167"/>
    </row>
    <row r="35" spans="2:10" ht="12.75">
      <c r="B35" s="166"/>
      <c r="C35" s="157" t="s">
        <v>431</v>
      </c>
      <c r="D35" s="157" t="s">
        <v>432</v>
      </c>
      <c r="H35" s="167">
        <v>2530.5296773372465</v>
      </c>
      <c r="I35" s="167">
        <v>914.4898106724382</v>
      </c>
      <c r="J35" s="167">
        <v>1616.0398666648084</v>
      </c>
    </row>
    <row r="36" spans="2:10" ht="6" customHeight="1">
      <c r="B36" s="166"/>
      <c r="H36" s="167"/>
      <c r="I36" s="167"/>
      <c r="J36" s="167"/>
    </row>
    <row r="37" spans="2:10" ht="12.75">
      <c r="B37" s="164" t="s">
        <v>433</v>
      </c>
      <c r="C37" s="168" t="s">
        <v>193</v>
      </c>
      <c r="D37" s="168"/>
      <c r="E37" s="168"/>
      <c r="F37" s="168"/>
      <c r="G37" s="168"/>
      <c r="H37" s="165">
        <v>272959.66381712176</v>
      </c>
      <c r="I37" s="165">
        <v>277062.1758084403</v>
      </c>
      <c r="J37" s="165">
        <v>-4102.511991318548</v>
      </c>
    </row>
    <row r="38" spans="2:10" ht="12.75">
      <c r="B38" s="166"/>
      <c r="H38" s="167"/>
      <c r="I38" s="167"/>
      <c r="J38" s="167"/>
    </row>
    <row r="39" spans="2:10" ht="12.75">
      <c r="B39" s="166"/>
      <c r="C39" s="157" t="s">
        <v>421</v>
      </c>
      <c r="D39" s="157" t="s">
        <v>434</v>
      </c>
      <c r="H39" s="167">
        <v>14.5055102</v>
      </c>
      <c r="I39" s="167">
        <v>0</v>
      </c>
      <c r="J39" s="167">
        <v>14.5055102</v>
      </c>
    </row>
    <row r="40" spans="2:10" ht="12.75">
      <c r="B40" s="166"/>
      <c r="E40" s="157" t="s">
        <v>435</v>
      </c>
      <c r="H40" s="167">
        <v>14.5055102</v>
      </c>
      <c r="I40" s="167">
        <v>0</v>
      </c>
      <c r="J40" s="167">
        <v>14.5055102</v>
      </c>
    </row>
    <row r="41" spans="2:10" ht="12.75">
      <c r="B41" s="166"/>
      <c r="E41" s="157" t="s">
        <v>436</v>
      </c>
      <c r="H41" s="167">
        <v>0</v>
      </c>
      <c r="I41" s="167">
        <v>0</v>
      </c>
      <c r="J41" s="167">
        <v>0</v>
      </c>
    </row>
    <row r="42" spans="2:10" ht="6" customHeight="1">
      <c r="B42" s="166"/>
      <c r="H42" s="167"/>
      <c r="I42" s="167"/>
      <c r="J42" s="167"/>
    </row>
    <row r="43" spans="2:10" ht="12.75">
      <c r="B43" s="166"/>
      <c r="C43" s="157" t="s">
        <v>428</v>
      </c>
      <c r="D43" s="157" t="s">
        <v>437</v>
      </c>
      <c r="H43" s="167">
        <v>272945.1583069218</v>
      </c>
      <c r="I43" s="167">
        <v>277062.1758084403</v>
      </c>
      <c r="J43" s="167">
        <v>-4117.017501518538</v>
      </c>
    </row>
    <row r="44" spans="2:10" ht="12.75">
      <c r="B44" s="166"/>
      <c r="E44" s="157" t="s">
        <v>161</v>
      </c>
      <c r="H44" s="167">
        <v>22280.34398987225</v>
      </c>
      <c r="I44" s="167">
        <v>17561.441847201786</v>
      </c>
      <c r="J44" s="167">
        <v>4718.902142670464</v>
      </c>
    </row>
    <row r="45" spans="2:10" ht="12.75">
      <c r="B45" s="166"/>
      <c r="F45" s="157" t="s">
        <v>155</v>
      </c>
      <c r="H45" s="167">
        <v>2762.0080642000003</v>
      </c>
      <c r="I45" s="167">
        <v>10744.93423986947</v>
      </c>
      <c r="J45" s="167">
        <v>-7982.92617566947</v>
      </c>
    </row>
    <row r="46" spans="2:10" ht="12.75">
      <c r="B46" s="166"/>
      <c r="G46" s="157" t="s">
        <v>15</v>
      </c>
      <c r="H46" s="167">
        <v>1306.20913313</v>
      </c>
      <c r="I46" s="167">
        <v>5681.852529759999</v>
      </c>
      <c r="J46" s="167">
        <v>-4375.643396629999</v>
      </c>
    </row>
    <row r="47" spans="2:10" ht="12.75">
      <c r="B47" s="166"/>
      <c r="G47" s="157" t="s">
        <v>16</v>
      </c>
      <c r="H47" s="167">
        <v>0</v>
      </c>
      <c r="I47" s="167">
        <v>2570.8571195694703</v>
      </c>
      <c r="J47" s="167">
        <v>-2570.8571195694703</v>
      </c>
    </row>
    <row r="48" spans="2:10" ht="12.75">
      <c r="B48" s="166"/>
      <c r="G48" s="157" t="s">
        <v>17</v>
      </c>
      <c r="H48" s="167">
        <v>1455.7989310700002</v>
      </c>
      <c r="I48" s="167">
        <v>2492.22459054</v>
      </c>
      <c r="J48" s="167">
        <v>-1036.4256594699998</v>
      </c>
    </row>
    <row r="49" spans="2:10" ht="12.75">
      <c r="B49" s="166"/>
      <c r="F49" s="157" t="s">
        <v>156</v>
      </c>
      <c r="H49" s="167">
        <v>19518.33592567225</v>
      </c>
      <c r="I49" s="167">
        <v>6816.507607332317</v>
      </c>
      <c r="J49" s="167">
        <v>12701.828318339933</v>
      </c>
    </row>
    <row r="50" spans="2:10" ht="12.75">
      <c r="B50" s="166"/>
      <c r="G50" s="157" t="s">
        <v>15</v>
      </c>
      <c r="H50" s="167">
        <v>4681.150275678045</v>
      </c>
      <c r="I50" s="167">
        <v>2806.48066102</v>
      </c>
      <c r="J50" s="167">
        <v>1874.6696146580448</v>
      </c>
    </row>
    <row r="51" spans="2:10" ht="12.75">
      <c r="B51" s="166"/>
      <c r="G51" s="157" t="s">
        <v>16</v>
      </c>
      <c r="H51" s="167">
        <v>11478.764940994206</v>
      </c>
      <c r="I51" s="167">
        <v>1618.7213563123175</v>
      </c>
      <c r="J51" s="167">
        <v>9860.04358468189</v>
      </c>
    </row>
    <row r="52" spans="2:10" ht="12.75">
      <c r="B52" s="166"/>
      <c r="G52" s="157" t="s">
        <v>17</v>
      </c>
      <c r="H52" s="167">
        <v>3358.420708999999</v>
      </c>
      <c r="I52" s="167">
        <v>2391.30559</v>
      </c>
      <c r="J52" s="167">
        <v>967.1151189999991</v>
      </c>
    </row>
    <row r="53" spans="2:10" ht="12.75">
      <c r="B53" s="166"/>
      <c r="E53" s="157" t="s">
        <v>78</v>
      </c>
      <c r="H53" s="167">
        <v>120524.37687450417</v>
      </c>
      <c r="I53" s="167">
        <v>132408.96497649822</v>
      </c>
      <c r="J53" s="167">
        <v>-11884.588101994043</v>
      </c>
    </row>
    <row r="54" spans="2:10" ht="12.75">
      <c r="B54" s="166"/>
      <c r="F54" s="157" t="s">
        <v>19</v>
      </c>
      <c r="H54" s="167">
        <v>108188.08695987417</v>
      </c>
      <c r="I54" s="167">
        <v>122080.7825362566</v>
      </c>
      <c r="J54" s="167">
        <v>-13892.695576382437</v>
      </c>
    </row>
    <row r="55" spans="2:10" ht="12.75">
      <c r="B55" s="166"/>
      <c r="F55" s="157" t="s">
        <v>8</v>
      </c>
      <c r="H55" s="167">
        <v>12336.289914629999</v>
      </c>
      <c r="I55" s="167">
        <v>10328.18244024161</v>
      </c>
      <c r="J55" s="167">
        <v>2008.1074743883892</v>
      </c>
    </row>
    <row r="56" spans="2:10" ht="12.75">
      <c r="B56" s="166"/>
      <c r="E56" s="157" t="s">
        <v>438</v>
      </c>
      <c r="H56" s="167">
        <v>8676.1303118965</v>
      </c>
      <c r="I56" s="167">
        <v>8971.5540911492</v>
      </c>
      <c r="J56" s="167">
        <v>-295.4237792527001</v>
      </c>
    </row>
    <row r="57" spans="2:10" ht="12.75">
      <c r="B57" s="166"/>
      <c r="F57" s="157" t="s">
        <v>19</v>
      </c>
      <c r="H57" s="167">
        <v>8665.0051450565</v>
      </c>
      <c r="I57" s="167">
        <v>15.161973460000002</v>
      </c>
      <c r="J57" s="167">
        <v>8649.8431715965</v>
      </c>
    </row>
    <row r="58" spans="2:10" ht="12.75">
      <c r="B58" s="166"/>
      <c r="F58" s="157" t="s">
        <v>8</v>
      </c>
      <c r="H58" s="167">
        <v>11.125166839999999</v>
      </c>
      <c r="I58" s="167">
        <v>8956.3921176892</v>
      </c>
      <c r="J58" s="167">
        <v>-8945.2669508492</v>
      </c>
    </row>
    <row r="59" spans="2:10" ht="12.75">
      <c r="B59" s="166"/>
      <c r="E59" s="157" t="s">
        <v>176</v>
      </c>
      <c r="H59" s="167">
        <v>118969.6705176514</v>
      </c>
      <c r="I59" s="167">
        <v>113977.83088421298</v>
      </c>
      <c r="J59" s="167">
        <v>4991.839633438416</v>
      </c>
    </row>
    <row r="60" spans="2:10" ht="12.75">
      <c r="B60" s="166"/>
      <c r="F60" s="157" t="s">
        <v>19</v>
      </c>
      <c r="H60" s="167">
        <v>93290.33545503332</v>
      </c>
      <c r="I60" s="167">
        <v>95062.80193391987</v>
      </c>
      <c r="J60" s="167">
        <v>-1772.4664788865484</v>
      </c>
    </row>
    <row r="61" spans="2:10" ht="12.75">
      <c r="B61" s="166"/>
      <c r="G61" s="157" t="s">
        <v>21</v>
      </c>
      <c r="H61" s="167">
        <v>799.6364591605912</v>
      </c>
      <c r="I61" s="167">
        <v>4929.158641519381</v>
      </c>
      <c r="J61" s="167">
        <v>-4129.522182358789</v>
      </c>
    </row>
    <row r="62" spans="2:10" ht="12.75">
      <c r="B62" s="166"/>
      <c r="G62" s="157" t="s">
        <v>22</v>
      </c>
      <c r="H62" s="167">
        <v>2394.49388216</v>
      </c>
      <c r="I62" s="167">
        <v>3651.75590437</v>
      </c>
      <c r="J62" s="167">
        <v>-1257.26202221</v>
      </c>
    </row>
    <row r="63" spans="2:10" ht="12.75">
      <c r="B63" s="166"/>
      <c r="G63" s="157" t="s">
        <v>74</v>
      </c>
      <c r="H63" s="167">
        <v>90096.20511371273</v>
      </c>
      <c r="I63" s="167">
        <v>86481.88738803049</v>
      </c>
      <c r="J63" s="167">
        <v>3614.3177256822382</v>
      </c>
    </row>
    <row r="64" spans="2:10" ht="12.75">
      <c r="B64" s="166"/>
      <c r="G64" s="157" t="s">
        <v>24</v>
      </c>
      <c r="H64" s="167">
        <v>0</v>
      </c>
      <c r="I64" s="167">
        <v>0</v>
      </c>
      <c r="J64" s="167">
        <v>0</v>
      </c>
    </row>
    <row r="65" spans="2:10" ht="12.75">
      <c r="B65" s="166"/>
      <c r="F65" s="157" t="s">
        <v>8</v>
      </c>
      <c r="H65" s="167">
        <v>25679.335062618084</v>
      </c>
      <c r="I65" s="167">
        <v>18915.028950293112</v>
      </c>
      <c r="J65" s="167">
        <v>6764.30611232497</v>
      </c>
    </row>
    <row r="66" spans="2:10" ht="12.75">
      <c r="B66" s="166"/>
      <c r="G66" s="157" t="s">
        <v>21</v>
      </c>
      <c r="H66" s="167">
        <v>2729.1425128598235</v>
      </c>
      <c r="I66" s="167">
        <v>3635.960733115501</v>
      </c>
      <c r="J66" s="167">
        <v>-906.8182202556777</v>
      </c>
    </row>
    <row r="67" spans="2:10" ht="12.75">
      <c r="B67" s="166"/>
      <c r="G67" s="157" t="s">
        <v>22</v>
      </c>
      <c r="H67" s="167">
        <v>21242.448015779</v>
      </c>
      <c r="I67" s="167">
        <v>14876.70524066</v>
      </c>
      <c r="J67" s="167">
        <v>6365.742775118999</v>
      </c>
    </row>
    <row r="68" spans="2:10" ht="12.75">
      <c r="B68" s="166"/>
      <c r="G68" s="157" t="s">
        <v>74</v>
      </c>
      <c r="H68" s="167">
        <v>612.4344127967721</v>
      </c>
      <c r="I68" s="167">
        <v>382.86441279677206</v>
      </c>
      <c r="J68" s="167">
        <v>229.57</v>
      </c>
    </row>
    <row r="69" spans="2:10" ht="12.75">
      <c r="B69" s="166"/>
      <c r="G69" s="157" t="s">
        <v>25</v>
      </c>
      <c r="H69" s="167">
        <v>10.11588972</v>
      </c>
      <c r="I69" s="167">
        <v>18.11588972</v>
      </c>
      <c r="J69" s="167">
        <v>-8</v>
      </c>
    </row>
    <row r="70" spans="2:10" ht="12.75">
      <c r="B70" s="166"/>
      <c r="G70" s="157" t="s">
        <v>645</v>
      </c>
      <c r="H70" s="167">
        <v>1085.1942314624896</v>
      </c>
      <c r="I70" s="167">
        <v>1.3826740008397536</v>
      </c>
      <c r="J70" s="167">
        <v>1083.81155746165</v>
      </c>
    </row>
    <row r="71" spans="2:10" ht="12.75">
      <c r="B71" s="166"/>
      <c r="E71" s="157" t="s">
        <v>177</v>
      </c>
      <c r="H71" s="167">
        <v>2494.6366129974285</v>
      </c>
      <c r="I71" s="167">
        <v>4142.3840093781455</v>
      </c>
      <c r="J71" s="167">
        <v>-1647.747396380717</v>
      </c>
    </row>
    <row r="72" spans="2:10" ht="6.75" customHeight="1">
      <c r="B72" s="166"/>
      <c r="H72" s="167"/>
      <c r="I72" s="167"/>
      <c r="J72" s="167"/>
    </row>
    <row r="73" spans="2:10" ht="12.75">
      <c r="B73" s="170" t="s">
        <v>439</v>
      </c>
      <c r="C73" s="171" t="s">
        <v>440</v>
      </c>
      <c r="D73" s="171"/>
      <c r="E73" s="171"/>
      <c r="F73" s="171"/>
      <c r="G73" s="171"/>
      <c r="H73" s="172"/>
      <c r="I73" s="172"/>
      <c r="J73" s="172">
        <v>-114.5199590905977</v>
      </c>
    </row>
    <row r="74" spans="8:10" ht="7.5" customHeight="1">
      <c r="H74" s="167"/>
      <c r="I74" s="167"/>
      <c r="J74" s="167"/>
    </row>
    <row r="75" spans="2:10" ht="12.75">
      <c r="B75" s="157" t="s">
        <v>441</v>
      </c>
      <c r="H75" s="167"/>
      <c r="I75" s="167"/>
      <c r="J75" s="167"/>
    </row>
    <row r="76" spans="2:10" ht="12.75">
      <c r="B76" s="159" t="s">
        <v>442</v>
      </c>
      <c r="C76" s="159"/>
      <c r="D76" s="159"/>
      <c r="E76" s="159"/>
      <c r="F76" s="159"/>
      <c r="G76" s="159"/>
      <c r="H76" s="174"/>
      <c r="I76" s="174"/>
      <c r="J76" s="174">
        <v>1647.747396380717</v>
      </c>
    </row>
    <row r="77" spans="2:10" ht="12.75">
      <c r="B77" s="159" t="s">
        <v>443</v>
      </c>
      <c r="C77" s="159"/>
      <c r="D77" s="159"/>
      <c r="E77" s="159"/>
      <c r="F77" s="159"/>
      <c r="G77" s="159"/>
      <c r="H77" s="174">
        <v>270465.0272041243</v>
      </c>
      <c r="I77" s="174">
        <v>272919.79179906216</v>
      </c>
      <c r="J77" s="167">
        <v>-2454.7645949378493</v>
      </c>
    </row>
    <row r="78" spans="8:10" ht="7.5" customHeight="1">
      <c r="H78" s="167"/>
      <c r="I78" s="167"/>
      <c r="J78" s="167"/>
    </row>
    <row r="79" spans="8:10" ht="15" customHeight="1">
      <c r="H79" s="175" t="s">
        <v>417</v>
      </c>
      <c r="I79" s="175" t="s">
        <v>418</v>
      </c>
      <c r="J79" s="175" t="s">
        <v>163</v>
      </c>
    </row>
    <row r="80" spans="2:10" ht="12.75">
      <c r="B80" s="176" t="s">
        <v>444</v>
      </c>
      <c r="C80" s="157" t="s">
        <v>445</v>
      </c>
      <c r="H80" s="167">
        <v>92368.60308487999</v>
      </c>
      <c r="I80" s="167">
        <v>94105.65055221031</v>
      </c>
      <c r="J80" s="167">
        <v>-1737.0474673303252</v>
      </c>
    </row>
    <row r="81" spans="4:10" ht="12.75">
      <c r="D81" s="157" t="s">
        <v>21</v>
      </c>
      <c r="H81" s="167">
        <v>799.6364591605912</v>
      </c>
      <c r="I81" s="167">
        <v>4929.158641519381</v>
      </c>
      <c r="J81" s="167">
        <v>-4129.52218235879</v>
      </c>
    </row>
    <row r="82" spans="4:10" ht="12.75">
      <c r="D82" s="157" t="s">
        <v>22</v>
      </c>
      <c r="H82" s="167">
        <v>1472.7615120066612</v>
      </c>
      <c r="I82" s="167">
        <v>2694.6045226604233</v>
      </c>
      <c r="J82" s="167">
        <v>-1221.8430106537621</v>
      </c>
    </row>
    <row r="83" spans="4:10" ht="12.75">
      <c r="D83" s="157" t="s">
        <v>655</v>
      </c>
      <c r="H83" s="167">
        <v>90096.20511371273</v>
      </c>
      <c r="I83" s="167">
        <v>86481.8873880305</v>
      </c>
      <c r="J83" s="167">
        <v>3614.3177256822128</v>
      </c>
    </row>
    <row r="84" spans="4:10" ht="12.75">
      <c r="D84" s="157" t="s">
        <v>24</v>
      </c>
      <c r="H84" s="167">
        <v>0</v>
      </c>
      <c r="I84" s="167">
        <v>0</v>
      </c>
      <c r="J84" s="167">
        <v>0</v>
      </c>
    </row>
    <row r="85" spans="3:10" ht="12.75">
      <c r="C85" s="157" t="s">
        <v>110</v>
      </c>
      <c r="H85" s="167">
        <v>9409.913991655596</v>
      </c>
      <c r="I85" s="167">
        <v>6581.871612170869</v>
      </c>
      <c r="J85" s="167">
        <v>2828.0423794847266</v>
      </c>
    </row>
    <row r="86" spans="4:10" ht="12.75">
      <c r="D86" s="157" t="s">
        <v>21</v>
      </c>
      <c r="H86" s="167">
        <v>2728.171563859824</v>
      </c>
      <c r="I86" s="167">
        <v>3467.211835865096</v>
      </c>
      <c r="J86" s="167">
        <v>-739.0402720052725</v>
      </c>
    </row>
    <row r="87" spans="4:10" ht="12.75">
      <c r="D87" s="157" t="s">
        <v>22</v>
      </c>
      <c r="H87" s="167">
        <v>6059.192125279</v>
      </c>
      <c r="I87" s="167">
        <v>2727.6094737890003</v>
      </c>
      <c r="J87" s="167">
        <v>3331.5826514899995</v>
      </c>
    </row>
    <row r="88" spans="4:10" ht="12.75">
      <c r="D88" s="157" t="s">
        <v>74</v>
      </c>
      <c r="H88" s="167">
        <v>612.4344127967721</v>
      </c>
      <c r="I88" s="167">
        <v>368.9344127967721</v>
      </c>
      <c r="J88" s="167">
        <v>243.5</v>
      </c>
    </row>
    <row r="89" spans="4:10" ht="12.75">
      <c r="D89" s="157" t="s">
        <v>25</v>
      </c>
      <c r="H89" s="167">
        <v>10.11588972</v>
      </c>
      <c r="I89" s="167">
        <v>18.11588972</v>
      </c>
      <c r="J89" s="167">
        <v>-8</v>
      </c>
    </row>
    <row r="90" spans="2:10" ht="12.75">
      <c r="B90" s="162"/>
      <c r="C90" s="162"/>
      <c r="D90" s="162"/>
      <c r="E90" s="162"/>
      <c r="F90" s="162"/>
      <c r="G90" s="162"/>
      <c r="H90" s="162"/>
      <c r="I90" s="162"/>
      <c r="J90" s="162"/>
    </row>
    <row r="92" ht="12.75">
      <c r="J92" s="167"/>
    </row>
  </sheetData>
  <mergeCells count="5">
    <mergeCell ref="D24:G24"/>
    <mergeCell ref="D11:G11"/>
    <mergeCell ref="B2:J2"/>
    <mergeCell ref="B3:J3"/>
    <mergeCell ref="C9:G9"/>
  </mergeCells>
  <printOptions/>
  <pageMargins left="0.75" right="0.75" top="1" bottom="1" header="0" footer="0"/>
  <pageSetup horizontalDpi="600" verticalDpi="600" orientation="portrait" scale="63" r:id="rId1"/>
</worksheet>
</file>

<file path=xl/worksheets/sheet20.xml><?xml version="1.0" encoding="utf-8"?>
<worksheet xmlns="http://schemas.openxmlformats.org/spreadsheetml/2006/main" xmlns:r="http://schemas.openxmlformats.org/officeDocument/2006/relationships">
  <dimension ref="B1:U180"/>
  <sheetViews>
    <sheetView showGridLines="0" zoomScale="75" zoomScaleNormal="75" workbookViewId="0" topLeftCell="A1">
      <selection activeCell="A1" sqref="A1"/>
    </sheetView>
  </sheetViews>
  <sheetFormatPr defaultColWidth="11.421875" defaultRowHeight="12.75"/>
  <cols>
    <col min="1" max="3" width="2.7109375" style="333" customWidth="1"/>
    <col min="4" max="4" width="5.57421875" style="333" customWidth="1"/>
    <col min="5" max="5" width="6.7109375" style="333" customWidth="1"/>
    <col min="6" max="6" width="7.7109375" style="333" customWidth="1"/>
    <col min="7" max="8" width="12.7109375" style="333" customWidth="1"/>
    <col min="9" max="9" width="10.7109375" style="333" customWidth="1"/>
    <col min="10" max="10" width="11.7109375" style="373" customWidth="1"/>
    <col min="11" max="11" width="2.7109375" style="373" customWidth="1"/>
    <col min="12" max="12" width="10.7109375" style="372" customWidth="1"/>
    <col min="13" max="13" width="2.7109375" style="372" customWidth="1"/>
    <col min="14" max="14" width="10.7109375" style="372" customWidth="1"/>
    <col min="15" max="15" width="2.7109375" style="372" customWidth="1"/>
    <col min="16" max="16" width="10.7109375" style="372" customWidth="1"/>
    <col min="17" max="17" width="2.7109375" style="372" customWidth="1"/>
    <col min="18" max="18" width="10.7109375" style="373" customWidth="1"/>
    <col min="19" max="19" width="2.7109375" style="373" customWidth="1"/>
    <col min="20" max="20" width="11.8515625" style="373" customWidth="1"/>
    <col min="21" max="16384" width="11.421875" style="333" customWidth="1"/>
  </cols>
  <sheetData>
    <row r="1" ht="12.75">
      <c r="B1" s="157" t="s">
        <v>752</v>
      </c>
    </row>
    <row r="2" spans="2:20" s="368" customFormat="1" ht="12.75" customHeight="1">
      <c r="B2" s="368" t="s">
        <v>755</v>
      </c>
      <c r="D2" s="369"/>
      <c r="E2" s="369"/>
      <c r="F2" s="369"/>
      <c r="G2" s="369"/>
      <c r="H2" s="369"/>
      <c r="I2" s="369"/>
      <c r="J2" s="370"/>
      <c r="K2" s="370"/>
      <c r="L2" s="370"/>
      <c r="M2" s="370"/>
      <c r="N2" s="371"/>
      <c r="O2" s="371"/>
      <c r="P2" s="371"/>
      <c r="Q2" s="371"/>
      <c r="R2" s="370"/>
      <c r="S2" s="370"/>
      <c r="T2" s="370"/>
    </row>
    <row r="3" spans="2:20" ht="12" customHeight="1">
      <c r="B3" s="333" t="s">
        <v>0</v>
      </c>
      <c r="J3" s="372"/>
      <c r="K3" s="372"/>
      <c r="L3" s="373"/>
      <c r="N3" s="374"/>
      <c r="O3" s="374"/>
      <c r="P3" s="374"/>
      <c r="Q3" s="374"/>
      <c r="R3" s="372"/>
      <c r="S3" s="372"/>
      <c r="T3" s="372"/>
    </row>
    <row r="4" spans="2:20" s="291" customFormat="1" ht="12.75" customHeight="1">
      <c r="B4" s="292"/>
      <c r="J4" s="299"/>
      <c r="K4" s="299"/>
      <c r="L4" s="299"/>
      <c r="M4" s="299"/>
      <c r="N4" s="299"/>
      <c r="O4" s="299"/>
      <c r="P4" s="299"/>
      <c r="Q4" s="299"/>
      <c r="R4" s="299"/>
      <c r="S4" s="299"/>
      <c r="T4" s="294"/>
    </row>
    <row r="5" spans="2:20" s="291" customFormat="1" ht="10.5" customHeight="1">
      <c r="B5" s="300"/>
      <c r="C5" s="300"/>
      <c r="D5" s="300"/>
      <c r="E5" s="300"/>
      <c r="F5" s="300"/>
      <c r="G5" s="300"/>
      <c r="H5" s="301"/>
      <c r="I5" s="301"/>
      <c r="J5" s="301"/>
      <c r="K5" s="301"/>
      <c r="L5" s="301" t="s">
        <v>625</v>
      </c>
      <c r="M5" s="301"/>
      <c r="N5" s="301"/>
      <c r="O5" s="301"/>
      <c r="P5" s="301"/>
      <c r="Q5" s="301"/>
      <c r="R5" s="301"/>
      <c r="S5" s="301"/>
      <c r="T5" s="302"/>
    </row>
    <row r="6" spans="8:20" s="186" customFormat="1" ht="10.5" customHeight="1">
      <c r="H6" s="293"/>
      <c r="I6" s="293"/>
      <c r="J6" s="296"/>
      <c r="K6" s="296"/>
      <c r="L6" s="303" t="s">
        <v>646</v>
      </c>
      <c r="M6" s="303"/>
      <c r="N6" s="303"/>
      <c r="O6" s="303"/>
      <c r="P6" s="303"/>
      <c r="Q6" s="303"/>
      <c r="R6" s="303"/>
      <c r="S6" s="304"/>
      <c r="T6" s="297"/>
    </row>
    <row r="7" spans="2:20" s="186" customFormat="1" ht="10.5" customHeight="1">
      <c r="B7" s="299" t="s">
        <v>1</v>
      </c>
      <c r="F7" s="169"/>
      <c r="G7" s="169"/>
      <c r="H7" s="169"/>
      <c r="I7" s="169"/>
      <c r="J7" s="235"/>
      <c r="K7" s="235"/>
      <c r="L7" s="235"/>
      <c r="M7" s="235"/>
      <c r="N7" s="235"/>
      <c r="O7" s="235"/>
      <c r="P7" s="235"/>
      <c r="Q7" s="235"/>
      <c r="R7" s="235"/>
      <c r="S7" s="235"/>
      <c r="T7" s="235"/>
    </row>
    <row r="8" spans="2:20" s="291" customFormat="1" ht="41.25" customHeight="1" thickBot="1">
      <c r="B8" s="305"/>
      <c r="C8" s="305"/>
      <c r="D8" s="305"/>
      <c r="E8" s="305"/>
      <c r="F8" s="306"/>
      <c r="G8" s="306"/>
      <c r="H8" s="306"/>
      <c r="I8" s="307"/>
      <c r="J8" s="308">
        <v>2008</v>
      </c>
      <c r="K8" s="309"/>
      <c r="L8" s="308" t="s">
        <v>626</v>
      </c>
      <c r="M8" s="309"/>
      <c r="N8" s="310" t="s">
        <v>627</v>
      </c>
      <c r="O8" s="311"/>
      <c r="P8" s="312" t="s">
        <v>628</v>
      </c>
      <c r="Q8" s="311"/>
      <c r="R8" s="312" t="s">
        <v>527</v>
      </c>
      <c r="S8" s="310"/>
      <c r="T8" s="313">
        <v>39873</v>
      </c>
    </row>
    <row r="9" spans="6:20" s="186" customFormat="1" ht="7.5" customHeight="1">
      <c r="F9" s="169"/>
      <c r="G9" s="169"/>
      <c r="H9" s="169"/>
      <c r="I9" s="169"/>
      <c r="J9" s="235"/>
      <c r="K9" s="235"/>
      <c r="L9" s="235"/>
      <c r="M9" s="235"/>
      <c r="N9" s="235"/>
      <c r="O9" s="235"/>
      <c r="P9" s="235"/>
      <c r="Q9" s="235"/>
      <c r="R9" s="235"/>
      <c r="S9" s="235"/>
      <c r="T9" s="235"/>
    </row>
    <row r="10" spans="2:20" s="360" customFormat="1" ht="12" customHeight="1">
      <c r="B10" s="340" t="s">
        <v>196</v>
      </c>
      <c r="H10" s="359"/>
      <c r="I10" s="359"/>
      <c r="J10" s="294">
        <v>-30177.031028244033</v>
      </c>
      <c r="K10" s="169"/>
      <c r="L10" s="294">
        <v>20.36338212298233</v>
      </c>
      <c r="M10" s="169"/>
      <c r="N10" s="294">
        <v>65.3261856475425</v>
      </c>
      <c r="O10" s="169"/>
      <c r="P10" s="294">
        <v>-9944.281342027578</v>
      </c>
      <c r="Q10" s="169"/>
      <c r="R10" s="294">
        <v>0.514563120106331</v>
      </c>
      <c r="S10" s="169"/>
      <c r="T10" s="294">
        <v>-40035.08823938097</v>
      </c>
    </row>
    <row r="11" spans="8:20" s="360" customFormat="1" ht="12" customHeight="1">
      <c r="H11" s="359"/>
      <c r="I11" s="359"/>
      <c r="J11" s="294"/>
      <c r="K11" s="169"/>
      <c r="L11" s="294"/>
      <c r="M11" s="169"/>
      <c r="N11" s="294"/>
      <c r="O11" s="169"/>
      <c r="P11" s="294"/>
      <c r="Q11" s="169"/>
      <c r="R11" s="294"/>
      <c r="S11" s="169"/>
      <c r="T11" s="294"/>
    </row>
    <row r="12" spans="2:20" s="360" customFormat="1" ht="12" customHeight="1">
      <c r="B12" s="360" t="s">
        <v>634</v>
      </c>
      <c r="H12" s="359"/>
      <c r="I12" s="359"/>
      <c r="J12" s="294">
        <v>142918.25903543108</v>
      </c>
      <c r="K12" s="169"/>
      <c r="L12" s="294">
        <v>1563.144346570958</v>
      </c>
      <c r="M12" s="169"/>
      <c r="N12" s="294">
        <v>638.3748796879232</v>
      </c>
      <c r="O12" s="169"/>
      <c r="P12" s="294">
        <v>-1238.0311383531327</v>
      </c>
      <c r="Q12" s="169"/>
      <c r="R12" s="294">
        <v>73.03125117067125</v>
      </c>
      <c r="S12" s="169"/>
      <c r="T12" s="294">
        <v>143954.79837450752</v>
      </c>
    </row>
    <row r="13" spans="10:20" s="360" customFormat="1" ht="12" customHeight="1">
      <c r="J13" s="328"/>
      <c r="K13" s="194"/>
      <c r="L13" s="328"/>
      <c r="M13" s="194"/>
      <c r="N13" s="328"/>
      <c r="O13" s="194"/>
      <c r="P13" s="328"/>
      <c r="Q13" s="194"/>
      <c r="R13" s="328"/>
      <c r="S13" s="194"/>
      <c r="T13" s="328"/>
    </row>
    <row r="14" spans="2:20" s="382" customFormat="1" ht="12" customHeight="1">
      <c r="B14" s="382" t="s">
        <v>749</v>
      </c>
      <c r="E14" s="383"/>
      <c r="H14" s="383"/>
      <c r="I14" s="383"/>
      <c r="J14" s="328">
        <v>25021.901140403672</v>
      </c>
      <c r="K14" s="194"/>
      <c r="L14" s="328">
        <v>-1169.3456047323864</v>
      </c>
      <c r="M14" s="194"/>
      <c r="N14" s="328">
        <v>275.70767025999953</v>
      </c>
      <c r="O14" s="194"/>
      <c r="P14" s="328">
        <v>-1008.262001881281</v>
      </c>
      <c r="Q14" s="194"/>
      <c r="R14" s="328">
        <v>0</v>
      </c>
      <c r="S14" s="194"/>
      <c r="T14" s="328">
        <v>23120.001204050004</v>
      </c>
    </row>
    <row r="15" spans="4:20" s="360" customFormat="1" ht="12" customHeight="1">
      <c r="D15" s="376"/>
      <c r="E15" s="376" t="s">
        <v>161</v>
      </c>
      <c r="H15" s="376"/>
      <c r="I15" s="376"/>
      <c r="J15" s="294">
        <v>0</v>
      </c>
      <c r="K15" s="169"/>
      <c r="L15" s="294">
        <v>0</v>
      </c>
      <c r="M15" s="169"/>
      <c r="N15" s="294">
        <v>0</v>
      </c>
      <c r="O15" s="169"/>
      <c r="P15" s="294">
        <v>0</v>
      </c>
      <c r="Q15" s="169"/>
      <c r="R15" s="294">
        <v>0</v>
      </c>
      <c r="S15" s="169"/>
      <c r="T15" s="294">
        <v>0</v>
      </c>
    </row>
    <row r="16" spans="4:20" s="360" customFormat="1" ht="12" customHeight="1">
      <c r="D16" s="376"/>
      <c r="E16" s="376" t="s">
        <v>78</v>
      </c>
      <c r="G16" s="376"/>
      <c r="H16" s="376"/>
      <c r="I16" s="376"/>
      <c r="J16" s="294">
        <v>19220.656955460003</v>
      </c>
      <c r="K16" s="169"/>
      <c r="L16" s="294">
        <v>-1409.4271133804052</v>
      </c>
      <c r="M16" s="169"/>
      <c r="N16" s="294">
        <v>275.70767025999953</v>
      </c>
      <c r="O16" s="169"/>
      <c r="P16" s="294">
        <v>-600.8702604495944</v>
      </c>
      <c r="Q16" s="169"/>
      <c r="R16" s="294">
        <v>0</v>
      </c>
      <c r="S16" s="169"/>
      <c r="T16" s="294">
        <v>17486.067251890003</v>
      </c>
    </row>
    <row r="17" spans="5:20" s="360" customFormat="1" ht="12" customHeight="1">
      <c r="E17" s="376" t="s">
        <v>438</v>
      </c>
      <c r="G17" s="376"/>
      <c r="H17" s="376"/>
      <c r="I17" s="376"/>
      <c r="J17" s="294">
        <v>0</v>
      </c>
      <c r="K17" s="169"/>
      <c r="L17" s="294">
        <v>0</v>
      </c>
      <c r="M17" s="169"/>
      <c r="N17" s="294">
        <v>0</v>
      </c>
      <c r="O17" s="169"/>
      <c r="P17" s="294">
        <v>0</v>
      </c>
      <c r="Q17" s="169"/>
      <c r="R17" s="294">
        <v>0</v>
      </c>
      <c r="S17" s="169"/>
      <c r="T17" s="294">
        <v>0</v>
      </c>
    </row>
    <row r="18" spans="5:20" s="360" customFormat="1" ht="12" customHeight="1">
      <c r="E18" s="376" t="s">
        <v>81</v>
      </c>
      <c r="H18" s="376"/>
      <c r="I18" s="376"/>
      <c r="J18" s="294">
        <v>5801.244184943668</v>
      </c>
      <c r="K18" s="169"/>
      <c r="L18" s="294">
        <v>240.08150864801883</v>
      </c>
      <c r="M18" s="169"/>
      <c r="N18" s="294">
        <v>0</v>
      </c>
      <c r="O18" s="169"/>
      <c r="P18" s="294">
        <v>-407.39174143168657</v>
      </c>
      <c r="Q18" s="169"/>
      <c r="R18" s="294">
        <v>0</v>
      </c>
      <c r="S18" s="169"/>
      <c r="T18" s="294">
        <v>5633.93395216</v>
      </c>
    </row>
    <row r="19" spans="2:20" s="382" customFormat="1" ht="12" customHeight="1">
      <c r="B19" s="382" t="s">
        <v>750</v>
      </c>
      <c r="H19" s="383"/>
      <c r="I19" s="383"/>
      <c r="J19" s="328">
        <v>54764.72144773656</v>
      </c>
      <c r="K19" s="194"/>
      <c r="L19" s="328">
        <v>763.5890342108943</v>
      </c>
      <c r="M19" s="194"/>
      <c r="N19" s="328">
        <v>327.2554230891749</v>
      </c>
      <c r="O19" s="194"/>
      <c r="P19" s="328">
        <v>-539.0533215272695</v>
      </c>
      <c r="Q19" s="194"/>
      <c r="R19" s="328">
        <v>73.0628485412345</v>
      </c>
      <c r="S19" s="194"/>
      <c r="T19" s="328">
        <v>55389.59543205059</v>
      </c>
    </row>
    <row r="20" spans="3:20" s="360" customFormat="1" ht="12" customHeight="1">
      <c r="C20" s="360" t="s">
        <v>647</v>
      </c>
      <c r="H20" s="376"/>
      <c r="I20" s="376"/>
      <c r="J20" s="294">
        <v>23411.541837790002</v>
      </c>
      <c r="K20" s="169"/>
      <c r="L20" s="294">
        <v>459.6441882716979</v>
      </c>
      <c r="M20" s="169"/>
      <c r="N20" s="294">
        <v>361.23365365818364</v>
      </c>
      <c r="O20" s="169"/>
      <c r="P20" s="294">
        <v>-603.0222506694245</v>
      </c>
      <c r="Q20" s="169"/>
      <c r="R20" s="294">
        <v>0</v>
      </c>
      <c r="S20" s="169"/>
      <c r="T20" s="294">
        <v>23629.397429050456</v>
      </c>
    </row>
    <row r="21" spans="5:20" s="360" customFormat="1" ht="12" customHeight="1">
      <c r="E21" s="360" t="s">
        <v>177</v>
      </c>
      <c r="H21" s="376"/>
      <c r="I21" s="376"/>
      <c r="J21" s="294">
        <v>23162.348837790003</v>
      </c>
      <c r="K21" s="169"/>
      <c r="L21" s="294">
        <v>459.6441882716979</v>
      </c>
      <c r="M21" s="169"/>
      <c r="N21" s="294">
        <v>361.23365365818364</v>
      </c>
      <c r="O21" s="169"/>
      <c r="P21" s="294">
        <v>-600.8052506694245</v>
      </c>
      <c r="Q21" s="169"/>
      <c r="R21" s="294">
        <v>0</v>
      </c>
      <c r="S21" s="169"/>
      <c r="T21" s="294">
        <v>23382.421429050457</v>
      </c>
    </row>
    <row r="22" spans="6:20" s="360" customFormat="1" ht="12" customHeight="1">
      <c r="F22" s="360" t="s">
        <v>73</v>
      </c>
      <c r="H22" s="376"/>
      <c r="I22" s="376"/>
      <c r="J22" s="294">
        <v>22848.56531383</v>
      </c>
      <c r="K22" s="169"/>
      <c r="L22" s="294">
        <v>434.79500039099315</v>
      </c>
      <c r="M22" s="169"/>
      <c r="N22" s="294">
        <v>359.5804236492484</v>
      </c>
      <c r="O22" s="169"/>
      <c r="P22" s="294">
        <v>-593.1313540047632</v>
      </c>
      <c r="Q22" s="169"/>
      <c r="R22" s="294">
        <v>0</v>
      </c>
      <c r="S22" s="169"/>
      <c r="T22" s="294">
        <v>23049.80938386548</v>
      </c>
    </row>
    <row r="23" spans="6:20" s="360" customFormat="1" ht="12" customHeight="1">
      <c r="F23" s="360" t="s">
        <v>53</v>
      </c>
      <c r="H23" s="376"/>
      <c r="I23" s="376"/>
      <c r="J23" s="294">
        <v>313.78352396000264</v>
      </c>
      <c r="K23" s="169"/>
      <c r="L23" s="294">
        <v>24.84918788070472</v>
      </c>
      <c r="M23" s="169"/>
      <c r="N23" s="294">
        <v>1.6532300089352248</v>
      </c>
      <c r="O23" s="169"/>
      <c r="P23" s="294">
        <v>-7.6738966646612425</v>
      </c>
      <c r="Q23" s="169"/>
      <c r="R23" s="294">
        <v>0</v>
      </c>
      <c r="S23" s="169"/>
      <c r="T23" s="294">
        <v>332.61204518497834</v>
      </c>
    </row>
    <row r="24" spans="5:20" s="360" customFormat="1" ht="12" customHeight="1">
      <c r="E24" s="360" t="s">
        <v>635</v>
      </c>
      <c r="H24" s="376"/>
      <c r="I24" s="376"/>
      <c r="J24" s="294">
        <v>249.19299999999998</v>
      </c>
      <c r="K24" s="169"/>
      <c r="L24" s="294">
        <v>0</v>
      </c>
      <c r="M24" s="169"/>
      <c r="N24" s="294">
        <v>0</v>
      </c>
      <c r="O24" s="169"/>
      <c r="P24" s="294">
        <v>-2.2169999999999916</v>
      </c>
      <c r="Q24" s="169"/>
      <c r="R24" s="294">
        <v>0</v>
      </c>
      <c r="S24" s="169"/>
      <c r="T24" s="294">
        <v>246.976</v>
      </c>
    </row>
    <row r="25" spans="3:20" s="360" customFormat="1" ht="12" customHeight="1">
      <c r="C25" s="360" t="s">
        <v>648</v>
      </c>
      <c r="D25" s="376"/>
      <c r="H25" s="376"/>
      <c r="I25" s="376"/>
      <c r="J25" s="294">
        <v>7134.696787475119</v>
      </c>
      <c r="K25" s="169"/>
      <c r="L25" s="294">
        <v>-425.13020020950853</v>
      </c>
      <c r="M25" s="169"/>
      <c r="N25" s="294">
        <v>19.2574272716478</v>
      </c>
      <c r="O25" s="169"/>
      <c r="P25" s="294">
        <v>294.2455994736274</v>
      </c>
      <c r="Q25" s="169"/>
      <c r="R25" s="294">
        <v>73.04284854123449</v>
      </c>
      <c r="S25" s="169"/>
      <c r="T25" s="294">
        <v>7096.112462552121</v>
      </c>
    </row>
    <row r="26" spans="4:20" s="360" customFormat="1" ht="12" customHeight="1">
      <c r="D26" s="376" t="s">
        <v>161</v>
      </c>
      <c r="H26" s="376"/>
      <c r="I26" s="376"/>
      <c r="J26" s="294">
        <v>45.670020560000005</v>
      </c>
      <c r="K26" s="169"/>
      <c r="L26" s="294">
        <v>7.186534</v>
      </c>
      <c r="M26" s="169"/>
      <c r="N26" s="294">
        <v>0</v>
      </c>
      <c r="O26" s="169"/>
      <c r="P26" s="294">
        <v>1.1</v>
      </c>
      <c r="Q26" s="169"/>
      <c r="R26" s="294">
        <v>0.04314199999999602</v>
      </c>
      <c r="S26" s="169"/>
      <c r="T26" s="294">
        <v>53.999696560000004</v>
      </c>
    </row>
    <row r="27" spans="4:20" s="360" customFormat="1" ht="12" customHeight="1">
      <c r="D27" s="376" t="s">
        <v>78</v>
      </c>
      <c r="H27" s="376"/>
      <c r="I27" s="376"/>
      <c r="J27" s="294">
        <v>504.75379499999997</v>
      </c>
      <c r="K27" s="169"/>
      <c r="L27" s="294">
        <v>331.71838372364186</v>
      </c>
      <c r="M27" s="169"/>
      <c r="N27" s="294">
        <v>-4.1444</v>
      </c>
      <c r="O27" s="169"/>
      <c r="P27" s="294">
        <v>-4.355122721524026</v>
      </c>
      <c r="Q27" s="169"/>
      <c r="R27" s="294">
        <v>-0.04320943999999827</v>
      </c>
      <c r="S27" s="169"/>
      <c r="T27" s="294">
        <v>827.929446562118</v>
      </c>
    </row>
    <row r="28" spans="4:20" s="360" customFormat="1" ht="12" customHeight="1">
      <c r="D28" s="376"/>
      <c r="E28" s="360" t="s">
        <v>536</v>
      </c>
      <c r="H28" s="376"/>
      <c r="I28" s="376"/>
      <c r="J28" s="294">
        <v>59.766536</v>
      </c>
      <c r="K28" s="169"/>
      <c r="L28" s="294">
        <v>-0.19781399999999993</v>
      </c>
      <c r="M28" s="169"/>
      <c r="N28" s="294">
        <v>0</v>
      </c>
      <c r="O28" s="169"/>
      <c r="P28" s="294">
        <v>1</v>
      </c>
      <c r="Q28" s="169"/>
      <c r="R28" s="294">
        <v>-0.04320943999999827</v>
      </c>
      <c r="S28" s="169"/>
      <c r="T28" s="294">
        <v>60.52551256</v>
      </c>
    </row>
    <row r="29" spans="4:20" s="360" customFormat="1" ht="12" customHeight="1">
      <c r="D29" s="376"/>
      <c r="E29" s="360" t="s">
        <v>215</v>
      </c>
      <c r="H29" s="376"/>
      <c r="I29" s="376"/>
      <c r="J29" s="294">
        <v>444.987259</v>
      </c>
      <c r="K29" s="169"/>
      <c r="L29" s="294">
        <v>331.91619772364186</v>
      </c>
      <c r="M29" s="169"/>
      <c r="N29" s="294">
        <v>-4.1444</v>
      </c>
      <c r="O29" s="169"/>
      <c r="P29" s="294">
        <v>-5.355122721524026</v>
      </c>
      <c r="Q29" s="169"/>
      <c r="R29" s="294">
        <v>0</v>
      </c>
      <c r="S29" s="169"/>
      <c r="T29" s="294">
        <v>767.4039340021179</v>
      </c>
    </row>
    <row r="30" spans="4:20" s="360" customFormat="1" ht="12" customHeight="1">
      <c r="D30" s="376" t="s">
        <v>438</v>
      </c>
      <c r="H30" s="376"/>
      <c r="I30" s="376"/>
      <c r="J30" s="294">
        <v>2428.744330740004</v>
      </c>
      <c r="K30" s="169"/>
      <c r="L30" s="294">
        <v>-1105.48371993315</v>
      </c>
      <c r="M30" s="169"/>
      <c r="N30" s="294">
        <v>23.4018272716478</v>
      </c>
      <c r="O30" s="169"/>
      <c r="P30" s="294">
        <v>290.5</v>
      </c>
      <c r="Q30" s="169"/>
      <c r="R30" s="294">
        <v>73.04291623150016</v>
      </c>
      <c r="S30" s="169"/>
      <c r="T30" s="294">
        <v>1710.205354310002</v>
      </c>
    </row>
    <row r="31" spans="4:20" s="360" customFormat="1" ht="12" customHeight="1">
      <c r="D31" s="376" t="s">
        <v>81</v>
      </c>
      <c r="H31" s="376"/>
      <c r="I31" s="376"/>
      <c r="J31" s="294">
        <v>4155.528641175115</v>
      </c>
      <c r="K31" s="169"/>
      <c r="L31" s="294">
        <v>341.4486019999997</v>
      </c>
      <c r="M31" s="169"/>
      <c r="N31" s="294">
        <v>0</v>
      </c>
      <c r="O31" s="169"/>
      <c r="P31" s="294">
        <v>7.000722195151388</v>
      </c>
      <c r="Q31" s="169"/>
      <c r="R31" s="294">
        <v>-2.5026565708685666E-07</v>
      </c>
      <c r="S31" s="169"/>
      <c r="T31" s="294">
        <v>4503.977965120001</v>
      </c>
    </row>
    <row r="32" spans="4:20" s="360" customFormat="1" ht="12" customHeight="1">
      <c r="D32" s="376"/>
      <c r="E32" s="360" t="s">
        <v>22</v>
      </c>
      <c r="H32" s="376"/>
      <c r="I32" s="376"/>
      <c r="J32" s="294">
        <v>1057.3306029248488</v>
      </c>
      <c r="K32" s="169"/>
      <c r="L32" s="294">
        <v>-89.07325000000002</v>
      </c>
      <c r="M32" s="169"/>
      <c r="N32" s="294">
        <v>0</v>
      </c>
      <c r="O32" s="169"/>
      <c r="P32" s="294">
        <v>-0.0992778048486116</v>
      </c>
      <c r="Q32" s="169"/>
      <c r="R32" s="294">
        <v>0</v>
      </c>
      <c r="S32" s="169"/>
      <c r="T32" s="294">
        <v>968.1580751200001</v>
      </c>
    </row>
    <row r="33" spans="4:20" s="360" customFormat="1" ht="12" customHeight="1">
      <c r="D33" s="376"/>
      <c r="E33" s="360" t="s">
        <v>630</v>
      </c>
      <c r="H33" s="376"/>
      <c r="I33" s="376"/>
      <c r="J33" s="294">
        <v>634.5805862607855</v>
      </c>
      <c r="K33" s="169"/>
      <c r="L33" s="294">
        <v>-47.183250000000015</v>
      </c>
      <c r="M33" s="169"/>
      <c r="N33" s="294">
        <v>0</v>
      </c>
      <c r="O33" s="169"/>
      <c r="P33" s="294">
        <v>-0.0992778048486116</v>
      </c>
      <c r="Q33" s="169"/>
      <c r="R33" s="294">
        <v>0</v>
      </c>
      <c r="S33" s="169"/>
      <c r="T33" s="294">
        <v>587.2980584559368</v>
      </c>
    </row>
    <row r="34" spans="2:20" s="360" customFormat="1" ht="12" customHeight="1">
      <c r="B34" s="376"/>
      <c r="C34" s="376"/>
      <c r="D34" s="376"/>
      <c r="E34" s="360" t="s">
        <v>649</v>
      </c>
      <c r="H34" s="376"/>
      <c r="I34" s="376"/>
      <c r="J34" s="294">
        <v>422.7500166640633</v>
      </c>
      <c r="K34" s="169"/>
      <c r="L34" s="294">
        <v>-41.89</v>
      </c>
      <c r="M34" s="169"/>
      <c r="N34" s="294">
        <v>0</v>
      </c>
      <c r="O34" s="169"/>
      <c r="P34" s="294">
        <v>0</v>
      </c>
      <c r="Q34" s="169"/>
      <c r="R34" s="294">
        <v>0</v>
      </c>
      <c r="S34" s="169"/>
      <c r="T34" s="294">
        <v>380.8600166640633</v>
      </c>
    </row>
    <row r="35" spans="5:20" s="360" customFormat="1" ht="12" customHeight="1">
      <c r="E35" s="360" t="s">
        <v>74</v>
      </c>
      <c r="H35" s="376"/>
      <c r="I35" s="376"/>
      <c r="J35" s="294">
        <v>3098.198038250266</v>
      </c>
      <c r="K35" s="169"/>
      <c r="L35" s="294">
        <v>430.52185199999974</v>
      </c>
      <c r="M35" s="169"/>
      <c r="N35" s="294">
        <v>0</v>
      </c>
      <c r="O35" s="169"/>
      <c r="P35" s="294">
        <v>7.1</v>
      </c>
      <c r="Q35" s="169"/>
      <c r="R35" s="294">
        <v>-2.5026565708685666E-07</v>
      </c>
      <c r="S35" s="169"/>
      <c r="T35" s="294">
        <v>3535.81989</v>
      </c>
    </row>
    <row r="36" spans="3:20" s="360" customFormat="1" ht="12" customHeight="1">
      <c r="C36" s="360" t="s">
        <v>650</v>
      </c>
      <c r="E36" s="376"/>
      <c r="H36" s="376"/>
      <c r="I36" s="376"/>
      <c r="J36" s="294">
        <v>20321.588733099998</v>
      </c>
      <c r="K36" s="169"/>
      <c r="L36" s="294">
        <v>688.393919403405</v>
      </c>
      <c r="M36" s="169"/>
      <c r="N36" s="294">
        <v>-320.62759726043953</v>
      </c>
      <c r="O36" s="169"/>
      <c r="P36" s="294">
        <v>-211.53779029296643</v>
      </c>
      <c r="Q36" s="169"/>
      <c r="R36" s="294">
        <v>0.020000000000010232</v>
      </c>
      <c r="S36" s="169"/>
      <c r="T36" s="294">
        <v>20477.837264949998</v>
      </c>
    </row>
    <row r="37" spans="5:20" s="360" customFormat="1" ht="12" customHeight="1">
      <c r="E37" s="376" t="s">
        <v>636</v>
      </c>
      <c r="H37" s="376"/>
      <c r="I37" s="376"/>
      <c r="J37" s="294">
        <v>0</v>
      </c>
      <c r="K37" s="169"/>
      <c r="L37" s="294">
        <v>0</v>
      </c>
      <c r="M37" s="169"/>
      <c r="N37" s="294">
        <v>0</v>
      </c>
      <c r="O37" s="169"/>
      <c r="P37" s="294">
        <v>0</v>
      </c>
      <c r="Q37" s="169"/>
      <c r="R37" s="294">
        <v>0</v>
      </c>
      <c r="S37" s="169"/>
      <c r="T37" s="294">
        <v>0</v>
      </c>
    </row>
    <row r="38" spans="5:20" s="360" customFormat="1" ht="12" customHeight="1">
      <c r="E38" s="376" t="s">
        <v>637</v>
      </c>
      <c r="H38" s="376"/>
      <c r="I38" s="376"/>
      <c r="J38" s="294">
        <v>19788.63</v>
      </c>
      <c r="K38" s="169"/>
      <c r="L38" s="294">
        <v>1036.415008209005</v>
      </c>
      <c r="M38" s="169"/>
      <c r="N38" s="294">
        <v>-350.29721791603953</v>
      </c>
      <c r="O38" s="169"/>
      <c r="P38" s="294">
        <v>-276.13779029296643</v>
      </c>
      <c r="Q38" s="169"/>
      <c r="R38" s="294">
        <v>-0.009999999999990905</v>
      </c>
      <c r="S38" s="169"/>
      <c r="T38" s="294">
        <v>20198.6</v>
      </c>
    </row>
    <row r="39" spans="5:20" s="360" customFormat="1" ht="12" customHeight="1">
      <c r="E39" s="376"/>
      <c r="F39" s="360" t="s">
        <v>536</v>
      </c>
      <c r="H39" s="384"/>
      <c r="I39" s="384"/>
      <c r="J39" s="294">
        <v>19755.74</v>
      </c>
      <c r="K39" s="169"/>
      <c r="L39" s="294">
        <v>986.8503007790049</v>
      </c>
      <c r="M39" s="169"/>
      <c r="N39" s="294">
        <v>-341.58333618604</v>
      </c>
      <c r="O39" s="169"/>
      <c r="P39" s="294">
        <v>-259.20696459296596</v>
      </c>
      <c r="Q39" s="169"/>
      <c r="R39" s="294">
        <v>0</v>
      </c>
      <c r="S39" s="169"/>
      <c r="T39" s="294">
        <v>20141.8</v>
      </c>
    </row>
    <row r="40" spans="5:20" s="360" customFormat="1" ht="12" customHeight="1">
      <c r="E40" s="376"/>
      <c r="F40" s="360" t="s">
        <v>215</v>
      </c>
      <c r="H40" s="384"/>
      <c r="I40" s="384"/>
      <c r="J40" s="294">
        <v>32.89</v>
      </c>
      <c r="K40" s="169"/>
      <c r="L40" s="294">
        <v>49.56470743</v>
      </c>
      <c r="M40" s="169"/>
      <c r="N40" s="294">
        <v>-8.7138817299995</v>
      </c>
      <c r="O40" s="169"/>
      <c r="P40" s="294">
        <v>-16.930825700000497</v>
      </c>
      <c r="Q40" s="169"/>
      <c r="R40" s="294">
        <v>-0.009999999999990905</v>
      </c>
      <c r="S40" s="169"/>
      <c r="T40" s="294">
        <v>56.8</v>
      </c>
    </row>
    <row r="41" spans="5:20" s="360" customFormat="1" ht="12" customHeight="1">
      <c r="E41" s="376" t="s">
        <v>438</v>
      </c>
      <c r="H41" s="376"/>
      <c r="I41" s="376"/>
      <c r="J41" s="294">
        <v>118.28873310000002</v>
      </c>
      <c r="K41" s="169"/>
      <c r="L41" s="294">
        <v>-150.5210888056</v>
      </c>
      <c r="M41" s="169"/>
      <c r="N41" s="294">
        <v>29.66962065559997</v>
      </c>
      <c r="O41" s="169"/>
      <c r="P41" s="294">
        <v>77.1</v>
      </c>
      <c r="Q41" s="169"/>
      <c r="R41" s="294">
        <v>0</v>
      </c>
      <c r="S41" s="169"/>
      <c r="T41" s="294">
        <v>74.53726495</v>
      </c>
    </row>
    <row r="42" spans="5:20" s="360" customFormat="1" ht="12" customHeight="1">
      <c r="E42" s="376" t="s">
        <v>638</v>
      </c>
      <c r="H42" s="376"/>
      <c r="I42" s="376"/>
      <c r="J42" s="294">
        <v>414.67</v>
      </c>
      <c r="K42" s="169"/>
      <c r="L42" s="294">
        <v>-197.5</v>
      </c>
      <c r="M42" s="169"/>
      <c r="N42" s="294">
        <v>0</v>
      </c>
      <c r="O42" s="169"/>
      <c r="P42" s="294">
        <v>-12.5</v>
      </c>
      <c r="Q42" s="169"/>
      <c r="R42" s="294">
        <v>0.030000000000001137</v>
      </c>
      <c r="S42" s="169"/>
      <c r="T42" s="294">
        <v>204.7</v>
      </c>
    </row>
    <row r="43" spans="5:20" s="360" customFormat="1" ht="12" customHeight="1">
      <c r="E43" s="376"/>
      <c r="F43" s="360" t="s">
        <v>22</v>
      </c>
      <c r="H43" s="376"/>
      <c r="I43" s="376"/>
      <c r="J43" s="294">
        <v>0</v>
      </c>
      <c r="K43" s="169"/>
      <c r="L43" s="294">
        <v>0</v>
      </c>
      <c r="M43" s="169"/>
      <c r="N43" s="294">
        <v>0</v>
      </c>
      <c r="O43" s="169"/>
      <c r="P43" s="294">
        <v>0</v>
      </c>
      <c r="Q43" s="169"/>
      <c r="R43" s="294">
        <v>0</v>
      </c>
      <c r="S43" s="169"/>
      <c r="T43" s="294">
        <v>0</v>
      </c>
    </row>
    <row r="44" spans="5:20" s="360" customFormat="1" ht="12" customHeight="1">
      <c r="E44" s="376"/>
      <c r="F44" s="360" t="s">
        <v>630</v>
      </c>
      <c r="H44" s="376"/>
      <c r="I44" s="376"/>
      <c r="J44" s="294">
        <v>0</v>
      </c>
      <c r="K44" s="169"/>
      <c r="L44" s="294">
        <v>0</v>
      </c>
      <c r="M44" s="169"/>
      <c r="N44" s="294">
        <v>0</v>
      </c>
      <c r="O44" s="169"/>
      <c r="P44" s="294">
        <v>0</v>
      </c>
      <c r="Q44" s="169"/>
      <c r="R44" s="294">
        <v>0</v>
      </c>
      <c r="S44" s="169"/>
      <c r="T44" s="294">
        <v>0</v>
      </c>
    </row>
    <row r="45" spans="6:20" s="360" customFormat="1" ht="12" customHeight="1">
      <c r="F45" s="360" t="s">
        <v>649</v>
      </c>
      <c r="H45" s="376"/>
      <c r="I45" s="376"/>
      <c r="J45" s="294">
        <v>0</v>
      </c>
      <c r="K45" s="169"/>
      <c r="L45" s="294">
        <v>0</v>
      </c>
      <c r="M45" s="169"/>
      <c r="N45" s="294">
        <v>0</v>
      </c>
      <c r="O45" s="169"/>
      <c r="P45" s="294">
        <v>0</v>
      </c>
      <c r="Q45" s="169"/>
      <c r="R45" s="294">
        <v>0</v>
      </c>
      <c r="S45" s="169"/>
      <c r="T45" s="294">
        <v>0</v>
      </c>
    </row>
    <row r="46" spans="5:20" s="360" customFormat="1" ht="12" customHeight="1">
      <c r="E46" s="376"/>
      <c r="F46" s="360" t="s">
        <v>74</v>
      </c>
      <c r="H46" s="376"/>
      <c r="I46" s="376"/>
      <c r="J46" s="294">
        <v>414.67</v>
      </c>
      <c r="K46" s="169"/>
      <c r="L46" s="294">
        <v>-197.5</v>
      </c>
      <c r="M46" s="169"/>
      <c r="N46" s="294">
        <v>0</v>
      </c>
      <c r="O46" s="169"/>
      <c r="P46" s="294">
        <v>-12.5</v>
      </c>
      <c r="Q46" s="169"/>
      <c r="R46" s="294">
        <v>0.030000000000001137</v>
      </c>
      <c r="S46" s="169"/>
      <c r="T46" s="294">
        <v>204.7</v>
      </c>
    </row>
    <row r="47" spans="3:20" s="360" customFormat="1" ht="12" customHeight="1">
      <c r="C47" s="360" t="s">
        <v>651</v>
      </c>
      <c r="E47" s="376"/>
      <c r="H47" s="376"/>
      <c r="I47" s="376"/>
      <c r="J47" s="294">
        <v>3896.8940893714466</v>
      </c>
      <c r="K47" s="169"/>
      <c r="L47" s="294">
        <v>40.681126745299906</v>
      </c>
      <c r="M47" s="169"/>
      <c r="N47" s="294">
        <v>267.39193941978294</v>
      </c>
      <c r="O47" s="169"/>
      <c r="P47" s="294">
        <v>-18.73888003850609</v>
      </c>
      <c r="Q47" s="169"/>
      <c r="R47" s="294">
        <v>0</v>
      </c>
      <c r="S47" s="169"/>
      <c r="T47" s="294">
        <v>4186.248275498024</v>
      </c>
    </row>
    <row r="48" spans="5:20" s="360" customFormat="1" ht="12" customHeight="1">
      <c r="E48" s="376" t="s">
        <v>636</v>
      </c>
      <c r="H48" s="376"/>
      <c r="I48" s="376"/>
      <c r="J48" s="294">
        <v>0</v>
      </c>
      <c r="K48" s="169"/>
      <c r="L48" s="294">
        <v>0</v>
      </c>
      <c r="M48" s="169"/>
      <c r="N48" s="294">
        <v>0</v>
      </c>
      <c r="O48" s="169"/>
      <c r="P48" s="294">
        <v>0</v>
      </c>
      <c r="Q48" s="169"/>
      <c r="R48" s="294">
        <v>0</v>
      </c>
      <c r="S48" s="169"/>
      <c r="T48" s="294">
        <v>0</v>
      </c>
    </row>
    <row r="49" spans="5:20" s="360" customFormat="1" ht="12" customHeight="1">
      <c r="E49" s="376" t="s">
        <v>637</v>
      </c>
      <c r="H49" s="376"/>
      <c r="I49" s="376"/>
      <c r="J49" s="294">
        <v>3615.3811216714466</v>
      </c>
      <c r="K49" s="169"/>
      <c r="L49" s="294">
        <v>137.48949510999992</v>
      </c>
      <c r="M49" s="169"/>
      <c r="N49" s="294">
        <v>262.98299283508294</v>
      </c>
      <c r="O49" s="169"/>
      <c r="P49" s="294">
        <v>-20.638880038506088</v>
      </c>
      <c r="Q49" s="169"/>
      <c r="R49" s="294">
        <v>0</v>
      </c>
      <c r="S49" s="169"/>
      <c r="T49" s="294">
        <v>3995.2147295780233</v>
      </c>
    </row>
    <row r="50" spans="5:20" s="360" customFormat="1" ht="12" customHeight="1">
      <c r="E50" s="376"/>
      <c r="F50" s="360" t="s">
        <v>536</v>
      </c>
      <c r="H50" s="376"/>
      <c r="I50" s="376"/>
      <c r="J50" s="294">
        <v>2037.1532879483993</v>
      </c>
      <c r="K50" s="169"/>
      <c r="L50" s="294">
        <v>-39.67422479000007</v>
      </c>
      <c r="M50" s="169"/>
      <c r="N50" s="294">
        <v>131.15946862353667</v>
      </c>
      <c r="O50" s="169"/>
      <c r="P50" s="294">
        <v>-13.1</v>
      </c>
      <c r="Q50" s="169"/>
      <c r="R50" s="294">
        <v>0</v>
      </c>
      <c r="S50" s="169"/>
      <c r="T50" s="294">
        <v>2115.538531781936</v>
      </c>
    </row>
    <row r="51" spans="5:20" s="360" customFormat="1" ht="12" customHeight="1">
      <c r="E51" s="376"/>
      <c r="F51" s="360" t="s">
        <v>215</v>
      </c>
      <c r="H51" s="376"/>
      <c r="I51" s="376"/>
      <c r="J51" s="294">
        <v>1578.227833723047</v>
      </c>
      <c r="K51" s="169"/>
      <c r="L51" s="294">
        <v>177.1637199</v>
      </c>
      <c r="M51" s="169"/>
      <c r="N51" s="294">
        <v>131.82352421154627</v>
      </c>
      <c r="O51" s="169"/>
      <c r="P51" s="294">
        <v>-7.53888003850609</v>
      </c>
      <c r="Q51" s="169"/>
      <c r="R51" s="294">
        <v>0</v>
      </c>
      <c r="S51" s="169"/>
      <c r="T51" s="294">
        <v>1879.6761977960873</v>
      </c>
    </row>
    <row r="52" spans="5:20" s="360" customFormat="1" ht="12" customHeight="1">
      <c r="E52" s="376" t="s">
        <v>438</v>
      </c>
      <c r="H52" s="384"/>
      <c r="I52" s="384"/>
      <c r="J52" s="294">
        <v>5.6329677</v>
      </c>
      <c r="K52" s="169"/>
      <c r="L52" s="294">
        <v>-0.0210141647</v>
      </c>
      <c r="M52" s="169"/>
      <c r="N52" s="294">
        <v>4.4089465847000024</v>
      </c>
      <c r="O52" s="169"/>
      <c r="P52" s="294">
        <v>6.9</v>
      </c>
      <c r="Q52" s="169"/>
      <c r="R52" s="294">
        <v>0</v>
      </c>
      <c r="S52" s="169"/>
      <c r="T52" s="294">
        <v>16.920900120000002</v>
      </c>
    </row>
    <row r="53" spans="5:20" s="360" customFormat="1" ht="12" customHeight="1">
      <c r="E53" s="376" t="s">
        <v>638</v>
      </c>
      <c r="H53" s="384"/>
      <c r="I53" s="384"/>
      <c r="J53" s="294">
        <v>275.88</v>
      </c>
      <c r="K53" s="169"/>
      <c r="L53" s="294">
        <v>-96.78735420000001</v>
      </c>
      <c r="M53" s="169"/>
      <c r="N53" s="294">
        <v>0</v>
      </c>
      <c r="O53" s="169"/>
      <c r="P53" s="294">
        <v>-5</v>
      </c>
      <c r="Q53" s="169"/>
      <c r="R53" s="294">
        <v>0</v>
      </c>
      <c r="S53" s="169"/>
      <c r="T53" s="294">
        <v>174.11264579999997</v>
      </c>
    </row>
    <row r="54" spans="5:20" s="360" customFormat="1" ht="12" customHeight="1">
      <c r="E54" s="376"/>
      <c r="F54" s="360" t="s">
        <v>22</v>
      </c>
      <c r="H54" s="376"/>
      <c r="I54" s="376"/>
      <c r="J54" s="294">
        <v>0</v>
      </c>
      <c r="K54" s="169"/>
      <c r="L54" s="294">
        <v>0</v>
      </c>
      <c r="M54" s="169"/>
      <c r="N54" s="294">
        <v>0</v>
      </c>
      <c r="O54" s="169"/>
      <c r="P54" s="294">
        <v>0</v>
      </c>
      <c r="Q54" s="169"/>
      <c r="R54" s="294">
        <v>0</v>
      </c>
      <c r="S54" s="169"/>
      <c r="T54" s="294">
        <v>0</v>
      </c>
    </row>
    <row r="55" spans="5:20" s="360" customFormat="1" ht="12" customHeight="1">
      <c r="E55" s="376"/>
      <c r="F55" s="360" t="s">
        <v>630</v>
      </c>
      <c r="H55" s="376"/>
      <c r="I55" s="376"/>
      <c r="J55" s="294">
        <v>0</v>
      </c>
      <c r="K55" s="169"/>
      <c r="L55" s="294">
        <v>0</v>
      </c>
      <c r="M55" s="169"/>
      <c r="N55" s="294">
        <v>0</v>
      </c>
      <c r="O55" s="169"/>
      <c r="P55" s="294">
        <v>0</v>
      </c>
      <c r="Q55" s="169"/>
      <c r="R55" s="294">
        <v>0</v>
      </c>
      <c r="S55" s="169"/>
      <c r="T55" s="294">
        <v>0</v>
      </c>
    </row>
    <row r="56" spans="6:20" s="360" customFormat="1" ht="12" customHeight="1">
      <c r="F56" s="360" t="s">
        <v>649</v>
      </c>
      <c r="H56" s="376"/>
      <c r="I56" s="376"/>
      <c r="J56" s="294">
        <v>0</v>
      </c>
      <c r="K56" s="169"/>
      <c r="L56" s="294">
        <v>0</v>
      </c>
      <c r="M56" s="169"/>
      <c r="N56" s="294">
        <v>0</v>
      </c>
      <c r="O56" s="169"/>
      <c r="P56" s="294">
        <v>0</v>
      </c>
      <c r="Q56" s="169"/>
      <c r="R56" s="294">
        <v>0</v>
      </c>
      <c r="S56" s="169"/>
      <c r="T56" s="294">
        <v>0</v>
      </c>
    </row>
    <row r="57" spans="5:20" s="360" customFormat="1" ht="12" customHeight="1">
      <c r="E57" s="376"/>
      <c r="F57" s="360" t="s">
        <v>74</v>
      </c>
      <c r="H57" s="376"/>
      <c r="I57" s="376"/>
      <c r="J57" s="294">
        <v>275.88</v>
      </c>
      <c r="K57" s="169"/>
      <c r="L57" s="294">
        <v>-96.78735420000001</v>
      </c>
      <c r="M57" s="169"/>
      <c r="N57" s="294">
        <v>0</v>
      </c>
      <c r="O57" s="169"/>
      <c r="P57" s="294">
        <v>-5</v>
      </c>
      <c r="Q57" s="169"/>
      <c r="R57" s="294">
        <v>0</v>
      </c>
      <c r="S57" s="169"/>
      <c r="T57" s="294">
        <v>174.11264579999997</v>
      </c>
    </row>
    <row r="58" spans="2:20" s="382" customFormat="1" ht="12" customHeight="1">
      <c r="B58" s="382" t="s">
        <v>751</v>
      </c>
      <c r="E58" s="383"/>
      <c r="H58" s="383"/>
      <c r="I58" s="383"/>
      <c r="J58" s="328">
        <v>63131.636447290846</v>
      </c>
      <c r="K58" s="194"/>
      <c r="L58" s="328">
        <v>1968.90091709245</v>
      </c>
      <c r="M58" s="194"/>
      <c r="N58" s="328">
        <v>35.41178633874881</v>
      </c>
      <c r="O58" s="194"/>
      <c r="P58" s="328">
        <v>309.28418505541777</v>
      </c>
      <c r="Q58" s="194"/>
      <c r="R58" s="328">
        <v>-0.03159737056324732</v>
      </c>
      <c r="S58" s="194"/>
      <c r="T58" s="328">
        <v>65445.201738406904</v>
      </c>
    </row>
    <row r="59" spans="5:20" s="360" customFormat="1" ht="12" customHeight="1">
      <c r="E59" s="376" t="s">
        <v>161</v>
      </c>
      <c r="H59" s="376"/>
      <c r="I59" s="376"/>
      <c r="J59" s="294">
        <v>31716.98749054476</v>
      </c>
      <c r="K59" s="169"/>
      <c r="L59" s="294">
        <v>2248.457989144564</v>
      </c>
      <c r="M59" s="169"/>
      <c r="N59" s="294">
        <v>28.220116150915146</v>
      </c>
      <c r="O59" s="169"/>
      <c r="P59" s="294">
        <v>-606.1441643250071</v>
      </c>
      <c r="Q59" s="169"/>
      <c r="R59" s="294">
        <v>0</v>
      </c>
      <c r="S59" s="169"/>
      <c r="T59" s="294">
        <v>33387.52143151523</v>
      </c>
    </row>
    <row r="60" spans="5:20" s="360" customFormat="1" ht="12" customHeight="1">
      <c r="E60" s="376"/>
      <c r="F60" s="360" t="s">
        <v>631</v>
      </c>
      <c r="H60" s="376"/>
      <c r="I60" s="376"/>
      <c r="J60" s="294">
        <v>27539.004958599948</v>
      </c>
      <c r="K60" s="169"/>
      <c r="L60" s="294">
        <v>1898.4115723245643</v>
      </c>
      <c r="M60" s="169"/>
      <c r="N60" s="294">
        <v>28.220116150915146</v>
      </c>
      <c r="O60" s="169"/>
      <c r="P60" s="294">
        <v>-606.1441643250071</v>
      </c>
      <c r="Q60" s="169"/>
      <c r="R60" s="294">
        <v>0</v>
      </c>
      <c r="S60" s="169"/>
      <c r="T60" s="294">
        <v>28859.49248275042</v>
      </c>
    </row>
    <row r="61" spans="5:20" s="360" customFormat="1" ht="12" customHeight="1">
      <c r="E61" s="376"/>
      <c r="F61" s="360" t="s">
        <v>17</v>
      </c>
      <c r="H61" s="376"/>
      <c r="I61" s="376"/>
      <c r="J61" s="294">
        <v>4177.982531944813</v>
      </c>
      <c r="K61" s="169"/>
      <c r="L61" s="294">
        <v>350.04641682</v>
      </c>
      <c r="M61" s="169"/>
      <c r="N61" s="294">
        <v>0</v>
      </c>
      <c r="O61" s="169"/>
      <c r="P61" s="294">
        <v>0</v>
      </c>
      <c r="Q61" s="169"/>
      <c r="R61" s="294">
        <v>0</v>
      </c>
      <c r="S61" s="169"/>
      <c r="T61" s="294">
        <v>4528.028948764812</v>
      </c>
    </row>
    <row r="62" spans="5:20" s="360" customFormat="1" ht="12" customHeight="1">
      <c r="E62" s="376" t="s">
        <v>78</v>
      </c>
      <c r="H62" s="376"/>
      <c r="I62" s="376"/>
      <c r="J62" s="294">
        <v>14844.630882647736</v>
      </c>
      <c r="K62" s="169"/>
      <c r="L62" s="294">
        <v>815.1265456400001</v>
      </c>
      <c r="M62" s="169"/>
      <c r="N62" s="294">
        <v>-566.4729240126527</v>
      </c>
      <c r="O62" s="169"/>
      <c r="P62" s="294">
        <v>-164.37165061957518</v>
      </c>
      <c r="Q62" s="169"/>
      <c r="R62" s="294">
        <v>0</v>
      </c>
      <c r="S62" s="169"/>
      <c r="T62" s="294">
        <v>14928.912853655507</v>
      </c>
    </row>
    <row r="63" spans="5:20" s="360" customFormat="1" ht="12" customHeight="1">
      <c r="E63" s="376"/>
      <c r="F63" s="360" t="s">
        <v>536</v>
      </c>
      <c r="H63" s="384"/>
      <c r="I63" s="384"/>
      <c r="J63" s="294">
        <v>11798.523936039352</v>
      </c>
      <c r="K63" s="169"/>
      <c r="L63" s="294">
        <v>603.7895366800001</v>
      </c>
      <c r="M63" s="169"/>
      <c r="N63" s="294">
        <v>-204.0004154814333</v>
      </c>
      <c r="O63" s="169"/>
      <c r="P63" s="294">
        <v>-158.59188869099216</v>
      </c>
      <c r="Q63" s="169"/>
      <c r="R63" s="294">
        <v>0</v>
      </c>
      <c r="S63" s="169"/>
      <c r="T63" s="294">
        <v>12039.721168546926</v>
      </c>
    </row>
    <row r="64" spans="5:20" s="360" customFormat="1" ht="12" customHeight="1">
      <c r="E64" s="376"/>
      <c r="F64" s="360" t="s">
        <v>215</v>
      </c>
      <c r="H64" s="384"/>
      <c r="I64" s="384"/>
      <c r="J64" s="294">
        <v>3046.1069466083836</v>
      </c>
      <c r="K64" s="169"/>
      <c r="L64" s="294">
        <v>211.33700896000005</v>
      </c>
      <c r="M64" s="169"/>
      <c r="N64" s="294">
        <v>-362.47250853121943</v>
      </c>
      <c r="O64" s="169"/>
      <c r="P64" s="294">
        <v>-5.779761928583002</v>
      </c>
      <c r="Q64" s="169"/>
      <c r="R64" s="294">
        <v>0</v>
      </c>
      <c r="S64" s="169"/>
      <c r="T64" s="294">
        <v>2889.1916851085807</v>
      </c>
    </row>
    <row r="65" spans="5:20" s="360" customFormat="1" ht="12" customHeight="1">
      <c r="E65" s="376" t="s">
        <v>438</v>
      </c>
      <c r="H65" s="376"/>
      <c r="I65" s="376"/>
      <c r="J65" s="294">
        <v>474.06816481999977</v>
      </c>
      <c r="K65" s="169"/>
      <c r="L65" s="294">
        <v>-1872.812295320486</v>
      </c>
      <c r="M65" s="169"/>
      <c r="N65" s="294">
        <v>573.6645942004864</v>
      </c>
      <c r="O65" s="169"/>
      <c r="P65" s="294">
        <v>1134.8</v>
      </c>
      <c r="Q65" s="169"/>
      <c r="R65" s="294">
        <v>0</v>
      </c>
      <c r="S65" s="169"/>
      <c r="T65" s="294">
        <v>309.7204637000001</v>
      </c>
    </row>
    <row r="66" spans="5:20" s="360" customFormat="1" ht="12" customHeight="1">
      <c r="E66" s="376" t="s">
        <v>81</v>
      </c>
      <c r="H66" s="376"/>
      <c r="I66" s="376"/>
      <c r="J66" s="294">
        <v>16095.94990927835</v>
      </c>
      <c r="K66" s="169"/>
      <c r="L66" s="294">
        <v>778.1286776283719</v>
      </c>
      <c r="M66" s="169"/>
      <c r="N66" s="294">
        <v>0</v>
      </c>
      <c r="O66" s="169"/>
      <c r="P66" s="294">
        <v>-55</v>
      </c>
      <c r="Q66" s="169"/>
      <c r="R66" s="294">
        <v>-0.03159737056324732</v>
      </c>
      <c r="S66" s="169"/>
      <c r="T66" s="294">
        <v>16819.04698953616</v>
      </c>
    </row>
    <row r="67" spans="5:20" s="360" customFormat="1" ht="12" customHeight="1">
      <c r="E67" s="376"/>
      <c r="F67" s="360" t="s">
        <v>21</v>
      </c>
      <c r="H67" s="376"/>
      <c r="I67" s="376"/>
      <c r="J67" s="294">
        <v>8419.178842761457</v>
      </c>
      <c r="K67" s="169"/>
      <c r="L67" s="294">
        <v>647.0110328303883</v>
      </c>
      <c r="M67" s="169"/>
      <c r="N67" s="294">
        <v>0</v>
      </c>
      <c r="O67" s="169"/>
      <c r="P67" s="294">
        <v>0</v>
      </c>
      <c r="Q67" s="169"/>
      <c r="R67" s="294">
        <v>0</v>
      </c>
      <c r="S67" s="169"/>
      <c r="T67" s="294">
        <v>9066.189875591846</v>
      </c>
    </row>
    <row r="68" spans="5:20" s="360" customFormat="1" ht="12" customHeight="1">
      <c r="E68" s="376"/>
      <c r="F68" s="360" t="s">
        <v>22</v>
      </c>
      <c r="H68" s="376"/>
      <c r="I68" s="376"/>
      <c r="J68" s="294">
        <v>181.18976263</v>
      </c>
      <c r="K68" s="169"/>
      <c r="L68" s="294">
        <v>39.279432830000005</v>
      </c>
      <c r="M68" s="169"/>
      <c r="N68" s="294">
        <v>0</v>
      </c>
      <c r="O68" s="169"/>
      <c r="P68" s="294">
        <v>0</v>
      </c>
      <c r="Q68" s="169"/>
      <c r="R68" s="294">
        <v>-0.0175398499999915</v>
      </c>
      <c r="S68" s="169"/>
      <c r="T68" s="294">
        <v>220.45165561</v>
      </c>
    </row>
    <row r="69" spans="5:20" s="360" customFormat="1" ht="12" customHeight="1">
      <c r="E69" s="376"/>
      <c r="F69" s="360" t="s">
        <v>630</v>
      </c>
      <c r="H69" s="376"/>
      <c r="I69" s="376"/>
      <c r="J69" s="294">
        <v>181.18976263</v>
      </c>
      <c r="K69" s="169"/>
      <c r="L69" s="294">
        <v>39.279432830000005</v>
      </c>
      <c r="M69" s="169"/>
      <c r="N69" s="294">
        <v>0</v>
      </c>
      <c r="O69" s="169"/>
      <c r="P69" s="294">
        <v>0</v>
      </c>
      <c r="Q69" s="169"/>
      <c r="R69" s="294">
        <v>-0.0175398499999915</v>
      </c>
      <c r="S69" s="169"/>
      <c r="T69" s="294">
        <v>220.45165561</v>
      </c>
    </row>
    <row r="70" spans="5:20" s="360" customFormat="1" ht="12" customHeight="1">
      <c r="E70" s="376"/>
      <c r="F70" s="360" t="s">
        <v>649</v>
      </c>
      <c r="H70" s="376"/>
      <c r="I70" s="376"/>
      <c r="J70" s="294">
        <v>0</v>
      </c>
      <c r="K70" s="169"/>
      <c r="L70" s="294">
        <v>0</v>
      </c>
      <c r="M70" s="169"/>
      <c r="N70" s="294">
        <v>0</v>
      </c>
      <c r="O70" s="169"/>
      <c r="P70" s="294">
        <v>0</v>
      </c>
      <c r="Q70" s="169"/>
      <c r="R70" s="294">
        <v>0</v>
      </c>
      <c r="S70" s="169"/>
      <c r="T70" s="294">
        <v>0</v>
      </c>
    </row>
    <row r="71" spans="2:20" s="360" customFormat="1" ht="12" customHeight="1">
      <c r="B71" s="361"/>
      <c r="C71" s="361"/>
      <c r="D71" s="361"/>
      <c r="E71" s="361"/>
      <c r="F71" s="361" t="s">
        <v>74</v>
      </c>
      <c r="H71" s="376"/>
      <c r="I71" s="376"/>
      <c r="J71" s="294">
        <v>7495.581303886893</v>
      </c>
      <c r="K71" s="169"/>
      <c r="L71" s="294">
        <v>91.83821196798345</v>
      </c>
      <c r="M71" s="169"/>
      <c r="N71" s="294">
        <v>0</v>
      </c>
      <c r="O71" s="169"/>
      <c r="P71" s="294">
        <v>-55</v>
      </c>
      <c r="Q71" s="169"/>
      <c r="R71" s="294">
        <v>-0.014057520563255821</v>
      </c>
      <c r="S71" s="169"/>
      <c r="T71" s="294">
        <v>7532.405458334312</v>
      </c>
    </row>
    <row r="72" spans="6:20" s="360" customFormat="1" ht="12" customHeight="1">
      <c r="F72" s="360" t="s">
        <v>24</v>
      </c>
      <c r="H72" s="376"/>
      <c r="I72" s="376"/>
      <c r="J72" s="294">
        <v>0</v>
      </c>
      <c r="K72" s="169"/>
      <c r="L72" s="294">
        <v>0</v>
      </c>
      <c r="M72" s="169"/>
      <c r="N72" s="294">
        <v>0</v>
      </c>
      <c r="O72" s="169"/>
      <c r="P72" s="294">
        <v>0</v>
      </c>
      <c r="Q72" s="169"/>
      <c r="R72" s="294">
        <v>0</v>
      </c>
      <c r="S72" s="169"/>
      <c r="T72" s="294">
        <v>0</v>
      </c>
    </row>
    <row r="73" spans="10:20" s="290" customFormat="1" ht="12" customHeight="1">
      <c r="J73" s="294"/>
      <c r="K73" s="169"/>
      <c r="L73" s="294"/>
      <c r="M73" s="169"/>
      <c r="N73" s="294"/>
      <c r="O73" s="169"/>
      <c r="P73" s="294"/>
      <c r="Q73" s="169"/>
      <c r="R73" s="294"/>
      <c r="S73" s="169"/>
      <c r="T73" s="294"/>
    </row>
    <row r="74" spans="2:20" s="360" customFormat="1" ht="12" customHeight="1">
      <c r="B74" s="360" t="s">
        <v>629</v>
      </c>
      <c r="H74" s="376"/>
      <c r="I74" s="376"/>
      <c r="J74" s="294">
        <v>173095.29006367511</v>
      </c>
      <c r="K74" s="169"/>
      <c r="L74" s="294">
        <v>1542.7809644479757</v>
      </c>
      <c r="M74" s="169"/>
      <c r="N74" s="294">
        <v>573.0486940403807</v>
      </c>
      <c r="O74" s="169"/>
      <c r="P74" s="294">
        <v>8706.250203674444</v>
      </c>
      <c r="Q74" s="169"/>
      <c r="R74" s="294">
        <v>72.51668805056492</v>
      </c>
      <c r="S74" s="169"/>
      <c r="T74" s="294">
        <v>183989.8866138885</v>
      </c>
    </row>
    <row r="75" spans="8:20" s="360" customFormat="1" ht="12" customHeight="1">
      <c r="H75" s="376"/>
      <c r="I75" s="376"/>
      <c r="J75" s="294"/>
      <c r="K75" s="169"/>
      <c r="L75" s="294"/>
      <c r="M75" s="169"/>
      <c r="N75" s="294"/>
      <c r="O75" s="169"/>
      <c r="P75" s="294"/>
      <c r="Q75" s="169"/>
      <c r="R75" s="294"/>
      <c r="S75" s="169"/>
      <c r="T75" s="294"/>
    </row>
    <row r="76" spans="2:20" s="382" customFormat="1" ht="12" customHeight="1">
      <c r="B76" s="382" t="s">
        <v>749</v>
      </c>
      <c r="D76" s="383"/>
      <c r="E76" s="383"/>
      <c r="H76" s="383"/>
      <c r="I76" s="383"/>
      <c r="J76" s="328">
        <v>3001.958501318002</v>
      </c>
      <c r="K76" s="194"/>
      <c r="L76" s="328">
        <v>-38.850664250405465</v>
      </c>
      <c r="M76" s="194"/>
      <c r="N76" s="328">
        <v>-13.8</v>
      </c>
      <c r="O76" s="194"/>
      <c r="P76" s="328">
        <v>-9.488994045355962</v>
      </c>
      <c r="Q76" s="194"/>
      <c r="R76" s="328">
        <v>50.31059391123013</v>
      </c>
      <c r="S76" s="194"/>
      <c r="T76" s="328">
        <v>2990.129436933471</v>
      </c>
    </row>
    <row r="77" spans="4:20" s="360" customFormat="1" ht="12" customHeight="1">
      <c r="D77" s="376"/>
      <c r="E77" s="376" t="s">
        <v>78</v>
      </c>
      <c r="H77" s="376"/>
      <c r="I77" s="376"/>
      <c r="J77" s="294">
        <v>1986.9334837153133</v>
      </c>
      <c r="K77" s="169"/>
      <c r="L77" s="294">
        <v>-6.936746999999997</v>
      </c>
      <c r="M77" s="169"/>
      <c r="N77" s="294">
        <v>-13.8</v>
      </c>
      <c r="O77" s="169"/>
      <c r="P77" s="294">
        <v>0</v>
      </c>
      <c r="Q77" s="169"/>
      <c r="R77" s="294">
        <v>-0.03418478184235951</v>
      </c>
      <c r="S77" s="169"/>
      <c r="T77" s="294">
        <v>1966.162551933471</v>
      </c>
    </row>
    <row r="78" spans="4:20" s="360" customFormat="1" ht="12" customHeight="1">
      <c r="D78" s="376"/>
      <c r="E78" s="376"/>
      <c r="F78" s="360" t="s">
        <v>215</v>
      </c>
      <c r="H78" s="376"/>
      <c r="I78" s="376"/>
      <c r="J78" s="294">
        <v>1986.9334837153133</v>
      </c>
      <c r="K78" s="169"/>
      <c r="L78" s="294">
        <v>-6.936746999999997</v>
      </c>
      <c r="M78" s="169"/>
      <c r="N78" s="294">
        <v>-13.8</v>
      </c>
      <c r="O78" s="169"/>
      <c r="P78" s="294">
        <v>0</v>
      </c>
      <c r="Q78" s="169"/>
      <c r="R78" s="294">
        <v>-0.03418478184235951</v>
      </c>
      <c r="S78" s="169"/>
      <c r="T78" s="294">
        <v>1966.162551933471</v>
      </c>
    </row>
    <row r="79" spans="5:20" s="360" customFormat="1" ht="12" customHeight="1">
      <c r="E79" s="376" t="s">
        <v>438</v>
      </c>
      <c r="H79" s="376"/>
      <c r="I79" s="376"/>
      <c r="J79" s="294">
        <v>0</v>
      </c>
      <c r="K79" s="169"/>
      <c r="L79" s="294">
        <v>0</v>
      </c>
      <c r="M79" s="169"/>
      <c r="N79" s="294">
        <v>0</v>
      </c>
      <c r="O79" s="169"/>
      <c r="P79" s="294">
        <v>0</v>
      </c>
      <c r="Q79" s="169"/>
      <c r="R79" s="294">
        <v>0</v>
      </c>
      <c r="S79" s="169"/>
      <c r="T79" s="294">
        <v>0</v>
      </c>
    </row>
    <row r="80" spans="5:20" s="360" customFormat="1" ht="12" customHeight="1">
      <c r="E80" s="376" t="s">
        <v>81</v>
      </c>
      <c r="H80" s="376"/>
      <c r="I80" s="376"/>
      <c r="J80" s="294">
        <v>1015.0250176026889</v>
      </c>
      <c r="K80" s="169"/>
      <c r="L80" s="294">
        <v>-31.91391725040547</v>
      </c>
      <c r="M80" s="169"/>
      <c r="N80" s="294">
        <v>0</v>
      </c>
      <c r="O80" s="169"/>
      <c r="P80" s="294">
        <v>-9.488994045355962</v>
      </c>
      <c r="Q80" s="169"/>
      <c r="R80" s="294">
        <v>50.34477869307249</v>
      </c>
      <c r="S80" s="169"/>
      <c r="T80" s="294">
        <v>1023.9668849999999</v>
      </c>
    </row>
    <row r="81" spans="5:20" s="360" customFormat="1" ht="12" customHeight="1">
      <c r="E81" s="376"/>
      <c r="F81" s="360" t="s">
        <v>21</v>
      </c>
      <c r="H81" s="384"/>
      <c r="I81" s="384"/>
      <c r="J81" s="294">
        <v>0</v>
      </c>
      <c r="K81" s="169"/>
      <c r="L81" s="294">
        <v>-10.831897250405468</v>
      </c>
      <c r="M81" s="169"/>
      <c r="N81" s="294">
        <v>0</v>
      </c>
      <c r="O81" s="169"/>
      <c r="P81" s="294">
        <v>0</v>
      </c>
      <c r="Q81" s="169"/>
      <c r="R81" s="294">
        <v>10.831897250405468</v>
      </c>
      <c r="S81" s="169"/>
      <c r="T81" s="294">
        <v>0</v>
      </c>
    </row>
    <row r="82" spans="5:20" s="360" customFormat="1" ht="12" customHeight="1">
      <c r="E82" s="376"/>
      <c r="F82" s="360" t="s">
        <v>630</v>
      </c>
      <c r="H82" s="384"/>
      <c r="I82" s="384"/>
      <c r="J82" s="294">
        <v>0</v>
      </c>
      <c r="K82" s="169"/>
      <c r="L82" s="294">
        <v>0</v>
      </c>
      <c r="M82" s="169"/>
      <c r="N82" s="294">
        <v>0</v>
      </c>
      <c r="O82" s="169"/>
      <c r="P82" s="294">
        <v>0</v>
      </c>
      <c r="Q82" s="169"/>
      <c r="R82" s="294">
        <v>0</v>
      </c>
      <c r="S82" s="169"/>
      <c r="T82" s="294">
        <v>0</v>
      </c>
    </row>
    <row r="83" spans="5:20" s="360" customFormat="1" ht="12" customHeight="1">
      <c r="E83" s="376"/>
      <c r="F83" s="360" t="s">
        <v>649</v>
      </c>
      <c r="H83" s="376"/>
      <c r="I83" s="376"/>
      <c r="J83" s="294">
        <v>0</v>
      </c>
      <c r="K83" s="169"/>
      <c r="L83" s="294">
        <v>-10.831897250405468</v>
      </c>
      <c r="M83" s="169"/>
      <c r="N83" s="294">
        <v>0</v>
      </c>
      <c r="O83" s="169"/>
      <c r="P83" s="294">
        <v>0</v>
      </c>
      <c r="Q83" s="169"/>
      <c r="R83" s="294">
        <v>10.831897250405468</v>
      </c>
      <c r="S83" s="169"/>
      <c r="T83" s="294">
        <v>0</v>
      </c>
    </row>
    <row r="84" spans="5:20" s="360" customFormat="1" ht="12" customHeight="1">
      <c r="E84" s="376"/>
      <c r="F84" s="360" t="s">
        <v>22</v>
      </c>
      <c r="H84" s="376"/>
      <c r="I84" s="376"/>
      <c r="J84" s="294">
        <v>1015.0250176026889</v>
      </c>
      <c r="K84" s="169"/>
      <c r="L84" s="294">
        <v>-21.08202</v>
      </c>
      <c r="M84" s="169"/>
      <c r="N84" s="294">
        <v>0</v>
      </c>
      <c r="O84" s="169"/>
      <c r="P84" s="294">
        <v>-9.488994045355962</v>
      </c>
      <c r="Q84" s="169"/>
      <c r="R84" s="294">
        <v>39.51288144266702</v>
      </c>
      <c r="S84" s="169"/>
      <c r="T84" s="294">
        <v>1023.9668849999999</v>
      </c>
    </row>
    <row r="85" spans="5:20" s="360" customFormat="1" ht="12" customHeight="1">
      <c r="E85" s="376"/>
      <c r="F85" s="360" t="s">
        <v>630</v>
      </c>
      <c r="H85" s="384"/>
      <c r="I85" s="384"/>
      <c r="J85" s="294">
        <v>0</v>
      </c>
      <c r="K85" s="169"/>
      <c r="L85" s="294">
        <v>0</v>
      </c>
      <c r="M85" s="169"/>
      <c r="N85" s="294">
        <v>0</v>
      </c>
      <c r="O85" s="169"/>
      <c r="P85" s="294">
        <v>0</v>
      </c>
      <c r="Q85" s="169"/>
      <c r="R85" s="294">
        <v>0</v>
      </c>
      <c r="S85" s="169"/>
      <c r="T85" s="294">
        <v>0</v>
      </c>
    </row>
    <row r="86" spans="5:20" s="360" customFormat="1" ht="12" customHeight="1">
      <c r="E86" s="376"/>
      <c r="F86" s="360" t="s">
        <v>649</v>
      </c>
      <c r="H86" s="384"/>
      <c r="I86" s="384"/>
      <c r="J86" s="294">
        <v>1015.0250176026889</v>
      </c>
      <c r="K86" s="169"/>
      <c r="L86" s="294">
        <v>-21.08202</v>
      </c>
      <c r="M86" s="169"/>
      <c r="N86" s="294">
        <v>0</v>
      </c>
      <c r="O86" s="169"/>
      <c r="P86" s="294">
        <v>-9.488994045355962</v>
      </c>
      <c r="Q86" s="169"/>
      <c r="R86" s="294">
        <v>39.51288144266702</v>
      </c>
      <c r="S86" s="169"/>
      <c r="T86" s="294">
        <v>1023.9668849999999</v>
      </c>
    </row>
    <row r="87" spans="2:20" s="382" customFormat="1" ht="12" customHeight="1">
      <c r="B87" s="382" t="s">
        <v>750</v>
      </c>
      <c r="E87" s="383"/>
      <c r="H87" s="383"/>
      <c r="I87" s="383"/>
      <c r="J87" s="328">
        <v>23382.645838596916</v>
      </c>
      <c r="K87" s="194"/>
      <c r="L87" s="328">
        <v>-2765.8923531902446</v>
      </c>
      <c r="M87" s="194"/>
      <c r="N87" s="328">
        <v>139.27144371205543</v>
      </c>
      <c r="O87" s="194"/>
      <c r="P87" s="328">
        <v>13.10928702282759</v>
      </c>
      <c r="Q87" s="194"/>
      <c r="R87" s="328">
        <v>-0.07718336080754629</v>
      </c>
      <c r="S87" s="194"/>
      <c r="T87" s="328">
        <v>20769.05703278075</v>
      </c>
    </row>
    <row r="88" spans="2:20" s="360" customFormat="1" ht="12" customHeight="1">
      <c r="B88" s="376"/>
      <c r="C88" s="376" t="s">
        <v>647</v>
      </c>
      <c r="D88" s="376"/>
      <c r="E88" s="376"/>
      <c r="H88" s="376"/>
      <c r="I88" s="376"/>
      <c r="J88" s="294">
        <v>345.6</v>
      </c>
      <c r="K88" s="169"/>
      <c r="L88" s="294">
        <v>-10.077821699191924</v>
      </c>
      <c r="M88" s="169"/>
      <c r="N88" s="294">
        <v>0</v>
      </c>
      <c r="O88" s="169"/>
      <c r="P88" s="294">
        <v>0.8</v>
      </c>
      <c r="Q88" s="169"/>
      <c r="R88" s="294">
        <v>-0.03731536080805231</v>
      </c>
      <c r="S88" s="169"/>
      <c r="T88" s="294">
        <v>336.28486294</v>
      </c>
    </row>
    <row r="89" spans="2:20" s="360" customFormat="1" ht="12" customHeight="1">
      <c r="B89" s="376"/>
      <c r="C89" s="376"/>
      <c r="D89" s="376"/>
      <c r="E89" s="376" t="s">
        <v>78</v>
      </c>
      <c r="H89" s="376"/>
      <c r="I89" s="376"/>
      <c r="J89" s="294">
        <v>2.7</v>
      </c>
      <c r="K89" s="169"/>
      <c r="L89" s="294">
        <v>0</v>
      </c>
      <c r="M89" s="169"/>
      <c r="N89" s="294">
        <v>0</v>
      </c>
      <c r="O89" s="169"/>
      <c r="P89" s="294">
        <v>0</v>
      </c>
      <c r="Q89" s="169"/>
      <c r="R89" s="294">
        <v>0</v>
      </c>
      <c r="S89" s="169"/>
      <c r="T89" s="294">
        <v>2.7</v>
      </c>
    </row>
    <row r="90" spans="5:20" s="360" customFormat="1" ht="12" customHeight="1">
      <c r="E90" s="361" t="s">
        <v>438</v>
      </c>
      <c r="H90" s="376"/>
      <c r="I90" s="376"/>
      <c r="J90" s="294">
        <v>0</v>
      </c>
      <c r="K90" s="169"/>
      <c r="L90" s="294">
        <v>0</v>
      </c>
      <c r="M90" s="169"/>
      <c r="N90" s="294">
        <v>0</v>
      </c>
      <c r="O90" s="169"/>
      <c r="P90" s="294">
        <v>0</v>
      </c>
      <c r="Q90" s="169"/>
      <c r="R90" s="294">
        <v>0</v>
      </c>
      <c r="S90" s="169"/>
      <c r="T90" s="294">
        <v>0</v>
      </c>
    </row>
    <row r="91" spans="5:20" s="360" customFormat="1" ht="12" customHeight="1">
      <c r="E91" s="376" t="s">
        <v>81</v>
      </c>
      <c r="H91" s="376"/>
      <c r="I91" s="376"/>
      <c r="J91" s="294">
        <v>342.9</v>
      </c>
      <c r="K91" s="169"/>
      <c r="L91" s="294">
        <v>-10.077821699191924</v>
      </c>
      <c r="M91" s="169"/>
      <c r="N91" s="294">
        <v>0</v>
      </c>
      <c r="O91" s="169"/>
      <c r="P91" s="294">
        <v>0.8</v>
      </c>
      <c r="Q91" s="169"/>
      <c r="R91" s="294">
        <v>-0.03731536080805231</v>
      </c>
      <c r="S91" s="169"/>
      <c r="T91" s="294">
        <v>333.58486294</v>
      </c>
    </row>
    <row r="92" spans="5:20" s="360" customFormat="1" ht="12" customHeight="1">
      <c r="E92" s="376"/>
      <c r="F92" s="360" t="s">
        <v>22</v>
      </c>
      <c r="H92" s="376"/>
      <c r="I92" s="376"/>
      <c r="J92" s="294">
        <v>0</v>
      </c>
      <c r="K92" s="169"/>
      <c r="L92" s="294">
        <v>0</v>
      </c>
      <c r="M92" s="169"/>
      <c r="N92" s="294">
        <v>0</v>
      </c>
      <c r="O92" s="169"/>
      <c r="P92" s="294">
        <v>0</v>
      </c>
      <c r="Q92" s="169"/>
      <c r="R92" s="294">
        <v>0</v>
      </c>
      <c r="S92" s="169"/>
      <c r="T92" s="294">
        <v>0</v>
      </c>
    </row>
    <row r="93" spans="5:20" s="360" customFormat="1" ht="12" customHeight="1">
      <c r="E93" s="376"/>
      <c r="F93" s="360" t="s">
        <v>630</v>
      </c>
      <c r="H93" s="376"/>
      <c r="I93" s="376"/>
      <c r="J93" s="294">
        <v>0</v>
      </c>
      <c r="K93" s="169"/>
      <c r="L93" s="294">
        <v>0</v>
      </c>
      <c r="M93" s="169"/>
      <c r="N93" s="294">
        <v>0</v>
      </c>
      <c r="O93" s="169"/>
      <c r="P93" s="294">
        <v>0</v>
      </c>
      <c r="Q93" s="169"/>
      <c r="R93" s="294">
        <v>0</v>
      </c>
      <c r="S93" s="169"/>
      <c r="T93" s="294">
        <v>0</v>
      </c>
    </row>
    <row r="94" spans="5:20" s="360" customFormat="1" ht="12" customHeight="1">
      <c r="E94" s="376"/>
      <c r="F94" s="360" t="s">
        <v>649</v>
      </c>
      <c r="H94" s="376"/>
      <c r="I94" s="376"/>
      <c r="J94" s="294">
        <v>0</v>
      </c>
      <c r="K94" s="169"/>
      <c r="L94" s="294">
        <v>0</v>
      </c>
      <c r="M94" s="169"/>
      <c r="N94" s="294">
        <v>0</v>
      </c>
      <c r="O94" s="169"/>
      <c r="P94" s="294">
        <v>0</v>
      </c>
      <c r="Q94" s="169"/>
      <c r="R94" s="294">
        <v>0</v>
      </c>
      <c r="S94" s="169"/>
      <c r="T94" s="294">
        <v>0</v>
      </c>
    </row>
    <row r="95" spans="5:20" s="360" customFormat="1" ht="12" customHeight="1">
      <c r="E95" s="376"/>
      <c r="F95" s="360" t="s">
        <v>23</v>
      </c>
      <c r="H95" s="376"/>
      <c r="I95" s="376"/>
      <c r="J95" s="294">
        <v>142.2</v>
      </c>
      <c r="K95" s="169"/>
      <c r="L95" s="294">
        <v>-2.5</v>
      </c>
      <c r="M95" s="169"/>
      <c r="N95" s="294">
        <v>0</v>
      </c>
      <c r="O95" s="169"/>
      <c r="P95" s="294">
        <v>7.3</v>
      </c>
      <c r="Q95" s="169"/>
      <c r="R95" s="294">
        <v>1.1546319456101628E-14</v>
      </c>
      <c r="S95" s="169"/>
      <c r="T95" s="294">
        <v>147</v>
      </c>
    </row>
    <row r="96" spans="5:20" s="360" customFormat="1" ht="12" customHeight="1">
      <c r="E96" s="376"/>
      <c r="F96" s="360" t="s">
        <v>25</v>
      </c>
      <c r="H96" s="376"/>
      <c r="I96" s="376"/>
      <c r="J96" s="294">
        <v>11.7</v>
      </c>
      <c r="K96" s="169"/>
      <c r="L96" s="294">
        <v>-7.3761794</v>
      </c>
      <c r="M96" s="169"/>
      <c r="N96" s="294">
        <v>0</v>
      </c>
      <c r="O96" s="169"/>
      <c r="P96" s="294">
        <v>0</v>
      </c>
      <c r="Q96" s="169"/>
      <c r="R96" s="294">
        <v>-0.023820599999999637</v>
      </c>
      <c r="S96" s="169"/>
      <c r="T96" s="294">
        <v>4.3</v>
      </c>
    </row>
    <row r="97" spans="5:20" s="360" customFormat="1" ht="12" customHeight="1">
      <c r="E97" s="376"/>
      <c r="F97" s="360" t="s">
        <v>630</v>
      </c>
      <c r="H97" s="384"/>
      <c r="I97" s="384"/>
      <c r="J97" s="294">
        <v>11.7</v>
      </c>
      <c r="K97" s="169"/>
      <c r="L97" s="294">
        <v>-7.3761794</v>
      </c>
      <c r="M97" s="169"/>
      <c r="N97" s="294">
        <v>0</v>
      </c>
      <c r="O97" s="169"/>
      <c r="P97" s="294">
        <v>0</v>
      </c>
      <c r="Q97" s="169"/>
      <c r="R97" s="294">
        <v>-0.023820599999999637</v>
      </c>
      <c r="S97" s="169"/>
      <c r="T97" s="294">
        <v>4.3</v>
      </c>
    </row>
    <row r="98" spans="5:20" s="360" customFormat="1" ht="12" customHeight="1">
      <c r="E98" s="376"/>
      <c r="F98" s="360" t="s">
        <v>649</v>
      </c>
      <c r="H98" s="384"/>
      <c r="I98" s="384"/>
      <c r="J98" s="294">
        <v>0</v>
      </c>
      <c r="K98" s="169"/>
      <c r="L98" s="294">
        <v>0</v>
      </c>
      <c r="M98" s="169"/>
      <c r="N98" s="294">
        <v>0</v>
      </c>
      <c r="O98" s="169"/>
      <c r="P98" s="294">
        <v>0</v>
      </c>
      <c r="Q98" s="169"/>
      <c r="R98" s="294">
        <v>0</v>
      </c>
      <c r="S98" s="169"/>
      <c r="T98" s="294">
        <v>0</v>
      </c>
    </row>
    <row r="99" spans="5:20" s="360" customFormat="1" ht="12" customHeight="1">
      <c r="E99" s="376"/>
      <c r="F99" s="360" t="s">
        <v>645</v>
      </c>
      <c r="H99" s="376"/>
      <c r="I99" s="376"/>
      <c r="J99" s="294">
        <v>189</v>
      </c>
      <c r="K99" s="169"/>
      <c r="L99" s="294">
        <v>-0.20164229919192506</v>
      </c>
      <c r="M99" s="169"/>
      <c r="N99" s="294">
        <v>0</v>
      </c>
      <c r="O99" s="169"/>
      <c r="P99" s="294">
        <v>-6.5</v>
      </c>
      <c r="Q99" s="169"/>
      <c r="R99" s="294">
        <v>-0.013494760808064221</v>
      </c>
      <c r="S99" s="169"/>
      <c r="T99" s="294">
        <v>182.28486294</v>
      </c>
    </row>
    <row r="100" spans="2:20" s="360" customFormat="1" ht="12" customHeight="1">
      <c r="B100" s="376"/>
      <c r="C100" s="376" t="s">
        <v>648</v>
      </c>
      <c r="D100" s="376"/>
      <c r="E100" s="376"/>
      <c r="H100" s="376"/>
      <c r="I100" s="376"/>
      <c r="J100" s="294">
        <v>23037.045838596918</v>
      </c>
      <c r="K100" s="169"/>
      <c r="L100" s="294">
        <v>-2755.8145314910525</v>
      </c>
      <c r="M100" s="169"/>
      <c r="N100" s="294">
        <v>139.27144371205543</v>
      </c>
      <c r="O100" s="169"/>
      <c r="P100" s="294">
        <v>12.30928702282759</v>
      </c>
      <c r="Q100" s="169"/>
      <c r="R100" s="294">
        <v>-0.039867999999493975</v>
      </c>
      <c r="S100" s="169"/>
      <c r="T100" s="294">
        <v>20432.77216984075</v>
      </c>
    </row>
    <row r="101" spans="2:20" s="360" customFormat="1" ht="12" customHeight="1">
      <c r="B101" s="376"/>
      <c r="C101" s="376"/>
      <c r="D101" s="376"/>
      <c r="E101" s="376" t="s">
        <v>161</v>
      </c>
      <c r="H101" s="376"/>
      <c r="I101" s="376"/>
      <c r="J101" s="294">
        <v>5655.457684112771</v>
      </c>
      <c r="K101" s="169"/>
      <c r="L101" s="294">
        <v>9.57864528932724</v>
      </c>
      <c r="M101" s="169"/>
      <c r="N101" s="294">
        <v>-0.4458684273668041</v>
      </c>
      <c r="O101" s="169"/>
      <c r="P101" s="294">
        <v>545.8520021827072</v>
      </c>
      <c r="Q101" s="169"/>
      <c r="R101" s="294">
        <v>0</v>
      </c>
      <c r="S101" s="169"/>
      <c r="T101" s="294">
        <v>6210.442463157438</v>
      </c>
    </row>
    <row r="102" spans="5:20" s="360" customFormat="1" ht="12" customHeight="1">
      <c r="E102" s="376" t="s">
        <v>78</v>
      </c>
      <c r="H102" s="376"/>
      <c r="I102" s="376"/>
      <c r="J102" s="294">
        <v>2880.6853961641605</v>
      </c>
      <c r="K102" s="169"/>
      <c r="L102" s="294">
        <v>-38.19404035717895</v>
      </c>
      <c r="M102" s="169"/>
      <c r="N102" s="294">
        <v>-71.49922649379124</v>
      </c>
      <c r="O102" s="169"/>
      <c r="P102" s="294">
        <v>89.55728484012033</v>
      </c>
      <c r="Q102" s="169"/>
      <c r="R102" s="294">
        <v>-0.022031000000048095</v>
      </c>
      <c r="S102" s="169"/>
      <c r="T102" s="294">
        <v>2860.5273831533104</v>
      </c>
    </row>
    <row r="103" spans="5:20" s="360" customFormat="1" ht="12" customHeight="1">
      <c r="E103" s="376"/>
      <c r="F103" s="360" t="s">
        <v>536</v>
      </c>
      <c r="H103" s="376"/>
      <c r="I103" s="376"/>
      <c r="J103" s="294">
        <v>992.9284566749155</v>
      </c>
      <c r="K103" s="169"/>
      <c r="L103" s="294">
        <v>-42.61607135717897</v>
      </c>
      <c r="M103" s="169"/>
      <c r="N103" s="294">
        <v>-63.86701950454626</v>
      </c>
      <c r="O103" s="169"/>
      <c r="P103" s="294">
        <v>89.55728484012033</v>
      </c>
      <c r="Q103" s="169"/>
      <c r="R103" s="294">
        <v>0</v>
      </c>
      <c r="S103" s="169"/>
      <c r="T103" s="294">
        <v>976.0026506533106</v>
      </c>
    </row>
    <row r="104" spans="5:20" s="360" customFormat="1" ht="12" customHeight="1">
      <c r="E104" s="376"/>
      <c r="F104" s="360" t="s">
        <v>215</v>
      </c>
      <c r="H104" s="376"/>
      <c r="I104" s="376"/>
      <c r="J104" s="235">
        <v>1887.7569394892448</v>
      </c>
      <c r="K104" s="235"/>
      <c r="L104" s="235">
        <v>4.422031000000018</v>
      </c>
      <c r="M104" s="235"/>
      <c r="N104" s="235">
        <v>-7.6322069892449775</v>
      </c>
      <c r="O104" s="235"/>
      <c r="P104" s="235">
        <v>0</v>
      </c>
      <c r="Q104" s="235"/>
      <c r="R104" s="235">
        <v>-0.022031000000048095</v>
      </c>
      <c r="S104" s="235"/>
      <c r="T104" s="235">
        <v>1884.5247325</v>
      </c>
    </row>
    <row r="105" spans="5:20" s="360" customFormat="1" ht="12" customHeight="1">
      <c r="E105" s="376" t="s">
        <v>438</v>
      </c>
      <c r="H105" s="384"/>
      <c r="I105" s="384"/>
      <c r="J105" s="235">
        <v>3279.371966319989</v>
      </c>
      <c r="K105" s="235"/>
      <c r="L105" s="235">
        <v>-944.2303414232003</v>
      </c>
      <c r="M105" s="235"/>
      <c r="N105" s="235">
        <v>211.21653863321347</v>
      </c>
      <c r="O105" s="235"/>
      <c r="P105" s="235">
        <v>-501.7</v>
      </c>
      <c r="Q105" s="235"/>
      <c r="R105" s="235">
        <v>0</v>
      </c>
      <c r="S105" s="235"/>
      <c r="T105" s="235">
        <v>2044.6581635300022</v>
      </c>
    </row>
    <row r="106" spans="5:20" s="360" customFormat="1" ht="12" customHeight="1">
      <c r="E106" s="376" t="s">
        <v>81</v>
      </c>
      <c r="H106" s="384"/>
      <c r="I106" s="384"/>
      <c r="J106" s="235">
        <v>11221.530792</v>
      </c>
      <c r="K106" s="235"/>
      <c r="L106" s="235">
        <v>-1782.9687950000002</v>
      </c>
      <c r="M106" s="235"/>
      <c r="N106" s="235">
        <v>0</v>
      </c>
      <c r="O106" s="235"/>
      <c r="P106" s="235">
        <v>-121.4</v>
      </c>
      <c r="Q106" s="235"/>
      <c r="R106" s="235">
        <v>-0.01783699999944588</v>
      </c>
      <c r="S106" s="235"/>
      <c r="T106" s="235">
        <v>9317.14416</v>
      </c>
    </row>
    <row r="107" spans="5:20" s="360" customFormat="1" ht="12" customHeight="1">
      <c r="E107" s="376"/>
      <c r="F107" s="360" t="s">
        <v>22</v>
      </c>
      <c r="H107" s="376"/>
      <c r="I107" s="376"/>
      <c r="J107" s="235">
        <v>11009.130792</v>
      </c>
      <c r="K107" s="235"/>
      <c r="L107" s="235">
        <v>-1820.6687950000005</v>
      </c>
      <c r="M107" s="235"/>
      <c r="N107" s="235">
        <v>0</v>
      </c>
      <c r="O107" s="235"/>
      <c r="P107" s="235">
        <v>-121.4</v>
      </c>
      <c r="Q107" s="235"/>
      <c r="R107" s="235">
        <v>-0.01783699999944588</v>
      </c>
      <c r="S107" s="235"/>
      <c r="T107" s="235">
        <v>9067.04416</v>
      </c>
    </row>
    <row r="108" spans="5:20" s="360" customFormat="1" ht="12" customHeight="1">
      <c r="E108" s="376"/>
      <c r="F108" s="360" t="s">
        <v>630</v>
      </c>
      <c r="H108" s="376"/>
      <c r="I108" s="376"/>
      <c r="J108" s="235">
        <v>2027.128114</v>
      </c>
      <c r="K108" s="235"/>
      <c r="L108" s="235">
        <v>365.22835699999996</v>
      </c>
      <c r="M108" s="235"/>
      <c r="N108" s="235">
        <v>0</v>
      </c>
      <c r="O108" s="235"/>
      <c r="P108" s="235">
        <v>0</v>
      </c>
      <c r="Q108" s="235"/>
      <c r="R108" s="235">
        <v>-0.026576000000147815</v>
      </c>
      <c r="S108" s="235"/>
      <c r="T108" s="235">
        <v>2392.329895</v>
      </c>
    </row>
    <row r="109" spans="5:20" s="360" customFormat="1" ht="12" customHeight="1">
      <c r="E109" s="376"/>
      <c r="F109" s="360" t="s">
        <v>649</v>
      </c>
      <c r="H109" s="376"/>
      <c r="I109" s="376"/>
      <c r="J109" s="235">
        <v>8982.002677999999</v>
      </c>
      <c r="K109" s="235"/>
      <c r="L109" s="235">
        <v>-2185.8971520000005</v>
      </c>
      <c r="M109" s="235"/>
      <c r="N109" s="235">
        <v>0</v>
      </c>
      <c r="O109" s="235"/>
      <c r="P109" s="235">
        <v>-121.4</v>
      </c>
      <c r="Q109" s="235"/>
      <c r="R109" s="235">
        <v>0.008739000000701935</v>
      </c>
      <c r="S109" s="235"/>
      <c r="T109" s="235">
        <v>6674.714265</v>
      </c>
    </row>
    <row r="110" spans="5:20" s="360" customFormat="1" ht="12" customHeight="1">
      <c r="E110" s="376"/>
      <c r="F110" s="360" t="s">
        <v>74</v>
      </c>
      <c r="H110" s="376"/>
      <c r="I110" s="376"/>
      <c r="J110" s="235">
        <v>212.4</v>
      </c>
      <c r="K110" s="235"/>
      <c r="L110" s="235">
        <v>37.7</v>
      </c>
      <c r="M110" s="235"/>
      <c r="N110" s="235">
        <v>0</v>
      </c>
      <c r="O110" s="235"/>
      <c r="P110" s="235">
        <v>0</v>
      </c>
      <c r="Q110" s="235"/>
      <c r="R110" s="235">
        <v>0</v>
      </c>
      <c r="S110" s="235"/>
      <c r="T110" s="235">
        <v>250.1</v>
      </c>
    </row>
    <row r="111" spans="2:20" s="360" customFormat="1" ht="12" customHeight="1">
      <c r="B111" s="376"/>
      <c r="C111" s="376"/>
      <c r="D111" s="376"/>
      <c r="E111" s="376"/>
      <c r="F111" s="360" t="s">
        <v>25</v>
      </c>
      <c r="H111" s="376"/>
      <c r="I111" s="376"/>
      <c r="J111" s="235">
        <v>0</v>
      </c>
      <c r="K111" s="235"/>
      <c r="L111" s="235">
        <v>0</v>
      </c>
      <c r="M111" s="235"/>
      <c r="N111" s="235">
        <v>0</v>
      </c>
      <c r="O111" s="235"/>
      <c r="P111" s="235">
        <v>0</v>
      </c>
      <c r="Q111" s="235"/>
      <c r="R111" s="235">
        <v>0</v>
      </c>
      <c r="S111" s="235"/>
      <c r="T111" s="235">
        <v>0</v>
      </c>
    </row>
    <row r="112" spans="2:20" s="382" customFormat="1" ht="12" customHeight="1">
      <c r="B112" s="382" t="s">
        <v>751</v>
      </c>
      <c r="E112" s="383"/>
      <c r="H112" s="383"/>
      <c r="I112" s="383"/>
      <c r="J112" s="330">
        <v>146710.6857237602</v>
      </c>
      <c r="K112" s="330"/>
      <c r="L112" s="330">
        <v>4347.523981888626</v>
      </c>
      <c r="M112" s="330"/>
      <c r="N112" s="330">
        <v>447.57725032832525</v>
      </c>
      <c r="O112" s="330"/>
      <c r="P112" s="330">
        <v>8702.629910696973</v>
      </c>
      <c r="Q112" s="330"/>
      <c r="R112" s="330">
        <v>22.28327750014234</v>
      </c>
      <c r="S112" s="330"/>
      <c r="T112" s="330">
        <v>160230.70014417428</v>
      </c>
    </row>
    <row r="113" spans="5:20" s="360" customFormat="1" ht="12" customHeight="1">
      <c r="E113" s="376" t="s">
        <v>161</v>
      </c>
      <c r="H113" s="376"/>
      <c r="I113" s="376"/>
      <c r="J113" s="235">
        <v>93920.55835277756</v>
      </c>
      <c r="K113" s="235"/>
      <c r="L113" s="235">
        <v>3844.9177743135733</v>
      </c>
      <c r="M113" s="235"/>
      <c r="N113" s="235">
        <v>-114.17773608821796</v>
      </c>
      <c r="O113" s="235"/>
      <c r="P113" s="235">
        <v>6583.223751326013</v>
      </c>
      <c r="Q113" s="235"/>
      <c r="R113" s="235">
        <v>33.341190865581595</v>
      </c>
      <c r="S113" s="235"/>
      <c r="T113" s="235">
        <v>104267.86333319452</v>
      </c>
    </row>
    <row r="114" spans="5:20" s="360" customFormat="1" ht="12" customHeight="1">
      <c r="E114" s="376"/>
      <c r="F114" s="360" t="s">
        <v>631</v>
      </c>
      <c r="H114" s="376"/>
      <c r="I114" s="376"/>
      <c r="J114" s="235">
        <v>90286.39276877757</v>
      </c>
      <c r="K114" s="235"/>
      <c r="L114" s="235">
        <v>3734.732065313573</v>
      </c>
      <c r="M114" s="235"/>
      <c r="N114" s="235">
        <v>-114.17773608821796</v>
      </c>
      <c r="O114" s="235"/>
      <c r="P114" s="235">
        <v>6644.511750191586</v>
      </c>
      <c r="Q114" s="235"/>
      <c r="R114" s="235">
        <v>0</v>
      </c>
      <c r="S114" s="235"/>
      <c r="T114" s="235">
        <v>100551.45884819451</v>
      </c>
    </row>
    <row r="115" spans="5:20" s="360" customFormat="1" ht="12" customHeight="1">
      <c r="E115" s="376"/>
      <c r="F115" s="360" t="s">
        <v>17</v>
      </c>
      <c r="H115" s="376"/>
      <c r="I115" s="376"/>
      <c r="J115" s="235">
        <v>3634.1655839999903</v>
      </c>
      <c r="K115" s="235"/>
      <c r="L115" s="235">
        <v>110.18570900000014</v>
      </c>
      <c r="M115" s="235"/>
      <c r="N115" s="235">
        <v>0</v>
      </c>
      <c r="O115" s="235"/>
      <c r="P115" s="235">
        <v>-61.28799886557202</v>
      </c>
      <c r="Q115" s="235"/>
      <c r="R115" s="235">
        <v>33.341190865581595</v>
      </c>
      <c r="S115" s="235"/>
      <c r="T115" s="235">
        <v>3716.404485</v>
      </c>
    </row>
    <row r="116" spans="5:20" s="360" customFormat="1" ht="12" customHeight="1">
      <c r="E116" s="376" t="s">
        <v>78</v>
      </c>
      <c r="H116" s="376"/>
      <c r="I116" s="376"/>
      <c r="J116" s="235">
        <v>15302.456747197753</v>
      </c>
      <c r="K116" s="235"/>
      <c r="L116" s="235">
        <v>1367.600516944528</v>
      </c>
      <c r="M116" s="235"/>
      <c r="N116" s="235">
        <v>165.39370981604347</v>
      </c>
      <c r="O116" s="235"/>
      <c r="P116" s="235">
        <v>683.4062711009598</v>
      </c>
      <c r="Q116" s="235"/>
      <c r="R116" s="235">
        <v>8.740067790770588</v>
      </c>
      <c r="S116" s="235"/>
      <c r="T116" s="235">
        <v>17527.597312850055</v>
      </c>
    </row>
    <row r="117" spans="5:20" s="360" customFormat="1" ht="12" customHeight="1">
      <c r="E117" s="376"/>
      <c r="F117" s="360" t="s">
        <v>536</v>
      </c>
      <c r="H117" s="376"/>
      <c r="I117" s="376"/>
      <c r="J117" s="235">
        <v>7922.309521884146</v>
      </c>
      <c r="K117" s="235"/>
      <c r="L117" s="235">
        <v>183.2374189445277</v>
      </c>
      <c r="M117" s="235"/>
      <c r="N117" s="235">
        <v>-1.4128646277663162</v>
      </c>
      <c r="O117" s="235"/>
      <c r="P117" s="235">
        <v>685.2062711009597</v>
      </c>
      <c r="Q117" s="235"/>
      <c r="R117" s="235">
        <v>8.718127007413642</v>
      </c>
      <c r="S117" s="235"/>
      <c r="T117" s="235">
        <v>8798.05847430928</v>
      </c>
    </row>
    <row r="118" spans="5:20" s="360" customFormat="1" ht="12" customHeight="1">
      <c r="E118" s="376"/>
      <c r="F118" s="360" t="s">
        <v>215</v>
      </c>
      <c r="H118" s="384"/>
      <c r="I118" s="384"/>
      <c r="J118" s="235">
        <v>7380.147225313608</v>
      </c>
      <c r="K118" s="235"/>
      <c r="L118" s="235">
        <v>1184.3630980000003</v>
      </c>
      <c r="M118" s="235"/>
      <c r="N118" s="235">
        <v>166.80657444380978</v>
      </c>
      <c r="O118" s="235"/>
      <c r="P118" s="235">
        <v>-1.8</v>
      </c>
      <c r="Q118" s="235"/>
      <c r="R118" s="235">
        <v>0.02194078335694627</v>
      </c>
      <c r="S118" s="235"/>
      <c r="T118" s="235">
        <v>8729.538838540775</v>
      </c>
    </row>
    <row r="119" spans="5:20" s="360" customFormat="1" ht="12" customHeight="1">
      <c r="E119" s="376" t="s">
        <v>438</v>
      </c>
      <c r="H119" s="384"/>
      <c r="I119" s="384"/>
      <c r="J119" s="235">
        <v>809.00115609</v>
      </c>
      <c r="K119" s="235"/>
      <c r="L119" s="235">
        <v>-1933.4438481805</v>
      </c>
      <c r="M119" s="235"/>
      <c r="N119" s="235">
        <v>396.36127660049976</v>
      </c>
      <c r="O119" s="235"/>
      <c r="P119" s="235">
        <v>1563.3998882699998</v>
      </c>
      <c r="Q119" s="235"/>
      <c r="R119" s="235">
        <v>0</v>
      </c>
      <c r="S119" s="235"/>
      <c r="T119" s="235">
        <v>835.3184727799996</v>
      </c>
    </row>
    <row r="120" spans="5:20" s="360" customFormat="1" ht="12" customHeight="1">
      <c r="E120" s="376" t="s">
        <v>81</v>
      </c>
      <c r="H120" s="376"/>
      <c r="I120" s="376"/>
      <c r="J120" s="235">
        <v>36678.66946769489</v>
      </c>
      <c r="K120" s="235"/>
      <c r="L120" s="235">
        <v>1068.449538811025</v>
      </c>
      <c r="M120" s="235"/>
      <c r="N120" s="235">
        <v>0</v>
      </c>
      <c r="O120" s="235"/>
      <c r="P120" s="235">
        <v>-127.4</v>
      </c>
      <c r="Q120" s="235"/>
      <c r="R120" s="235">
        <v>-19.797981156209843</v>
      </c>
      <c r="S120" s="235"/>
      <c r="T120" s="235">
        <v>37599.9210253497</v>
      </c>
    </row>
    <row r="121" spans="5:20" s="360" customFormat="1" ht="12" customHeight="1">
      <c r="E121" s="376"/>
      <c r="F121" s="360" t="s">
        <v>21</v>
      </c>
      <c r="H121" s="376"/>
      <c r="I121" s="376"/>
      <c r="J121" s="235">
        <v>9338.353677499139</v>
      </c>
      <c r="K121" s="235"/>
      <c r="L121" s="235">
        <v>-2074.413744938977</v>
      </c>
      <c r="M121" s="235"/>
      <c r="N121" s="235">
        <v>0</v>
      </c>
      <c r="O121" s="235"/>
      <c r="P121" s="235">
        <v>0</v>
      </c>
      <c r="Q121" s="235"/>
      <c r="R121" s="235">
        <v>0.022651679550863335</v>
      </c>
      <c r="S121" s="235"/>
      <c r="T121" s="235">
        <v>7263.962584239714</v>
      </c>
    </row>
    <row r="122" spans="5:20" s="360" customFormat="1" ht="12" customHeight="1">
      <c r="E122" s="376"/>
      <c r="F122" s="360" t="s">
        <v>630</v>
      </c>
      <c r="H122" s="376"/>
      <c r="I122" s="376"/>
      <c r="J122" s="235">
        <v>8339.870758499139</v>
      </c>
      <c r="K122" s="235"/>
      <c r="L122" s="235">
        <v>-1945.1047979389768</v>
      </c>
      <c r="M122" s="235"/>
      <c r="N122" s="235">
        <v>0</v>
      </c>
      <c r="O122" s="235"/>
      <c r="P122" s="235">
        <v>0</v>
      </c>
      <c r="Q122" s="235"/>
      <c r="R122" s="235">
        <v>0.039051618550956846</v>
      </c>
      <c r="S122" s="235"/>
      <c r="T122" s="235">
        <v>6394.805012178714</v>
      </c>
    </row>
    <row r="123" spans="5:20" s="360" customFormat="1" ht="12" customHeight="1">
      <c r="E123" s="376"/>
      <c r="F123" s="360" t="s">
        <v>649</v>
      </c>
      <c r="H123" s="376"/>
      <c r="I123" s="376"/>
      <c r="J123" s="235">
        <v>998.482919</v>
      </c>
      <c r="K123" s="235"/>
      <c r="L123" s="235">
        <v>-129.30894700000002</v>
      </c>
      <c r="M123" s="235"/>
      <c r="N123" s="235">
        <v>0</v>
      </c>
      <c r="O123" s="235"/>
      <c r="P123" s="235">
        <v>0</v>
      </c>
      <c r="Q123" s="235"/>
      <c r="R123" s="235">
        <v>-0.01639993900009351</v>
      </c>
      <c r="S123" s="235"/>
      <c r="T123" s="235">
        <v>869.1575720609999</v>
      </c>
    </row>
    <row r="124" spans="5:20" s="360" customFormat="1" ht="12" customHeight="1">
      <c r="E124" s="376"/>
      <c r="F124" s="360" t="s">
        <v>22</v>
      </c>
      <c r="H124" s="376"/>
      <c r="I124" s="376"/>
      <c r="J124" s="235">
        <v>27340.315790195753</v>
      </c>
      <c r="K124" s="235"/>
      <c r="L124" s="235">
        <v>3142.8632837500018</v>
      </c>
      <c r="M124" s="235"/>
      <c r="N124" s="235">
        <v>0</v>
      </c>
      <c r="O124" s="235"/>
      <c r="P124" s="235">
        <v>-127.4</v>
      </c>
      <c r="Q124" s="235"/>
      <c r="R124" s="235">
        <v>-19.820632835760705</v>
      </c>
      <c r="S124" s="235"/>
      <c r="T124" s="235">
        <v>30335.95844110999</v>
      </c>
    </row>
    <row r="125" spans="2:20" s="360" customFormat="1" ht="12" customHeight="1">
      <c r="B125" s="361"/>
      <c r="C125" s="361"/>
      <c r="D125" s="361"/>
      <c r="E125" s="362"/>
      <c r="F125" s="361" t="s">
        <v>630</v>
      </c>
      <c r="H125" s="376"/>
      <c r="I125" s="376"/>
      <c r="J125" s="235">
        <v>2926.32123951</v>
      </c>
      <c r="K125" s="235"/>
      <c r="L125" s="235">
        <v>-94.18013450999996</v>
      </c>
      <c r="M125" s="235"/>
      <c r="N125" s="235">
        <v>0</v>
      </c>
      <c r="O125" s="235"/>
      <c r="P125" s="235">
        <v>0</v>
      </c>
      <c r="Q125" s="235"/>
      <c r="R125" s="235">
        <v>0.030974999999926922</v>
      </c>
      <c r="S125" s="235"/>
      <c r="T125" s="235">
        <v>2832.1720800000003</v>
      </c>
    </row>
    <row r="126" spans="2:20" s="360" customFormat="1" ht="12" customHeight="1">
      <c r="B126" s="361"/>
      <c r="C126" s="361"/>
      <c r="D126" s="361"/>
      <c r="E126" s="362"/>
      <c r="F126" s="361" t="s">
        <v>649</v>
      </c>
      <c r="H126" s="376"/>
      <c r="I126" s="376"/>
      <c r="J126" s="235">
        <v>24413.99455068575</v>
      </c>
      <c r="K126" s="235"/>
      <c r="L126" s="235">
        <v>3237.0434182600015</v>
      </c>
      <c r="M126" s="235"/>
      <c r="N126" s="235">
        <v>0</v>
      </c>
      <c r="O126" s="235"/>
      <c r="P126" s="235">
        <v>-127.4</v>
      </c>
      <c r="Q126" s="235"/>
      <c r="R126" s="235">
        <v>-19.851607835760632</v>
      </c>
      <c r="S126" s="235"/>
      <c r="T126" s="235">
        <v>27503.78636110999</v>
      </c>
    </row>
    <row r="127" spans="6:20" s="360" customFormat="1" ht="12" customHeight="1">
      <c r="F127" s="360" t="s">
        <v>25</v>
      </c>
      <c r="H127" s="376"/>
      <c r="I127" s="376"/>
      <c r="J127" s="235">
        <v>0</v>
      </c>
      <c r="K127" s="235"/>
      <c r="L127" s="235">
        <v>0</v>
      </c>
      <c r="M127" s="235"/>
      <c r="N127" s="235">
        <v>0</v>
      </c>
      <c r="O127" s="235"/>
      <c r="P127" s="235">
        <v>0</v>
      </c>
      <c r="Q127" s="235"/>
      <c r="R127" s="235">
        <v>0</v>
      </c>
      <c r="S127" s="235"/>
      <c r="T127" s="235">
        <v>0</v>
      </c>
    </row>
    <row r="128" spans="2:20" s="319" customFormat="1" ht="12" customHeight="1">
      <c r="B128" s="377"/>
      <c r="C128" s="377"/>
      <c r="D128" s="377"/>
      <c r="E128" s="377"/>
      <c r="F128" s="377"/>
      <c r="G128" s="377"/>
      <c r="H128" s="377"/>
      <c r="I128" s="377"/>
      <c r="J128" s="378"/>
      <c r="K128" s="378"/>
      <c r="L128" s="379"/>
      <c r="M128" s="379"/>
      <c r="N128" s="379"/>
      <c r="O128" s="379"/>
      <c r="P128" s="379"/>
      <c r="Q128" s="379"/>
      <c r="R128" s="378"/>
      <c r="S128" s="378"/>
      <c r="T128" s="378"/>
    </row>
    <row r="129" s="256" customFormat="1" ht="12" customHeight="1"/>
    <row r="130" spans="2:20" s="186" customFormat="1" ht="12" customHeight="1">
      <c r="B130" s="381" t="s">
        <v>444</v>
      </c>
      <c r="C130" s="318" t="s">
        <v>632</v>
      </c>
      <c r="D130" s="318"/>
      <c r="E130" s="318"/>
      <c r="F130" s="318"/>
      <c r="G130" s="318"/>
      <c r="H130" s="318"/>
      <c r="I130" s="318"/>
      <c r="J130" s="319"/>
      <c r="K130" s="319"/>
      <c r="L130" s="319"/>
      <c r="M130" s="319"/>
      <c r="N130" s="319"/>
      <c r="O130" s="319"/>
      <c r="P130" s="319"/>
      <c r="Q130" s="319"/>
      <c r="R130" s="319"/>
      <c r="S130" s="319"/>
      <c r="T130" s="319"/>
    </row>
    <row r="131" spans="2:20" s="186" customFormat="1" ht="12" customHeight="1">
      <c r="B131" s="318"/>
      <c r="C131" s="318" t="s">
        <v>633</v>
      </c>
      <c r="D131" s="318"/>
      <c r="E131" s="318"/>
      <c r="F131" s="318"/>
      <c r="G131" s="318"/>
      <c r="H131" s="318"/>
      <c r="I131" s="318"/>
      <c r="J131" s="319"/>
      <c r="K131" s="319"/>
      <c r="L131" s="319"/>
      <c r="M131" s="319"/>
      <c r="N131" s="319"/>
      <c r="O131" s="319"/>
      <c r="P131" s="319"/>
      <c r="Q131" s="319"/>
      <c r="R131" s="319"/>
      <c r="S131" s="319"/>
      <c r="T131" s="319"/>
    </row>
    <row r="132" spans="3:20" s="318" customFormat="1" ht="12" customHeight="1">
      <c r="C132" s="318" t="s">
        <v>764</v>
      </c>
      <c r="J132" s="319"/>
      <c r="K132" s="319"/>
      <c r="L132" s="319"/>
      <c r="M132" s="319"/>
      <c r="N132" s="319"/>
      <c r="O132" s="319"/>
      <c r="P132" s="319"/>
      <c r="Q132" s="319"/>
      <c r="R132" s="319"/>
      <c r="S132" s="319"/>
      <c r="T132" s="319"/>
    </row>
    <row r="133" spans="2:20" s="332" customFormat="1" ht="12" customHeight="1">
      <c r="B133" s="333"/>
      <c r="C133" s="333" t="s">
        <v>639</v>
      </c>
      <c r="D133" s="333"/>
      <c r="E133" s="333"/>
      <c r="F133" s="333"/>
      <c r="J133" s="319"/>
      <c r="K133" s="319"/>
      <c r="L133" s="319"/>
      <c r="M133" s="319"/>
      <c r="N133" s="319"/>
      <c r="O133" s="319"/>
      <c r="P133" s="319"/>
      <c r="Q133" s="319"/>
      <c r="R133" s="320"/>
      <c r="S133" s="320"/>
      <c r="T133" s="320"/>
    </row>
    <row r="134" spans="2:21" s="258" customFormat="1" ht="12" customHeight="1">
      <c r="B134" s="258" t="s">
        <v>766</v>
      </c>
      <c r="C134" s="360"/>
      <c r="D134" s="360"/>
      <c r="E134" s="360"/>
      <c r="F134" s="360"/>
      <c r="G134" s="360"/>
      <c r="H134" s="360"/>
      <c r="I134" s="360"/>
      <c r="J134" s="349"/>
      <c r="K134" s="349"/>
      <c r="L134" s="361"/>
      <c r="M134" s="361"/>
      <c r="N134" s="362"/>
      <c r="O134" s="362"/>
      <c r="P134" s="362"/>
      <c r="Q134" s="362"/>
      <c r="R134" s="290"/>
      <c r="S134" s="290"/>
      <c r="T134" s="349"/>
      <c r="U134" s="290"/>
    </row>
    <row r="135" spans="2:20" s="332" customFormat="1" ht="12" customHeight="1">
      <c r="B135" s="380" t="s">
        <v>767</v>
      </c>
      <c r="C135" s="333"/>
      <c r="D135" s="333"/>
      <c r="E135" s="333"/>
      <c r="F135" s="333"/>
      <c r="J135" s="319"/>
      <c r="K135" s="319"/>
      <c r="L135" s="319"/>
      <c r="M135" s="319"/>
      <c r="N135" s="319"/>
      <c r="O135" s="319"/>
      <c r="P135" s="319"/>
      <c r="Q135" s="319"/>
      <c r="R135" s="320"/>
      <c r="S135" s="320"/>
      <c r="T135" s="320"/>
    </row>
    <row r="136" spans="2:20" s="332" customFormat="1" ht="12.75">
      <c r="B136" s="333"/>
      <c r="C136" s="333"/>
      <c r="D136" s="333"/>
      <c r="E136" s="333"/>
      <c r="F136" s="333"/>
      <c r="J136" s="319"/>
      <c r="K136" s="319"/>
      <c r="L136" s="319"/>
      <c r="M136" s="319"/>
      <c r="N136" s="319"/>
      <c r="O136" s="319"/>
      <c r="P136" s="319"/>
      <c r="Q136" s="319"/>
      <c r="R136" s="320"/>
      <c r="S136" s="320"/>
      <c r="T136" s="320"/>
    </row>
    <row r="137" spans="2:20" s="332" customFormat="1" ht="12.75">
      <c r="B137" s="333"/>
      <c r="C137" s="333"/>
      <c r="D137" s="333"/>
      <c r="E137" s="333"/>
      <c r="F137" s="333"/>
      <c r="J137" s="319"/>
      <c r="K137" s="319"/>
      <c r="L137" s="319"/>
      <c r="M137" s="319"/>
      <c r="N137" s="319"/>
      <c r="O137" s="319"/>
      <c r="P137" s="319"/>
      <c r="Q137" s="319"/>
      <c r="R137" s="320"/>
      <c r="S137" s="320"/>
      <c r="T137" s="320"/>
    </row>
    <row r="138" spans="2:20" s="332" customFormat="1" ht="12.75">
      <c r="B138" s="333"/>
      <c r="C138" s="333"/>
      <c r="D138" s="333"/>
      <c r="E138" s="333"/>
      <c r="F138" s="333"/>
      <c r="J138" s="319"/>
      <c r="K138" s="319"/>
      <c r="L138" s="319"/>
      <c r="M138" s="319"/>
      <c r="N138" s="319"/>
      <c r="O138" s="319"/>
      <c r="P138" s="319"/>
      <c r="Q138" s="319"/>
      <c r="R138" s="320"/>
      <c r="S138" s="320"/>
      <c r="T138" s="320"/>
    </row>
    <row r="139" spans="2:20" s="332" customFormat="1" ht="12.75">
      <c r="B139" s="333"/>
      <c r="C139" s="333"/>
      <c r="D139" s="333"/>
      <c r="E139" s="333"/>
      <c r="F139" s="333"/>
      <c r="J139" s="319"/>
      <c r="K139" s="319"/>
      <c r="L139" s="319"/>
      <c r="M139" s="319"/>
      <c r="N139" s="319"/>
      <c r="O139" s="319"/>
      <c r="P139" s="319"/>
      <c r="Q139" s="319"/>
      <c r="R139" s="320"/>
      <c r="S139" s="320"/>
      <c r="T139" s="320"/>
    </row>
    <row r="140" spans="2:20" s="332" customFormat="1" ht="12.75">
      <c r="B140" s="333"/>
      <c r="C140" s="333"/>
      <c r="D140" s="333"/>
      <c r="E140" s="333"/>
      <c r="F140" s="333"/>
      <c r="J140" s="319"/>
      <c r="K140" s="319"/>
      <c r="L140" s="319"/>
      <c r="M140" s="319"/>
      <c r="N140" s="319"/>
      <c r="O140" s="319"/>
      <c r="P140" s="319"/>
      <c r="Q140" s="319"/>
      <c r="R140" s="320"/>
      <c r="S140" s="320"/>
      <c r="T140" s="320"/>
    </row>
    <row r="141" spans="2:20" s="332" customFormat="1" ht="12.75">
      <c r="B141" s="333"/>
      <c r="C141" s="333"/>
      <c r="D141" s="333"/>
      <c r="E141" s="333"/>
      <c r="F141" s="333"/>
      <c r="J141" s="319"/>
      <c r="K141" s="319"/>
      <c r="L141" s="319"/>
      <c r="M141" s="319"/>
      <c r="N141" s="319"/>
      <c r="O141" s="319"/>
      <c r="P141" s="319"/>
      <c r="Q141" s="319"/>
      <c r="R141" s="320"/>
      <c r="S141" s="320"/>
      <c r="T141" s="320"/>
    </row>
    <row r="142" spans="2:20" s="332" customFormat="1" ht="12.75">
      <c r="B142" s="333"/>
      <c r="C142" s="333"/>
      <c r="D142" s="333"/>
      <c r="E142" s="333"/>
      <c r="F142" s="333"/>
      <c r="J142" s="319"/>
      <c r="K142" s="319"/>
      <c r="L142" s="319"/>
      <c r="M142" s="319"/>
      <c r="N142" s="319"/>
      <c r="O142" s="319"/>
      <c r="P142" s="319"/>
      <c r="Q142" s="319"/>
      <c r="R142" s="320"/>
      <c r="S142" s="320"/>
      <c r="T142" s="320"/>
    </row>
    <row r="143" spans="2:20" s="332" customFormat="1" ht="12.75">
      <c r="B143" s="333"/>
      <c r="C143" s="333"/>
      <c r="D143" s="333"/>
      <c r="E143" s="333"/>
      <c r="F143" s="333"/>
      <c r="J143" s="319"/>
      <c r="K143" s="319"/>
      <c r="L143" s="319"/>
      <c r="M143" s="319"/>
      <c r="N143" s="319"/>
      <c r="O143" s="319"/>
      <c r="P143" s="319"/>
      <c r="Q143" s="319"/>
      <c r="R143" s="320"/>
      <c r="S143" s="320"/>
      <c r="T143" s="320"/>
    </row>
    <row r="144" spans="2:20" s="332" customFormat="1" ht="12.75">
      <c r="B144" s="333"/>
      <c r="C144" s="333"/>
      <c r="D144" s="333"/>
      <c r="E144" s="333"/>
      <c r="F144" s="333"/>
      <c r="J144" s="319"/>
      <c r="K144" s="319"/>
      <c r="L144" s="319"/>
      <c r="M144" s="319"/>
      <c r="N144" s="319"/>
      <c r="O144" s="319"/>
      <c r="P144" s="319"/>
      <c r="Q144" s="319"/>
      <c r="R144" s="320"/>
      <c r="S144" s="320"/>
      <c r="T144" s="320"/>
    </row>
    <row r="145" spans="2:20" s="332" customFormat="1" ht="12.75">
      <c r="B145" s="333"/>
      <c r="C145" s="333"/>
      <c r="D145" s="333"/>
      <c r="E145" s="333"/>
      <c r="F145" s="333"/>
      <c r="J145" s="319"/>
      <c r="K145" s="319"/>
      <c r="L145" s="319"/>
      <c r="M145" s="319"/>
      <c r="N145" s="319"/>
      <c r="O145" s="319"/>
      <c r="P145" s="319"/>
      <c r="Q145" s="319"/>
      <c r="R145" s="320"/>
      <c r="S145" s="320"/>
      <c r="T145" s="320"/>
    </row>
    <row r="146" spans="2:20" s="332" customFormat="1" ht="12.75">
      <c r="B146" s="333"/>
      <c r="C146" s="333"/>
      <c r="D146" s="333"/>
      <c r="E146" s="333"/>
      <c r="F146" s="333"/>
      <c r="J146" s="319"/>
      <c r="K146" s="319"/>
      <c r="L146" s="319"/>
      <c r="M146" s="319"/>
      <c r="N146" s="319"/>
      <c r="O146" s="319"/>
      <c r="P146" s="319"/>
      <c r="Q146" s="319"/>
      <c r="R146" s="320"/>
      <c r="S146" s="320"/>
      <c r="T146" s="320"/>
    </row>
    <row r="147" spans="2:20" s="332" customFormat="1" ht="12.75">
      <c r="B147" s="333"/>
      <c r="C147" s="333"/>
      <c r="D147" s="333"/>
      <c r="E147" s="333"/>
      <c r="F147" s="333"/>
      <c r="J147" s="319"/>
      <c r="K147" s="319"/>
      <c r="L147" s="319"/>
      <c r="M147" s="319"/>
      <c r="N147" s="319"/>
      <c r="O147" s="319"/>
      <c r="P147" s="319"/>
      <c r="Q147" s="319"/>
      <c r="R147" s="320"/>
      <c r="S147" s="320"/>
      <c r="T147" s="320"/>
    </row>
    <row r="148" spans="2:20" s="332" customFormat="1" ht="12.75">
      <c r="B148" s="333"/>
      <c r="C148" s="333"/>
      <c r="D148" s="333"/>
      <c r="E148" s="333"/>
      <c r="F148" s="333"/>
      <c r="J148" s="319"/>
      <c r="K148" s="319"/>
      <c r="L148" s="319"/>
      <c r="M148" s="319"/>
      <c r="N148" s="319"/>
      <c r="O148" s="319"/>
      <c r="P148" s="319"/>
      <c r="Q148" s="319"/>
      <c r="R148" s="320"/>
      <c r="S148" s="320"/>
      <c r="T148" s="320"/>
    </row>
    <row r="149" spans="2:20" s="332" customFormat="1" ht="12.75">
      <c r="B149" s="333"/>
      <c r="C149" s="333"/>
      <c r="D149" s="333"/>
      <c r="E149" s="333"/>
      <c r="F149" s="333"/>
      <c r="J149" s="319"/>
      <c r="K149" s="319"/>
      <c r="L149" s="319"/>
      <c r="M149" s="319"/>
      <c r="N149" s="319"/>
      <c r="O149" s="319"/>
      <c r="P149" s="319"/>
      <c r="Q149" s="319"/>
      <c r="R149" s="320"/>
      <c r="S149" s="320"/>
      <c r="T149" s="320"/>
    </row>
    <row r="150" spans="2:20" s="332" customFormat="1" ht="12.75">
      <c r="B150" s="333"/>
      <c r="C150" s="333"/>
      <c r="D150" s="333"/>
      <c r="E150" s="333"/>
      <c r="F150" s="333"/>
      <c r="J150" s="319"/>
      <c r="K150" s="319"/>
      <c r="L150" s="319"/>
      <c r="M150" s="319"/>
      <c r="N150" s="319"/>
      <c r="O150" s="319"/>
      <c r="P150" s="319"/>
      <c r="Q150" s="319"/>
      <c r="R150" s="320"/>
      <c r="S150" s="320"/>
      <c r="T150" s="320"/>
    </row>
    <row r="151" spans="2:20" s="332" customFormat="1" ht="12.75">
      <c r="B151" s="333"/>
      <c r="C151" s="333"/>
      <c r="D151" s="333"/>
      <c r="E151" s="333"/>
      <c r="F151" s="333"/>
      <c r="J151" s="319"/>
      <c r="K151" s="319"/>
      <c r="L151" s="319"/>
      <c r="M151" s="319"/>
      <c r="N151" s="319"/>
      <c r="O151" s="319"/>
      <c r="P151" s="319"/>
      <c r="Q151" s="319"/>
      <c r="R151" s="320"/>
      <c r="S151" s="320"/>
      <c r="T151" s="320"/>
    </row>
    <row r="152" spans="10:20" s="318" customFormat="1" ht="12.75">
      <c r="J152" s="320"/>
      <c r="K152" s="320"/>
      <c r="L152" s="319"/>
      <c r="M152" s="319"/>
      <c r="N152" s="319"/>
      <c r="O152" s="319"/>
      <c r="P152" s="319"/>
      <c r="Q152" s="319"/>
      <c r="R152" s="320"/>
      <c r="S152" s="320"/>
      <c r="T152" s="320"/>
    </row>
    <row r="153" spans="10:20" s="318" customFormat="1" ht="12.75">
      <c r="J153" s="320"/>
      <c r="K153" s="320"/>
      <c r="L153" s="319"/>
      <c r="M153" s="319"/>
      <c r="N153" s="319"/>
      <c r="O153" s="319"/>
      <c r="P153" s="319"/>
      <c r="Q153" s="319"/>
      <c r="R153" s="320"/>
      <c r="S153" s="320"/>
      <c r="T153" s="320"/>
    </row>
    <row r="154" spans="10:20" s="318" customFormat="1" ht="12.75">
      <c r="J154" s="320"/>
      <c r="K154" s="320"/>
      <c r="L154" s="319"/>
      <c r="M154" s="319"/>
      <c r="N154" s="319"/>
      <c r="O154" s="319"/>
      <c r="P154" s="319"/>
      <c r="Q154" s="319"/>
      <c r="R154" s="320"/>
      <c r="S154" s="320"/>
      <c r="T154" s="320"/>
    </row>
    <row r="155" spans="10:20" s="318" customFormat="1" ht="12.75">
      <c r="J155" s="320"/>
      <c r="K155" s="320"/>
      <c r="L155" s="319"/>
      <c r="M155" s="319"/>
      <c r="N155" s="319"/>
      <c r="O155" s="319"/>
      <c r="P155" s="319"/>
      <c r="Q155" s="319"/>
      <c r="R155" s="320"/>
      <c r="S155" s="320"/>
      <c r="T155" s="320"/>
    </row>
    <row r="156" spans="10:20" s="318" customFormat="1" ht="12.75">
      <c r="J156" s="320"/>
      <c r="K156" s="320"/>
      <c r="L156" s="319"/>
      <c r="M156" s="319"/>
      <c r="N156" s="319"/>
      <c r="O156" s="319"/>
      <c r="P156" s="319"/>
      <c r="Q156" s="319"/>
      <c r="R156" s="320"/>
      <c r="S156" s="320"/>
      <c r="T156" s="320"/>
    </row>
    <row r="157" spans="10:20" s="318" customFormat="1" ht="12.75">
      <c r="J157" s="320"/>
      <c r="K157" s="320"/>
      <c r="L157" s="319"/>
      <c r="M157" s="319"/>
      <c r="N157" s="319"/>
      <c r="O157" s="319"/>
      <c r="P157" s="319"/>
      <c r="Q157" s="319"/>
      <c r="R157" s="320"/>
      <c r="S157" s="320"/>
      <c r="T157" s="320"/>
    </row>
    <row r="158" spans="10:20" s="318" customFormat="1" ht="12.75">
      <c r="J158" s="320"/>
      <c r="K158" s="320"/>
      <c r="L158" s="319"/>
      <c r="M158" s="319"/>
      <c r="N158" s="319"/>
      <c r="O158" s="319"/>
      <c r="P158" s="319"/>
      <c r="Q158" s="319"/>
      <c r="R158" s="320"/>
      <c r="S158" s="320"/>
      <c r="T158" s="320"/>
    </row>
    <row r="159" spans="10:20" s="318" customFormat="1" ht="12.75">
      <c r="J159" s="320"/>
      <c r="K159" s="320"/>
      <c r="L159" s="319"/>
      <c r="M159" s="319"/>
      <c r="N159" s="319"/>
      <c r="O159" s="319"/>
      <c r="P159" s="319"/>
      <c r="Q159" s="319"/>
      <c r="R159" s="320"/>
      <c r="S159" s="320"/>
      <c r="T159" s="320"/>
    </row>
    <row r="160" spans="10:20" s="318" customFormat="1" ht="12.75">
      <c r="J160" s="320"/>
      <c r="K160" s="320"/>
      <c r="L160" s="319"/>
      <c r="M160" s="319"/>
      <c r="N160" s="319"/>
      <c r="O160" s="319"/>
      <c r="P160" s="319"/>
      <c r="Q160" s="319"/>
      <c r="R160" s="320"/>
      <c r="S160" s="320"/>
      <c r="T160" s="320"/>
    </row>
    <row r="161" spans="10:20" s="318" customFormat="1" ht="12.75">
      <c r="J161" s="320"/>
      <c r="K161" s="320"/>
      <c r="L161" s="319"/>
      <c r="M161" s="319"/>
      <c r="N161" s="319"/>
      <c r="O161" s="319"/>
      <c r="P161" s="319"/>
      <c r="Q161" s="319"/>
      <c r="R161" s="320"/>
      <c r="S161" s="320"/>
      <c r="T161" s="320"/>
    </row>
    <row r="162" spans="10:20" s="318" customFormat="1" ht="12.75">
      <c r="J162" s="320"/>
      <c r="K162" s="320"/>
      <c r="L162" s="319"/>
      <c r="M162" s="319"/>
      <c r="N162" s="319"/>
      <c r="O162" s="319"/>
      <c r="P162" s="319"/>
      <c r="Q162" s="319"/>
      <c r="R162" s="320"/>
      <c r="S162" s="320"/>
      <c r="T162" s="320"/>
    </row>
    <row r="163" spans="10:20" s="318" customFormat="1" ht="12.75">
      <c r="J163" s="320"/>
      <c r="K163" s="320"/>
      <c r="L163" s="319"/>
      <c r="M163" s="319"/>
      <c r="N163" s="319"/>
      <c r="O163" s="319"/>
      <c r="P163" s="319"/>
      <c r="Q163" s="319"/>
      <c r="R163" s="320"/>
      <c r="S163" s="320"/>
      <c r="T163" s="320"/>
    </row>
    <row r="164" spans="10:20" s="318" customFormat="1" ht="12.75">
      <c r="J164" s="320"/>
      <c r="K164" s="320"/>
      <c r="L164" s="319"/>
      <c r="M164" s="319"/>
      <c r="N164" s="319"/>
      <c r="O164" s="319"/>
      <c r="P164" s="319"/>
      <c r="Q164" s="319"/>
      <c r="R164" s="320"/>
      <c r="S164" s="320"/>
      <c r="T164" s="320"/>
    </row>
    <row r="165" spans="10:20" s="318" customFormat="1" ht="12.75">
      <c r="J165" s="320"/>
      <c r="K165" s="320"/>
      <c r="L165" s="319"/>
      <c r="M165" s="319"/>
      <c r="N165" s="319"/>
      <c r="O165" s="319"/>
      <c r="P165" s="319"/>
      <c r="Q165" s="319"/>
      <c r="R165" s="320"/>
      <c r="S165" s="320"/>
      <c r="T165" s="320"/>
    </row>
    <row r="166" spans="10:20" s="318" customFormat="1" ht="12.75">
      <c r="J166" s="320"/>
      <c r="K166" s="320"/>
      <c r="L166" s="319"/>
      <c r="M166" s="319"/>
      <c r="N166" s="319"/>
      <c r="O166" s="319"/>
      <c r="P166" s="319"/>
      <c r="Q166" s="319"/>
      <c r="R166" s="320"/>
      <c r="S166" s="320"/>
      <c r="T166" s="320"/>
    </row>
    <row r="167" spans="10:20" s="318" customFormat="1" ht="12.75">
      <c r="J167" s="320"/>
      <c r="K167" s="320"/>
      <c r="L167" s="319"/>
      <c r="M167" s="319"/>
      <c r="N167" s="319"/>
      <c r="O167" s="319"/>
      <c r="P167" s="319"/>
      <c r="Q167" s="319"/>
      <c r="R167" s="320"/>
      <c r="S167" s="320"/>
      <c r="T167" s="320"/>
    </row>
    <row r="168" spans="10:20" s="318" customFormat="1" ht="12.75">
      <c r="J168" s="320"/>
      <c r="K168" s="320"/>
      <c r="L168" s="319"/>
      <c r="M168" s="319"/>
      <c r="N168" s="319"/>
      <c r="O168" s="319"/>
      <c r="P168" s="319"/>
      <c r="Q168" s="319"/>
      <c r="R168" s="320"/>
      <c r="S168" s="320"/>
      <c r="T168" s="320"/>
    </row>
    <row r="169" spans="10:20" s="318" customFormat="1" ht="12.75">
      <c r="J169" s="320"/>
      <c r="K169" s="320"/>
      <c r="L169" s="319"/>
      <c r="M169" s="319"/>
      <c r="N169" s="319"/>
      <c r="O169" s="319"/>
      <c r="P169" s="319"/>
      <c r="Q169" s="319"/>
      <c r="R169" s="320"/>
      <c r="S169" s="320"/>
      <c r="T169" s="320"/>
    </row>
    <row r="170" spans="10:20" s="318" customFormat="1" ht="12.75">
      <c r="J170" s="320"/>
      <c r="K170" s="320"/>
      <c r="L170" s="319"/>
      <c r="M170" s="319"/>
      <c r="N170" s="319"/>
      <c r="O170" s="319"/>
      <c r="P170" s="319"/>
      <c r="Q170" s="319"/>
      <c r="R170" s="320"/>
      <c r="S170" s="320"/>
      <c r="T170" s="320"/>
    </row>
    <row r="171" spans="10:20" s="318" customFormat="1" ht="12.75">
      <c r="J171" s="320"/>
      <c r="K171" s="320"/>
      <c r="L171" s="319"/>
      <c r="M171" s="319"/>
      <c r="N171" s="319"/>
      <c r="O171" s="319"/>
      <c r="P171" s="319"/>
      <c r="Q171" s="319"/>
      <c r="R171" s="320"/>
      <c r="S171" s="320"/>
      <c r="T171" s="320"/>
    </row>
    <row r="172" spans="10:20" s="318" customFormat="1" ht="12.75">
      <c r="J172" s="320"/>
      <c r="K172" s="320"/>
      <c r="L172" s="319"/>
      <c r="M172" s="319"/>
      <c r="N172" s="319"/>
      <c r="O172" s="319"/>
      <c r="P172" s="319"/>
      <c r="Q172" s="319"/>
      <c r="R172" s="320"/>
      <c r="S172" s="320"/>
      <c r="T172" s="320"/>
    </row>
    <row r="173" spans="10:20" s="318" customFormat="1" ht="12.75">
      <c r="J173" s="320"/>
      <c r="K173" s="320"/>
      <c r="L173" s="319"/>
      <c r="M173" s="319"/>
      <c r="N173" s="319"/>
      <c r="O173" s="319"/>
      <c r="P173" s="319"/>
      <c r="Q173" s="319"/>
      <c r="R173" s="320"/>
      <c r="S173" s="320"/>
      <c r="T173" s="320"/>
    </row>
    <row r="174" spans="10:20" s="318" customFormat="1" ht="12.75">
      <c r="J174" s="320"/>
      <c r="K174" s="320"/>
      <c r="L174" s="319"/>
      <c r="M174" s="319"/>
      <c r="N174" s="319"/>
      <c r="O174" s="319"/>
      <c r="P174" s="319"/>
      <c r="Q174" s="319"/>
      <c r="R174" s="320"/>
      <c r="S174" s="320"/>
      <c r="T174" s="320"/>
    </row>
    <row r="175" spans="10:20" s="318" customFormat="1" ht="12.75">
      <c r="J175" s="320"/>
      <c r="K175" s="320"/>
      <c r="L175" s="319"/>
      <c r="M175" s="319"/>
      <c r="N175" s="319"/>
      <c r="O175" s="319"/>
      <c r="P175" s="319"/>
      <c r="Q175" s="319"/>
      <c r="R175" s="320"/>
      <c r="S175" s="320"/>
      <c r="T175" s="320"/>
    </row>
    <row r="176" spans="10:20" s="318" customFormat="1" ht="12.75">
      <c r="J176" s="320"/>
      <c r="K176" s="320"/>
      <c r="L176" s="319"/>
      <c r="M176" s="319"/>
      <c r="N176" s="319"/>
      <c r="O176" s="319"/>
      <c r="P176" s="319"/>
      <c r="Q176" s="319"/>
      <c r="R176" s="320"/>
      <c r="S176" s="320"/>
      <c r="T176" s="320"/>
    </row>
    <row r="177" spans="10:20" s="318" customFormat="1" ht="12.75">
      <c r="J177" s="320"/>
      <c r="K177" s="320"/>
      <c r="L177" s="319"/>
      <c r="M177" s="319"/>
      <c r="N177" s="319"/>
      <c r="O177" s="319"/>
      <c r="P177" s="319"/>
      <c r="Q177" s="319"/>
      <c r="R177" s="320"/>
      <c r="S177" s="320"/>
      <c r="T177" s="320"/>
    </row>
    <row r="178" spans="10:20" s="318" customFormat="1" ht="12.75">
      <c r="J178" s="320"/>
      <c r="K178" s="320"/>
      <c r="L178" s="319"/>
      <c r="M178" s="319"/>
      <c r="N178" s="319"/>
      <c r="O178" s="319"/>
      <c r="P178" s="319"/>
      <c r="Q178" s="319"/>
      <c r="R178" s="320"/>
      <c r="S178" s="320"/>
      <c r="T178" s="320"/>
    </row>
    <row r="179" spans="10:20" s="318" customFormat="1" ht="12.75">
      <c r="J179" s="320"/>
      <c r="K179" s="320"/>
      <c r="L179" s="319"/>
      <c r="M179" s="319"/>
      <c r="N179" s="319"/>
      <c r="O179" s="319"/>
      <c r="P179" s="319"/>
      <c r="Q179" s="319"/>
      <c r="R179" s="320"/>
      <c r="S179" s="320"/>
      <c r="T179" s="320"/>
    </row>
    <row r="180" spans="10:20" s="318" customFormat="1" ht="12.75">
      <c r="J180" s="320"/>
      <c r="K180" s="320"/>
      <c r="L180" s="319"/>
      <c r="M180" s="319"/>
      <c r="N180" s="319"/>
      <c r="O180" s="319"/>
      <c r="P180" s="319"/>
      <c r="Q180" s="319"/>
      <c r="R180" s="320"/>
      <c r="S180" s="320"/>
      <c r="T180" s="320"/>
    </row>
  </sheetData>
  <printOptions/>
  <pageMargins left="0.75" right="0.75" top="1" bottom="1" header="0" footer="0"/>
  <pageSetup horizontalDpi="600" verticalDpi="600" orientation="portrait" scale="74" r:id="rId1"/>
  <rowBreaks count="1" manualBreakCount="1">
    <brk id="73" min="1" max="21" man="1"/>
  </rowBreaks>
</worksheet>
</file>

<file path=xl/worksheets/sheet21.xml><?xml version="1.0" encoding="utf-8"?>
<worksheet xmlns="http://schemas.openxmlformats.org/spreadsheetml/2006/main" xmlns:r="http://schemas.openxmlformats.org/officeDocument/2006/relationships">
  <dimension ref="B1:U178"/>
  <sheetViews>
    <sheetView showGridLines="0" zoomScale="75" zoomScaleNormal="75" workbookViewId="0" topLeftCell="A1">
      <selection activeCell="A1" sqref="A1"/>
    </sheetView>
  </sheetViews>
  <sheetFormatPr defaultColWidth="11.421875" defaultRowHeight="12.75"/>
  <cols>
    <col min="1" max="3" width="2.7109375" style="333" customWidth="1"/>
    <col min="4" max="4" width="5.57421875" style="333" customWidth="1"/>
    <col min="5" max="5" width="6.7109375" style="333" customWidth="1"/>
    <col min="6" max="6" width="20.7109375" style="333" customWidth="1"/>
    <col min="7" max="8" width="11.7109375" style="333" customWidth="1"/>
    <col min="9" max="9" width="2.7109375" style="333" customWidth="1"/>
    <col min="10" max="10" width="11.7109375" style="373" customWidth="1"/>
    <col min="11" max="11" width="2.7109375" style="373" customWidth="1"/>
    <col min="12" max="12" width="11.7109375" style="372" customWidth="1"/>
    <col min="13" max="13" width="2.7109375" style="372" customWidth="1"/>
    <col min="14" max="14" width="11.7109375" style="372" customWidth="1"/>
    <col min="15" max="15" width="2.7109375" style="372" customWidth="1"/>
    <col min="16" max="16" width="11.7109375" style="372" customWidth="1"/>
    <col min="17" max="17" width="2.7109375" style="372" customWidth="1"/>
    <col min="18" max="18" width="11.7109375" style="373" customWidth="1"/>
    <col min="19" max="19" width="2.7109375" style="373" customWidth="1"/>
    <col min="20" max="20" width="11.7109375" style="373" customWidth="1"/>
    <col min="21" max="16384" width="11.421875" style="333" customWidth="1"/>
  </cols>
  <sheetData>
    <row r="1" ht="12.75">
      <c r="B1" s="157" t="s">
        <v>753</v>
      </c>
    </row>
    <row r="2" spans="2:20" s="368" customFormat="1" ht="12.75" customHeight="1">
      <c r="B2" s="368" t="s">
        <v>754</v>
      </c>
      <c r="D2" s="369"/>
      <c r="E2" s="369"/>
      <c r="F2" s="369"/>
      <c r="G2" s="369"/>
      <c r="H2" s="369"/>
      <c r="I2" s="369"/>
      <c r="J2" s="370"/>
      <c r="K2" s="370"/>
      <c r="L2" s="370"/>
      <c r="M2" s="370"/>
      <c r="N2" s="371"/>
      <c r="O2" s="371"/>
      <c r="P2" s="371"/>
      <c r="Q2" s="371"/>
      <c r="R2" s="370"/>
      <c r="S2" s="370"/>
      <c r="T2" s="370"/>
    </row>
    <row r="3" spans="2:20" ht="12" customHeight="1">
      <c r="B3" s="333" t="s">
        <v>0</v>
      </c>
      <c r="J3" s="372"/>
      <c r="K3" s="372"/>
      <c r="L3" s="373"/>
      <c r="N3" s="374"/>
      <c r="O3" s="374"/>
      <c r="P3" s="374"/>
      <c r="Q3" s="374"/>
      <c r="R3" s="372"/>
      <c r="S3" s="372"/>
      <c r="T3" s="372"/>
    </row>
    <row r="4" spans="2:20" s="291" customFormat="1" ht="12.75" customHeight="1">
      <c r="B4" s="292"/>
      <c r="J4" s="299"/>
      <c r="K4" s="299"/>
      <c r="L4" s="299"/>
      <c r="M4" s="299"/>
      <c r="N4" s="299"/>
      <c r="O4" s="299"/>
      <c r="P4" s="299"/>
      <c r="Q4" s="299"/>
      <c r="R4" s="299"/>
      <c r="S4" s="299"/>
      <c r="T4" s="294"/>
    </row>
    <row r="5" spans="2:20" s="291" customFormat="1" ht="12" customHeight="1">
      <c r="B5" s="300"/>
      <c r="C5" s="300"/>
      <c r="D5" s="300"/>
      <c r="E5" s="300"/>
      <c r="F5" s="300"/>
      <c r="G5" s="300"/>
      <c r="H5" s="301"/>
      <c r="I5" s="301"/>
      <c r="J5" s="301"/>
      <c r="K5" s="301"/>
      <c r="L5" s="301" t="s">
        <v>625</v>
      </c>
      <c r="M5" s="301"/>
      <c r="N5" s="301"/>
      <c r="O5" s="301"/>
      <c r="P5" s="301"/>
      <c r="Q5" s="301"/>
      <c r="R5" s="301"/>
      <c r="S5" s="301"/>
      <c r="T5" s="302"/>
    </row>
    <row r="6" spans="8:20" s="186" customFormat="1" ht="12" customHeight="1">
      <c r="H6" s="293"/>
      <c r="I6" s="293"/>
      <c r="J6" s="296"/>
      <c r="K6" s="296"/>
      <c r="L6" s="303" t="s">
        <v>646</v>
      </c>
      <c r="M6" s="303"/>
      <c r="N6" s="303"/>
      <c r="O6" s="303"/>
      <c r="P6" s="303"/>
      <c r="Q6" s="303"/>
      <c r="R6" s="303"/>
      <c r="S6" s="304"/>
      <c r="T6" s="297"/>
    </row>
    <row r="7" spans="2:20" s="186" customFormat="1" ht="12" customHeight="1">
      <c r="B7" s="299" t="s">
        <v>1</v>
      </c>
      <c r="F7" s="169"/>
      <c r="G7" s="169"/>
      <c r="H7" s="169"/>
      <c r="I7" s="169"/>
      <c r="J7" s="235"/>
      <c r="K7" s="235"/>
      <c r="L7" s="235"/>
      <c r="M7" s="235"/>
      <c r="N7" s="235"/>
      <c r="O7" s="235"/>
      <c r="P7" s="235"/>
      <c r="Q7" s="235"/>
      <c r="R7" s="235"/>
      <c r="S7" s="235"/>
      <c r="T7" s="235"/>
    </row>
    <row r="8" spans="2:20" s="291" customFormat="1" ht="41.25" customHeight="1" thickBot="1">
      <c r="B8" s="305"/>
      <c r="C8" s="305"/>
      <c r="D8" s="305"/>
      <c r="E8" s="305"/>
      <c r="F8" s="306"/>
      <c r="G8" s="306"/>
      <c r="H8" s="306"/>
      <c r="I8" s="307"/>
      <c r="J8" s="313">
        <v>39873</v>
      </c>
      <c r="K8" s="309"/>
      <c r="L8" s="308" t="s">
        <v>626</v>
      </c>
      <c r="M8" s="309"/>
      <c r="N8" s="310" t="s">
        <v>627</v>
      </c>
      <c r="O8" s="311"/>
      <c r="P8" s="312" t="s">
        <v>628</v>
      </c>
      <c r="Q8" s="311"/>
      <c r="R8" s="312" t="s">
        <v>527</v>
      </c>
      <c r="S8" s="310"/>
      <c r="T8" s="313">
        <v>39965</v>
      </c>
    </row>
    <row r="9" spans="6:20" s="186" customFormat="1" ht="7.5" customHeight="1">
      <c r="F9" s="169"/>
      <c r="G9" s="169"/>
      <c r="H9" s="169"/>
      <c r="I9" s="169"/>
      <c r="J9" s="235"/>
      <c r="K9" s="235"/>
      <c r="L9" s="235"/>
      <c r="M9" s="235"/>
      <c r="N9" s="235"/>
      <c r="O9" s="235"/>
      <c r="P9" s="235"/>
      <c r="Q9" s="235"/>
      <c r="R9" s="235"/>
      <c r="S9" s="235"/>
      <c r="T9" s="235"/>
    </row>
    <row r="10" spans="2:20" ht="12" customHeight="1">
      <c r="B10" s="375"/>
      <c r="C10" s="375"/>
      <c r="D10" s="375"/>
      <c r="E10" s="375"/>
      <c r="F10" s="375"/>
      <c r="G10" s="375"/>
      <c r="H10" s="375"/>
      <c r="I10" s="375"/>
      <c r="J10" s="297"/>
      <c r="K10" s="297"/>
      <c r="L10" s="304"/>
      <c r="M10" s="304"/>
      <c r="N10" s="304"/>
      <c r="O10" s="304"/>
      <c r="P10" s="304"/>
      <c r="Q10" s="304"/>
      <c r="R10" s="304"/>
      <c r="S10" s="304"/>
      <c r="T10" s="297"/>
    </row>
    <row r="11" spans="2:20" s="360" customFormat="1" ht="12" customHeight="1">
      <c r="B11" s="340" t="s">
        <v>196</v>
      </c>
      <c r="H11" s="359"/>
      <c r="I11" s="359"/>
      <c r="J11" s="294">
        <v>-40035.08823938097</v>
      </c>
      <c r="K11" s="169"/>
      <c r="L11" s="294">
        <v>2374.3678715214382</v>
      </c>
      <c r="M11" s="169"/>
      <c r="N11" s="294">
        <v>4994.182586419232</v>
      </c>
      <c r="O11" s="169"/>
      <c r="P11" s="294">
        <v>-6371.389708164576</v>
      </c>
      <c r="Q11" s="169"/>
      <c r="R11" s="294">
        <v>-84.71915220304037</v>
      </c>
      <c r="S11" s="169"/>
      <c r="T11" s="294">
        <v>-39122.64664180798</v>
      </c>
    </row>
    <row r="12" spans="8:20" s="360" customFormat="1" ht="12" customHeight="1">
      <c r="H12" s="359"/>
      <c r="I12" s="359"/>
      <c r="J12" s="294"/>
      <c r="K12" s="169"/>
      <c r="L12" s="294"/>
      <c r="M12" s="169"/>
      <c r="N12" s="294"/>
      <c r="O12" s="169"/>
      <c r="P12" s="294"/>
      <c r="Q12" s="169"/>
      <c r="R12" s="294"/>
      <c r="S12" s="169"/>
      <c r="T12" s="294"/>
    </row>
    <row r="13" spans="2:20" s="360" customFormat="1" ht="12" customHeight="1">
      <c r="B13" s="360" t="s">
        <v>634</v>
      </c>
      <c r="H13" s="359"/>
      <c r="I13" s="359"/>
      <c r="J13" s="294">
        <v>143954.79837450752</v>
      </c>
      <c r="K13" s="169"/>
      <c r="L13" s="294">
        <v>1265.106895769094</v>
      </c>
      <c r="M13" s="169"/>
      <c r="N13" s="294">
        <v>7638.616210003229</v>
      </c>
      <c r="O13" s="169"/>
      <c r="P13" s="294">
        <v>3825.6638107058634</v>
      </c>
      <c r="Q13" s="169"/>
      <c r="R13" s="294">
        <v>0.04091989815742636</v>
      </c>
      <c r="S13" s="169"/>
      <c r="T13" s="294">
        <v>156684.22621088382</v>
      </c>
    </row>
    <row r="14" spans="10:20" s="360" customFormat="1" ht="12" customHeight="1">
      <c r="J14" s="328"/>
      <c r="K14" s="194"/>
      <c r="L14" s="328"/>
      <c r="M14" s="194"/>
      <c r="N14" s="328"/>
      <c r="O14" s="194"/>
      <c r="P14" s="328"/>
      <c r="Q14" s="194"/>
      <c r="R14" s="328"/>
      <c r="S14" s="194"/>
      <c r="T14" s="328"/>
    </row>
    <row r="15" spans="2:20" s="382" customFormat="1" ht="12" customHeight="1">
      <c r="B15" s="382" t="s">
        <v>749</v>
      </c>
      <c r="E15" s="383"/>
      <c r="H15" s="383"/>
      <c r="I15" s="383"/>
      <c r="J15" s="328">
        <v>23120.001204050004</v>
      </c>
      <c r="K15" s="194"/>
      <c r="L15" s="328">
        <v>-3115.949849259999</v>
      </c>
      <c r="M15" s="194"/>
      <c r="N15" s="328">
        <v>9.2</v>
      </c>
      <c r="O15" s="194"/>
      <c r="P15" s="328">
        <v>221.4730275717393</v>
      </c>
      <c r="Q15" s="194"/>
      <c r="R15" s="328">
        <v>0.0006413282571884338</v>
      </c>
      <c r="S15" s="194"/>
      <c r="T15" s="328">
        <v>20234.72502369</v>
      </c>
    </row>
    <row r="16" spans="4:20" s="360" customFormat="1" ht="12" customHeight="1">
      <c r="D16" s="376"/>
      <c r="E16" s="376" t="s">
        <v>161</v>
      </c>
      <c r="H16" s="376"/>
      <c r="I16" s="376"/>
      <c r="J16" s="294">
        <v>0</v>
      </c>
      <c r="K16" s="169"/>
      <c r="L16" s="294">
        <v>0</v>
      </c>
      <c r="M16" s="169"/>
      <c r="N16" s="294">
        <v>0</v>
      </c>
      <c r="O16" s="169"/>
      <c r="P16" s="294">
        <v>0</v>
      </c>
      <c r="Q16" s="169"/>
      <c r="R16" s="294">
        <v>0</v>
      </c>
      <c r="S16" s="169"/>
      <c r="T16" s="294">
        <v>0</v>
      </c>
    </row>
    <row r="17" spans="4:20" s="360" customFormat="1" ht="12" customHeight="1">
      <c r="D17" s="376"/>
      <c r="E17" s="376" t="s">
        <v>78</v>
      </c>
      <c r="G17" s="376"/>
      <c r="H17" s="376"/>
      <c r="I17" s="376"/>
      <c r="J17" s="294">
        <v>17486.067251890003</v>
      </c>
      <c r="K17" s="169"/>
      <c r="L17" s="294">
        <v>-1572.964531708259</v>
      </c>
      <c r="M17" s="169"/>
      <c r="N17" s="294">
        <v>9.2</v>
      </c>
      <c r="O17" s="169"/>
      <c r="P17" s="294">
        <v>25.5</v>
      </c>
      <c r="Q17" s="169"/>
      <c r="R17" s="294">
        <v>0.0006413282571884338</v>
      </c>
      <c r="S17" s="169"/>
      <c r="T17" s="294">
        <v>15947.803361510001</v>
      </c>
    </row>
    <row r="18" spans="5:20" s="360" customFormat="1" ht="12" customHeight="1">
      <c r="E18" s="376" t="s">
        <v>438</v>
      </c>
      <c r="G18" s="376"/>
      <c r="H18" s="376"/>
      <c r="I18" s="376"/>
      <c r="J18" s="294">
        <v>0</v>
      </c>
      <c r="K18" s="169"/>
      <c r="L18" s="294">
        <v>0</v>
      </c>
      <c r="M18" s="169"/>
      <c r="N18" s="294">
        <v>0</v>
      </c>
      <c r="O18" s="169"/>
      <c r="P18" s="294">
        <v>0</v>
      </c>
      <c r="Q18" s="169"/>
      <c r="R18" s="294">
        <v>0</v>
      </c>
      <c r="S18" s="169"/>
      <c r="T18" s="294">
        <v>0</v>
      </c>
    </row>
    <row r="19" spans="5:20" s="360" customFormat="1" ht="12" customHeight="1">
      <c r="E19" s="376" t="s">
        <v>81</v>
      </c>
      <c r="H19" s="376"/>
      <c r="I19" s="376"/>
      <c r="J19" s="294">
        <v>5633.93395216</v>
      </c>
      <c r="K19" s="169"/>
      <c r="L19" s="294">
        <v>-1542.98531755174</v>
      </c>
      <c r="M19" s="169"/>
      <c r="N19" s="294">
        <v>0</v>
      </c>
      <c r="O19" s="169"/>
      <c r="P19" s="294">
        <v>195.9730275717393</v>
      </c>
      <c r="Q19" s="169"/>
      <c r="R19" s="294">
        <v>0</v>
      </c>
      <c r="S19" s="169"/>
      <c r="T19" s="294">
        <v>4286.92166218</v>
      </c>
    </row>
    <row r="20" spans="2:20" s="382" customFormat="1" ht="12" customHeight="1">
      <c r="B20" s="382" t="s">
        <v>750</v>
      </c>
      <c r="H20" s="383"/>
      <c r="I20" s="383"/>
      <c r="J20" s="328">
        <v>55389.59543205059</v>
      </c>
      <c r="K20" s="194"/>
      <c r="L20" s="328">
        <v>2905.1747593034524</v>
      </c>
      <c r="M20" s="194"/>
      <c r="N20" s="328">
        <v>6011.254585028293</v>
      </c>
      <c r="O20" s="194"/>
      <c r="P20" s="328">
        <v>2261.994605867658</v>
      </c>
      <c r="Q20" s="194"/>
      <c r="R20" s="328">
        <v>0.040278569900237926</v>
      </c>
      <c r="S20" s="194"/>
      <c r="T20" s="328">
        <v>66568.0596608199</v>
      </c>
    </row>
    <row r="21" spans="3:20" s="360" customFormat="1" ht="12" customHeight="1">
      <c r="C21" s="360" t="s">
        <v>647</v>
      </c>
      <c r="H21" s="376"/>
      <c r="I21" s="376"/>
      <c r="J21" s="294">
        <v>23629.397429050456</v>
      </c>
      <c r="K21" s="169"/>
      <c r="L21" s="294">
        <v>-462.74580556214573</v>
      </c>
      <c r="M21" s="169"/>
      <c r="N21" s="294">
        <v>-88.10549623455069</v>
      </c>
      <c r="O21" s="169"/>
      <c r="P21" s="294">
        <v>618.596590269185</v>
      </c>
      <c r="Q21" s="169"/>
      <c r="R21" s="294">
        <v>-0.0004335521816756227</v>
      </c>
      <c r="S21" s="169"/>
      <c r="T21" s="294">
        <v>23697.142283970763</v>
      </c>
    </row>
    <row r="22" spans="5:20" s="360" customFormat="1" ht="12" customHeight="1">
      <c r="E22" s="360" t="s">
        <v>177</v>
      </c>
      <c r="H22" s="376"/>
      <c r="I22" s="376"/>
      <c r="J22" s="294">
        <v>23382.421429050457</v>
      </c>
      <c r="K22" s="169"/>
      <c r="L22" s="294">
        <v>-462.74580556214573</v>
      </c>
      <c r="M22" s="169"/>
      <c r="N22" s="294">
        <v>-88.10549623455069</v>
      </c>
      <c r="O22" s="169"/>
      <c r="P22" s="294">
        <v>616.192590269185</v>
      </c>
      <c r="Q22" s="169"/>
      <c r="R22" s="294">
        <v>-0.0004335521816756227</v>
      </c>
      <c r="S22" s="169"/>
      <c r="T22" s="294">
        <v>23447.762283970762</v>
      </c>
    </row>
    <row r="23" spans="6:20" s="360" customFormat="1" ht="12" customHeight="1">
      <c r="F23" s="360" t="s">
        <v>73</v>
      </c>
      <c r="H23" s="376"/>
      <c r="I23" s="376"/>
      <c r="J23" s="294">
        <v>23049.80938386548</v>
      </c>
      <c r="K23" s="169"/>
      <c r="L23" s="294">
        <v>-433.05998967321796</v>
      </c>
      <c r="M23" s="169"/>
      <c r="N23" s="294">
        <v>-88.21664592344976</v>
      </c>
      <c r="O23" s="169"/>
      <c r="P23" s="294">
        <v>607.891701102192</v>
      </c>
      <c r="Q23" s="169"/>
      <c r="R23" s="294">
        <v>-0.0004335521816756227</v>
      </c>
      <c r="S23" s="169"/>
      <c r="T23" s="294">
        <v>23136.42401581882</v>
      </c>
    </row>
    <row r="24" spans="6:20" s="360" customFormat="1" ht="12" customHeight="1">
      <c r="F24" s="360" t="s">
        <v>53</v>
      </c>
      <c r="H24" s="376"/>
      <c r="I24" s="376"/>
      <c r="J24" s="294">
        <v>332.61204518497834</v>
      </c>
      <c r="K24" s="169"/>
      <c r="L24" s="294">
        <v>-29.68581588892778</v>
      </c>
      <c r="M24" s="169"/>
      <c r="N24" s="294">
        <v>0.11114968889907573</v>
      </c>
      <c r="O24" s="169"/>
      <c r="P24" s="294">
        <v>8.300889166992988</v>
      </c>
      <c r="Q24" s="169"/>
      <c r="R24" s="294">
        <v>0</v>
      </c>
      <c r="S24" s="169"/>
      <c r="T24" s="294">
        <v>311.33826815194334</v>
      </c>
    </row>
    <row r="25" spans="5:20" s="360" customFormat="1" ht="12" customHeight="1">
      <c r="E25" s="360" t="s">
        <v>635</v>
      </c>
      <c r="H25" s="376"/>
      <c r="I25" s="376"/>
      <c r="J25" s="294">
        <v>246.976</v>
      </c>
      <c r="K25" s="169"/>
      <c r="L25" s="294">
        <v>0</v>
      </c>
      <c r="M25" s="169"/>
      <c r="N25" s="294">
        <v>0</v>
      </c>
      <c r="O25" s="169"/>
      <c r="P25" s="294">
        <v>2.4040000000000035</v>
      </c>
      <c r="Q25" s="169"/>
      <c r="R25" s="294">
        <v>0</v>
      </c>
      <c r="S25" s="169"/>
      <c r="T25" s="294">
        <v>249.38</v>
      </c>
    </row>
    <row r="26" spans="3:20" s="360" customFormat="1" ht="12" customHeight="1">
      <c r="C26" s="360" t="s">
        <v>648</v>
      </c>
      <c r="D26" s="376"/>
      <c r="H26" s="376"/>
      <c r="I26" s="376"/>
      <c r="J26" s="294">
        <v>7096.112462552121</v>
      </c>
      <c r="K26" s="169"/>
      <c r="L26" s="294">
        <v>-1513.371285715005</v>
      </c>
      <c r="M26" s="169"/>
      <c r="N26" s="294">
        <v>127.79523266500131</v>
      </c>
      <c r="O26" s="169"/>
      <c r="P26" s="294">
        <v>1215.331470297651</v>
      </c>
      <c r="Q26" s="169"/>
      <c r="R26" s="294">
        <v>0.04071212208191355</v>
      </c>
      <c r="S26" s="169"/>
      <c r="T26" s="294">
        <v>6925.9085919218505</v>
      </c>
    </row>
    <row r="27" spans="4:20" s="360" customFormat="1" ht="12" customHeight="1">
      <c r="D27" s="376" t="s">
        <v>161</v>
      </c>
      <c r="H27" s="376"/>
      <c r="I27" s="376"/>
      <c r="J27" s="294">
        <v>53.999696560000004</v>
      </c>
      <c r="K27" s="169"/>
      <c r="L27" s="294">
        <v>93.912394</v>
      </c>
      <c r="M27" s="169"/>
      <c r="N27" s="294">
        <v>0</v>
      </c>
      <c r="O27" s="169"/>
      <c r="P27" s="294">
        <v>-1.5</v>
      </c>
      <c r="Q27" s="169"/>
      <c r="R27" s="294">
        <v>0.023152439999989838</v>
      </c>
      <c r="S27" s="169"/>
      <c r="T27" s="294">
        <v>146.435243</v>
      </c>
    </row>
    <row r="28" spans="4:20" s="360" customFormat="1" ht="12" customHeight="1">
      <c r="D28" s="376" t="s">
        <v>78</v>
      </c>
      <c r="H28" s="376"/>
      <c r="I28" s="376"/>
      <c r="J28" s="294">
        <v>827.929446562118</v>
      </c>
      <c r="K28" s="169"/>
      <c r="L28" s="294">
        <v>-231.57740400000003</v>
      </c>
      <c r="M28" s="169"/>
      <c r="N28" s="294">
        <v>1.903855999999891</v>
      </c>
      <c r="O28" s="169"/>
      <c r="P28" s="294">
        <v>2.1</v>
      </c>
      <c r="Q28" s="169"/>
      <c r="R28" s="294">
        <v>0</v>
      </c>
      <c r="S28" s="169"/>
      <c r="T28" s="294">
        <v>600.3558985621178</v>
      </c>
    </row>
    <row r="29" spans="4:20" s="360" customFormat="1" ht="12" customHeight="1">
      <c r="D29" s="376"/>
      <c r="E29" s="360" t="s">
        <v>536</v>
      </c>
      <c r="H29" s="376"/>
      <c r="I29" s="376"/>
      <c r="J29" s="294">
        <v>60.52551256</v>
      </c>
      <c r="K29" s="169"/>
      <c r="L29" s="294">
        <v>9.355697000000001</v>
      </c>
      <c r="M29" s="169"/>
      <c r="N29" s="294">
        <v>-0.5850190000000026</v>
      </c>
      <c r="O29" s="169"/>
      <c r="P29" s="294">
        <v>0</v>
      </c>
      <c r="Q29" s="169"/>
      <c r="R29" s="294">
        <v>0</v>
      </c>
      <c r="S29" s="169"/>
      <c r="T29" s="294">
        <v>69.29619056</v>
      </c>
    </row>
    <row r="30" spans="4:20" s="360" customFormat="1" ht="12" customHeight="1">
      <c r="D30" s="376"/>
      <c r="E30" s="360" t="s">
        <v>215</v>
      </c>
      <c r="H30" s="376"/>
      <c r="I30" s="376"/>
      <c r="J30" s="294">
        <v>767.4039340021179</v>
      </c>
      <c r="K30" s="169"/>
      <c r="L30" s="294">
        <v>-240.93310100000002</v>
      </c>
      <c r="M30" s="169"/>
      <c r="N30" s="294">
        <v>2.4888749999998936</v>
      </c>
      <c r="O30" s="169"/>
      <c r="P30" s="294">
        <v>2.1</v>
      </c>
      <c r="Q30" s="169"/>
      <c r="R30" s="294">
        <v>0</v>
      </c>
      <c r="S30" s="169"/>
      <c r="T30" s="294">
        <v>531.0597080021178</v>
      </c>
    </row>
    <row r="31" spans="4:20" s="360" customFormat="1" ht="12" customHeight="1">
      <c r="D31" s="376" t="s">
        <v>438</v>
      </c>
      <c r="H31" s="376"/>
      <c r="I31" s="376"/>
      <c r="J31" s="294">
        <v>1710.205354310002</v>
      </c>
      <c r="K31" s="169"/>
      <c r="L31" s="294">
        <v>-911.7568816350049</v>
      </c>
      <c r="M31" s="169"/>
      <c r="N31" s="294">
        <v>125.89137666500142</v>
      </c>
      <c r="O31" s="169"/>
      <c r="P31" s="294">
        <v>1213.8</v>
      </c>
      <c r="Q31" s="169"/>
      <c r="R31" s="294">
        <v>0</v>
      </c>
      <c r="S31" s="169"/>
      <c r="T31" s="294">
        <v>2138.1398493399984</v>
      </c>
    </row>
    <row r="32" spans="4:20" s="360" customFormat="1" ht="12" customHeight="1">
      <c r="D32" s="376" t="s">
        <v>81</v>
      </c>
      <c r="H32" s="376"/>
      <c r="I32" s="376"/>
      <c r="J32" s="294">
        <v>4503.977965120001</v>
      </c>
      <c r="K32" s="169"/>
      <c r="L32" s="294">
        <v>-463.9493940800001</v>
      </c>
      <c r="M32" s="169"/>
      <c r="N32" s="294">
        <v>0</v>
      </c>
      <c r="O32" s="169"/>
      <c r="P32" s="294">
        <v>0.9314702976512763</v>
      </c>
      <c r="Q32" s="169"/>
      <c r="R32" s="294">
        <v>0.01755968208192371</v>
      </c>
      <c r="S32" s="169"/>
      <c r="T32" s="294">
        <v>4040.977601019734</v>
      </c>
    </row>
    <row r="33" spans="4:20" s="360" customFormat="1" ht="12" customHeight="1">
      <c r="D33" s="376"/>
      <c r="E33" s="360" t="s">
        <v>22</v>
      </c>
      <c r="H33" s="376"/>
      <c r="I33" s="376"/>
      <c r="J33" s="294">
        <v>968.1580751200001</v>
      </c>
      <c r="K33" s="169"/>
      <c r="L33" s="294">
        <v>40.096641999999974</v>
      </c>
      <c r="M33" s="169"/>
      <c r="N33" s="294">
        <v>0</v>
      </c>
      <c r="O33" s="169"/>
      <c r="P33" s="294">
        <v>0.6314702976512763</v>
      </c>
      <c r="Q33" s="169"/>
      <c r="R33" s="294">
        <v>0.025842932348609793</v>
      </c>
      <c r="S33" s="169"/>
      <c r="T33" s="294">
        <v>1008.91203035</v>
      </c>
    </row>
    <row r="34" spans="4:20" s="360" customFormat="1" ht="12" customHeight="1">
      <c r="D34" s="376"/>
      <c r="E34" s="360" t="s">
        <v>630</v>
      </c>
      <c r="H34" s="376"/>
      <c r="I34" s="376"/>
      <c r="J34" s="294">
        <v>587.2980584559368</v>
      </c>
      <c r="K34" s="169"/>
      <c r="L34" s="294">
        <v>68.474883</v>
      </c>
      <c r="M34" s="169"/>
      <c r="N34" s="294">
        <v>0</v>
      </c>
      <c r="O34" s="169"/>
      <c r="P34" s="294">
        <v>0</v>
      </c>
      <c r="Q34" s="169"/>
      <c r="R34" s="294">
        <v>0.019878271563243288</v>
      </c>
      <c r="S34" s="169"/>
      <c r="T34" s="294">
        <v>655.7928197275</v>
      </c>
    </row>
    <row r="35" spans="2:20" s="360" customFormat="1" ht="12" customHeight="1">
      <c r="B35" s="376"/>
      <c r="C35" s="376"/>
      <c r="D35" s="376"/>
      <c r="E35" s="360" t="s">
        <v>649</v>
      </c>
      <c r="H35" s="376"/>
      <c r="I35" s="376"/>
      <c r="J35" s="294">
        <v>380.8600166640633</v>
      </c>
      <c r="K35" s="169"/>
      <c r="L35" s="294">
        <v>-28.37824100000003</v>
      </c>
      <c r="M35" s="169"/>
      <c r="N35" s="294">
        <v>0</v>
      </c>
      <c r="O35" s="169"/>
      <c r="P35" s="294">
        <v>0.6314702976512763</v>
      </c>
      <c r="Q35" s="169"/>
      <c r="R35" s="294">
        <v>0.005964660785366505</v>
      </c>
      <c r="S35" s="169"/>
      <c r="T35" s="294">
        <v>353.11921062249996</v>
      </c>
    </row>
    <row r="36" spans="5:20" s="360" customFormat="1" ht="12" customHeight="1">
      <c r="E36" s="360" t="s">
        <v>74</v>
      </c>
      <c r="H36" s="376"/>
      <c r="I36" s="376"/>
      <c r="J36" s="294">
        <v>3535.81989</v>
      </c>
      <c r="K36" s="169"/>
      <c r="L36" s="294">
        <v>-504.0460360800001</v>
      </c>
      <c r="M36" s="169"/>
      <c r="N36" s="294">
        <v>0</v>
      </c>
      <c r="O36" s="169"/>
      <c r="P36" s="294">
        <v>0.3</v>
      </c>
      <c r="Q36" s="169"/>
      <c r="R36" s="294">
        <v>-0.008283250266686082</v>
      </c>
      <c r="S36" s="169"/>
      <c r="T36" s="294">
        <v>3032.065570669734</v>
      </c>
    </row>
    <row r="37" spans="3:20" s="360" customFormat="1" ht="12" customHeight="1">
      <c r="C37" s="360" t="s">
        <v>650</v>
      </c>
      <c r="E37" s="376"/>
      <c r="H37" s="376"/>
      <c r="I37" s="376"/>
      <c r="J37" s="294">
        <v>20477.837264949998</v>
      </c>
      <c r="K37" s="169"/>
      <c r="L37" s="294">
        <v>4598.678259400385</v>
      </c>
      <c r="M37" s="169"/>
      <c r="N37" s="294">
        <v>5300.486132999616</v>
      </c>
      <c r="O37" s="169"/>
      <c r="P37" s="294">
        <v>181.6</v>
      </c>
      <c r="Q37" s="169"/>
      <c r="R37" s="294">
        <v>0</v>
      </c>
      <c r="S37" s="169"/>
      <c r="T37" s="294">
        <v>30558.60165735</v>
      </c>
    </row>
    <row r="38" spans="5:20" s="360" customFormat="1" ht="12" customHeight="1">
      <c r="E38" s="376" t="s">
        <v>636</v>
      </c>
      <c r="H38" s="376"/>
      <c r="I38" s="376"/>
      <c r="J38" s="294">
        <v>0</v>
      </c>
      <c r="K38" s="169"/>
      <c r="L38" s="294">
        <v>0</v>
      </c>
      <c r="M38" s="169"/>
      <c r="N38" s="294">
        <v>0</v>
      </c>
      <c r="O38" s="169"/>
      <c r="P38" s="294">
        <v>0</v>
      </c>
      <c r="Q38" s="169"/>
      <c r="R38" s="294">
        <v>0</v>
      </c>
      <c r="S38" s="169"/>
      <c r="T38" s="294">
        <v>0</v>
      </c>
    </row>
    <row r="39" spans="5:20" s="360" customFormat="1" ht="12" customHeight="1">
      <c r="E39" s="376" t="s">
        <v>637</v>
      </c>
      <c r="H39" s="376"/>
      <c r="I39" s="376"/>
      <c r="J39" s="294">
        <v>20198.6</v>
      </c>
      <c r="K39" s="169"/>
      <c r="L39" s="294">
        <v>4912.5410994791855</v>
      </c>
      <c r="M39" s="169"/>
      <c r="N39" s="294">
        <v>5270.858900520816</v>
      </c>
      <c r="O39" s="169"/>
      <c r="P39" s="294">
        <v>103.7</v>
      </c>
      <c r="Q39" s="169"/>
      <c r="R39" s="294">
        <v>0</v>
      </c>
      <c r="S39" s="169"/>
      <c r="T39" s="294">
        <v>30485.7</v>
      </c>
    </row>
    <row r="40" spans="5:20" s="360" customFormat="1" ht="12" customHeight="1">
      <c r="E40" s="376"/>
      <c r="F40" s="360" t="s">
        <v>536</v>
      </c>
      <c r="H40" s="384"/>
      <c r="I40" s="384"/>
      <c r="J40" s="294">
        <v>20141.8</v>
      </c>
      <c r="K40" s="169"/>
      <c r="L40" s="294">
        <v>4796.059897169434</v>
      </c>
      <c r="M40" s="169"/>
      <c r="N40" s="294">
        <v>5239.840102830567</v>
      </c>
      <c r="O40" s="169"/>
      <c r="P40" s="294">
        <v>101.7</v>
      </c>
      <c r="Q40" s="169"/>
      <c r="R40" s="294">
        <v>0</v>
      </c>
      <c r="S40" s="169"/>
      <c r="T40" s="294">
        <v>30279.4</v>
      </c>
    </row>
    <row r="41" spans="5:20" s="360" customFormat="1" ht="12" customHeight="1">
      <c r="E41" s="376"/>
      <c r="F41" s="360" t="s">
        <v>215</v>
      </c>
      <c r="H41" s="384"/>
      <c r="I41" s="384"/>
      <c r="J41" s="294">
        <v>56.8</v>
      </c>
      <c r="K41" s="169"/>
      <c r="L41" s="294">
        <v>116.48120230975115</v>
      </c>
      <c r="M41" s="169"/>
      <c r="N41" s="294">
        <v>31.018797690248846</v>
      </c>
      <c r="O41" s="169"/>
      <c r="P41" s="294">
        <v>2</v>
      </c>
      <c r="Q41" s="169"/>
      <c r="R41" s="294">
        <v>0</v>
      </c>
      <c r="S41" s="169"/>
      <c r="T41" s="294">
        <v>206.3</v>
      </c>
    </row>
    <row r="42" spans="5:20" s="360" customFormat="1" ht="12" customHeight="1">
      <c r="E42" s="376" t="s">
        <v>438</v>
      </c>
      <c r="H42" s="376"/>
      <c r="I42" s="376"/>
      <c r="J42" s="294">
        <v>74.53726495</v>
      </c>
      <c r="K42" s="169"/>
      <c r="L42" s="294">
        <v>-121.26284007880002</v>
      </c>
      <c r="M42" s="169"/>
      <c r="N42" s="294">
        <v>29.627232478799996</v>
      </c>
      <c r="O42" s="169"/>
      <c r="P42" s="294">
        <v>77.9</v>
      </c>
      <c r="Q42" s="169"/>
      <c r="R42" s="294">
        <v>0</v>
      </c>
      <c r="S42" s="169"/>
      <c r="T42" s="294">
        <v>60.80165734999997</v>
      </c>
    </row>
    <row r="43" spans="5:20" s="360" customFormat="1" ht="12" customHeight="1">
      <c r="E43" s="376" t="s">
        <v>638</v>
      </c>
      <c r="H43" s="376"/>
      <c r="I43" s="376"/>
      <c r="J43" s="294">
        <v>204.7</v>
      </c>
      <c r="K43" s="169"/>
      <c r="L43" s="294">
        <v>-192.6</v>
      </c>
      <c r="M43" s="169"/>
      <c r="N43" s="294">
        <v>0</v>
      </c>
      <c r="O43" s="169"/>
      <c r="P43" s="294">
        <v>0</v>
      </c>
      <c r="Q43" s="169"/>
      <c r="R43" s="294">
        <v>0</v>
      </c>
      <c r="S43" s="169"/>
      <c r="T43" s="294">
        <v>12.1</v>
      </c>
    </row>
    <row r="44" spans="5:20" s="360" customFormat="1" ht="12" customHeight="1">
      <c r="E44" s="376"/>
      <c r="F44" s="360" t="s">
        <v>22</v>
      </c>
      <c r="H44" s="376"/>
      <c r="I44" s="376"/>
      <c r="J44" s="294">
        <v>0</v>
      </c>
      <c r="K44" s="169"/>
      <c r="L44" s="294">
        <v>0</v>
      </c>
      <c r="M44" s="169"/>
      <c r="N44" s="294">
        <v>0</v>
      </c>
      <c r="O44" s="169"/>
      <c r="P44" s="294">
        <v>0</v>
      </c>
      <c r="Q44" s="169"/>
      <c r="R44" s="294">
        <v>0</v>
      </c>
      <c r="S44" s="169"/>
      <c r="T44" s="294">
        <v>0</v>
      </c>
    </row>
    <row r="45" spans="5:20" s="360" customFormat="1" ht="12" customHeight="1">
      <c r="E45" s="376"/>
      <c r="F45" s="360" t="s">
        <v>630</v>
      </c>
      <c r="H45" s="376"/>
      <c r="I45" s="376"/>
      <c r="J45" s="294">
        <v>0</v>
      </c>
      <c r="K45" s="169"/>
      <c r="L45" s="294">
        <v>0</v>
      </c>
      <c r="M45" s="169"/>
      <c r="N45" s="294">
        <v>0</v>
      </c>
      <c r="O45" s="169"/>
      <c r="P45" s="294">
        <v>0</v>
      </c>
      <c r="Q45" s="169"/>
      <c r="R45" s="294">
        <v>0</v>
      </c>
      <c r="S45" s="169"/>
      <c r="T45" s="294">
        <v>0</v>
      </c>
    </row>
    <row r="46" spans="6:20" s="360" customFormat="1" ht="12" customHeight="1">
      <c r="F46" s="360" t="s">
        <v>649</v>
      </c>
      <c r="H46" s="376"/>
      <c r="I46" s="376"/>
      <c r="J46" s="294">
        <v>0</v>
      </c>
      <c r="K46" s="169"/>
      <c r="L46" s="294">
        <v>0</v>
      </c>
      <c r="M46" s="169"/>
      <c r="N46" s="294">
        <v>0</v>
      </c>
      <c r="O46" s="169"/>
      <c r="P46" s="294">
        <v>0</v>
      </c>
      <c r="Q46" s="169"/>
      <c r="R46" s="294">
        <v>0</v>
      </c>
      <c r="S46" s="169"/>
      <c r="T46" s="294">
        <v>0</v>
      </c>
    </row>
    <row r="47" spans="5:20" s="360" customFormat="1" ht="12" customHeight="1">
      <c r="E47" s="376"/>
      <c r="F47" s="360" t="s">
        <v>74</v>
      </c>
      <c r="H47" s="376"/>
      <c r="I47" s="376"/>
      <c r="J47" s="294">
        <v>204.7</v>
      </c>
      <c r="K47" s="169"/>
      <c r="L47" s="294">
        <v>-192.6</v>
      </c>
      <c r="M47" s="169"/>
      <c r="N47" s="294">
        <v>0</v>
      </c>
      <c r="O47" s="169"/>
      <c r="P47" s="294">
        <v>0</v>
      </c>
      <c r="Q47" s="169"/>
      <c r="R47" s="294">
        <v>0</v>
      </c>
      <c r="S47" s="169"/>
      <c r="T47" s="294">
        <v>12.1</v>
      </c>
    </row>
    <row r="48" spans="3:20" s="360" customFormat="1" ht="12" customHeight="1">
      <c r="C48" s="360" t="s">
        <v>651</v>
      </c>
      <c r="E48" s="376"/>
      <c r="H48" s="376"/>
      <c r="I48" s="376"/>
      <c r="J48" s="294">
        <v>4186.248275498024</v>
      </c>
      <c r="K48" s="169"/>
      <c r="L48" s="294">
        <v>282.6135911802178</v>
      </c>
      <c r="M48" s="169"/>
      <c r="N48" s="294">
        <v>671.0787155982273</v>
      </c>
      <c r="O48" s="169"/>
      <c r="P48" s="294">
        <v>246.46654530082185</v>
      </c>
      <c r="Q48" s="169"/>
      <c r="R48" s="294">
        <v>0</v>
      </c>
      <c r="S48" s="169"/>
      <c r="T48" s="294">
        <v>5386.4071275772885</v>
      </c>
    </row>
    <row r="49" spans="5:20" s="360" customFormat="1" ht="12" customHeight="1">
      <c r="E49" s="376" t="s">
        <v>636</v>
      </c>
      <c r="H49" s="376"/>
      <c r="I49" s="376"/>
      <c r="J49" s="294">
        <v>0</v>
      </c>
      <c r="K49" s="169"/>
      <c r="L49" s="294">
        <v>0</v>
      </c>
      <c r="M49" s="169"/>
      <c r="N49" s="294">
        <v>0</v>
      </c>
      <c r="O49" s="169"/>
      <c r="P49" s="294">
        <v>0</v>
      </c>
      <c r="Q49" s="169"/>
      <c r="R49" s="294">
        <v>0</v>
      </c>
      <c r="S49" s="169"/>
      <c r="T49" s="294">
        <v>0</v>
      </c>
    </row>
    <row r="50" spans="5:20" s="360" customFormat="1" ht="12" customHeight="1">
      <c r="E50" s="376" t="s">
        <v>637</v>
      </c>
      <c r="H50" s="376"/>
      <c r="I50" s="376"/>
      <c r="J50" s="294">
        <v>3995.2147295780233</v>
      </c>
      <c r="K50" s="169"/>
      <c r="L50" s="294">
        <v>327.2395771844178</v>
      </c>
      <c r="M50" s="169"/>
      <c r="N50" s="294">
        <v>667.6239236740273</v>
      </c>
      <c r="O50" s="169"/>
      <c r="P50" s="294">
        <v>237.36654530082185</v>
      </c>
      <c r="Q50" s="169"/>
      <c r="R50" s="294">
        <v>0</v>
      </c>
      <c r="S50" s="169"/>
      <c r="T50" s="294">
        <v>5227.444775737289</v>
      </c>
    </row>
    <row r="51" spans="5:20" s="360" customFormat="1" ht="12" customHeight="1">
      <c r="E51" s="376"/>
      <c r="F51" s="360" t="s">
        <v>536</v>
      </c>
      <c r="H51" s="376"/>
      <c r="I51" s="376"/>
      <c r="J51" s="294">
        <v>2115.538531781936</v>
      </c>
      <c r="K51" s="169"/>
      <c r="L51" s="294">
        <v>353.7469743800001</v>
      </c>
      <c r="M51" s="169"/>
      <c r="N51" s="294">
        <v>505.8252629490609</v>
      </c>
      <c r="O51" s="169"/>
      <c r="P51" s="294">
        <v>146.15540908969524</v>
      </c>
      <c r="Q51" s="169"/>
      <c r="R51" s="294">
        <v>0</v>
      </c>
      <c r="S51" s="169"/>
      <c r="T51" s="294">
        <v>3121.2661782006917</v>
      </c>
    </row>
    <row r="52" spans="5:20" s="360" customFormat="1" ht="12" customHeight="1">
      <c r="E52" s="376"/>
      <c r="F52" s="360" t="s">
        <v>215</v>
      </c>
      <c r="H52" s="376"/>
      <c r="I52" s="376"/>
      <c r="J52" s="294">
        <v>1879.6761977960873</v>
      </c>
      <c r="K52" s="169"/>
      <c r="L52" s="294">
        <v>-26.507397195582314</v>
      </c>
      <c r="M52" s="169"/>
      <c r="N52" s="294">
        <v>161.7986607249664</v>
      </c>
      <c r="O52" s="169"/>
      <c r="P52" s="294">
        <v>91.21113621112661</v>
      </c>
      <c r="Q52" s="169"/>
      <c r="R52" s="294">
        <v>0</v>
      </c>
      <c r="S52" s="169"/>
      <c r="T52" s="294">
        <v>2106.1785975365974</v>
      </c>
    </row>
    <row r="53" spans="5:20" s="360" customFormat="1" ht="12" customHeight="1">
      <c r="E53" s="376" t="s">
        <v>438</v>
      </c>
      <c r="H53" s="384"/>
      <c r="I53" s="384"/>
      <c r="J53" s="294">
        <v>16.920900120000002</v>
      </c>
      <c r="K53" s="169"/>
      <c r="L53" s="294">
        <v>-2.1828633541999998</v>
      </c>
      <c r="M53" s="169"/>
      <c r="N53" s="294">
        <v>3.4547919241999985</v>
      </c>
      <c r="O53" s="169"/>
      <c r="P53" s="294">
        <v>9.1</v>
      </c>
      <c r="Q53" s="169"/>
      <c r="R53" s="294">
        <v>0</v>
      </c>
      <c r="S53" s="169"/>
      <c r="T53" s="294">
        <v>27.29282869</v>
      </c>
    </row>
    <row r="54" spans="5:20" s="360" customFormat="1" ht="12" customHeight="1">
      <c r="E54" s="376" t="s">
        <v>638</v>
      </c>
      <c r="H54" s="384"/>
      <c r="I54" s="384"/>
      <c r="J54" s="294">
        <v>174.11264579999997</v>
      </c>
      <c r="K54" s="169"/>
      <c r="L54" s="294">
        <v>-42.44312265000001</v>
      </c>
      <c r="M54" s="169"/>
      <c r="N54" s="294">
        <v>0</v>
      </c>
      <c r="O54" s="169"/>
      <c r="P54" s="294">
        <v>0</v>
      </c>
      <c r="Q54" s="169"/>
      <c r="R54" s="294">
        <v>0</v>
      </c>
      <c r="S54" s="169"/>
      <c r="T54" s="294">
        <v>131.66952314999997</v>
      </c>
    </row>
    <row r="55" spans="5:20" s="360" customFormat="1" ht="12" customHeight="1">
      <c r="E55" s="376"/>
      <c r="F55" s="360" t="s">
        <v>22</v>
      </c>
      <c r="H55" s="376"/>
      <c r="I55" s="376"/>
      <c r="J55" s="294">
        <v>0</v>
      </c>
      <c r="K55" s="169"/>
      <c r="L55" s="294">
        <v>0</v>
      </c>
      <c r="M55" s="169"/>
      <c r="N55" s="294">
        <v>0</v>
      </c>
      <c r="O55" s="169"/>
      <c r="P55" s="294">
        <v>0</v>
      </c>
      <c r="Q55" s="169"/>
      <c r="R55" s="294">
        <v>0</v>
      </c>
      <c r="S55" s="169"/>
      <c r="T55" s="294">
        <v>0</v>
      </c>
    </row>
    <row r="56" spans="5:20" s="360" customFormat="1" ht="12" customHeight="1">
      <c r="E56" s="376"/>
      <c r="F56" s="360" t="s">
        <v>630</v>
      </c>
      <c r="H56" s="376"/>
      <c r="I56" s="376"/>
      <c r="J56" s="294">
        <v>0</v>
      </c>
      <c r="K56" s="169"/>
      <c r="L56" s="294">
        <v>0</v>
      </c>
      <c r="M56" s="169"/>
      <c r="N56" s="294">
        <v>0</v>
      </c>
      <c r="O56" s="169"/>
      <c r="P56" s="294">
        <v>0</v>
      </c>
      <c r="Q56" s="169"/>
      <c r="R56" s="294">
        <v>0</v>
      </c>
      <c r="S56" s="169"/>
      <c r="T56" s="294">
        <v>0</v>
      </c>
    </row>
    <row r="57" spans="6:20" s="360" customFormat="1" ht="12" customHeight="1">
      <c r="F57" s="360" t="s">
        <v>649</v>
      </c>
      <c r="H57" s="376"/>
      <c r="I57" s="376"/>
      <c r="J57" s="294">
        <v>0</v>
      </c>
      <c r="K57" s="169"/>
      <c r="L57" s="294">
        <v>0</v>
      </c>
      <c r="M57" s="169"/>
      <c r="N57" s="294">
        <v>0</v>
      </c>
      <c r="O57" s="169"/>
      <c r="P57" s="294">
        <v>0</v>
      </c>
      <c r="Q57" s="169"/>
      <c r="R57" s="294">
        <v>0</v>
      </c>
      <c r="S57" s="169"/>
      <c r="T57" s="294">
        <v>0</v>
      </c>
    </row>
    <row r="58" spans="5:20" s="360" customFormat="1" ht="12" customHeight="1">
      <c r="E58" s="376"/>
      <c r="F58" s="360" t="s">
        <v>74</v>
      </c>
      <c r="H58" s="376"/>
      <c r="I58" s="376"/>
      <c r="J58" s="294">
        <v>174.11264579999997</v>
      </c>
      <c r="K58" s="169"/>
      <c r="L58" s="294">
        <v>-42.44312265000001</v>
      </c>
      <c r="M58" s="169"/>
      <c r="N58" s="294">
        <v>0</v>
      </c>
      <c r="O58" s="169"/>
      <c r="P58" s="294">
        <v>0</v>
      </c>
      <c r="Q58" s="169"/>
      <c r="R58" s="294">
        <v>0</v>
      </c>
      <c r="S58" s="169"/>
      <c r="T58" s="294">
        <v>131.66952314999997</v>
      </c>
    </row>
    <row r="59" spans="2:20" s="382" customFormat="1" ht="12" customHeight="1">
      <c r="B59" s="382" t="s">
        <v>751</v>
      </c>
      <c r="E59" s="383"/>
      <c r="H59" s="383"/>
      <c r="I59" s="383"/>
      <c r="J59" s="328">
        <v>65445.201738406904</v>
      </c>
      <c r="K59" s="194"/>
      <c r="L59" s="328">
        <v>1475.8819857256408</v>
      </c>
      <c r="M59" s="194"/>
      <c r="N59" s="328">
        <v>1618.1616249749359</v>
      </c>
      <c r="O59" s="194"/>
      <c r="P59" s="328">
        <v>1342.1961772664663</v>
      </c>
      <c r="Q59" s="194"/>
      <c r="R59" s="328">
        <v>0</v>
      </c>
      <c r="S59" s="194"/>
      <c r="T59" s="328">
        <v>69881.44152637394</v>
      </c>
    </row>
    <row r="60" spans="5:20" s="360" customFormat="1" ht="12" customHeight="1">
      <c r="E60" s="376" t="s">
        <v>161</v>
      </c>
      <c r="H60" s="376"/>
      <c r="I60" s="376"/>
      <c r="J60" s="294">
        <v>33387.52143151523</v>
      </c>
      <c r="K60" s="169"/>
      <c r="L60" s="294">
        <v>1643.8349516765643</v>
      </c>
      <c r="M60" s="169"/>
      <c r="N60" s="294">
        <v>356.09195940002604</v>
      </c>
      <c r="O60" s="169"/>
      <c r="P60" s="294">
        <v>522.2961772664662</v>
      </c>
      <c r="Q60" s="169"/>
      <c r="R60" s="294">
        <v>0</v>
      </c>
      <c r="S60" s="169"/>
      <c r="T60" s="294">
        <v>35909.74451985829</v>
      </c>
    </row>
    <row r="61" spans="5:20" s="360" customFormat="1" ht="12" customHeight="1">
      <c r="E61" s="376"/>
      <c r="F61" s="360" t="s">
        <v>631</v>
      </c>
      <c r="H61" s="376"/>
      <c r="I61" s="376"/>
      <c r="J61" s="294">
        <v>28859.49248275042</v>
      </c>
      <c r="K61" s="169"/>
      <c r="L61" s="294">
        <v>1367.8240765665641</v>
      </c>
      <c r="M61" s="169"/>
      <c r="N61" s="294">
        <v>356.09195940002604</v>
      </c>
      <c r="O61" s="169"/>
      <c r="P61" s="294">
        <v>522.2961772664662</v>
      </c>
      <c r="Q61" s="169"/>
      <c r="R61" s="294">
        <v>0</v>
      </c>
      <c r="S61" s="169"/>
      <c r="T61" s="294">
        <v>31105.704695983477</v>
      </c>
    </row>
    <row r="62" spans="5:20" s="360" customFormat="1" ht="12" customHeight="1">
      <c r="E62" s="376"/>
      <c r="F62" s="360" t="s">
        <v>17</v>
      </c>
      <c r="H62" s="376"/>
      <c r="I62" s="376"/>
      <c r="J62" s="294">
        <v>4528.028948764812</v>
      </c>
      <c r="K62" s="169"/>
      <c r="L62" s="294">
        <v>276.01087511000003</v>
      </c>
      <c r="M62" s="169"/>
      <c r="N62" s="294">
        <v>0</v>
      </c>
      <c r="O62" s="169"/>
      <c r="P62" s="294">
        <v>0</v>
      </c>
      <c r="Q62" s="169"/>
      <c r="R62" s="294">
        <v>0</v>
      </c>
      <c r="S62" s="169"/>
      <c r="T62" s="294">
        <v>4804.039823874812</v>
      </c>
    </row>
    <row r="63" spans="5:20" s="360" customFormat="1" ht="12" customHeight="1">
      <c r="E63" s="376" t="s">
        <v>78</v>
      </c>
      <c r="H63" s="376"/>
      <c r="I63" s="376"/>
      <c r="J63" s="294">
        <v>14928.912853655507</v>
      </c>
      <c r="K63" s="169"/>
      <c r="L63" s="294">
        <v>991.5723611381857</v>
      </c>
      <c r="M63" s="169"/>
      <c r="N63" s="294">
        <v>1025.2</v>
      </c>
      <c r="O63" s="169"/>
      <c r="P63" s="294">
        <v>81</v>
      </c>
      <c r="Q63" s="169"/>
      <c r="R63" s="294">
        <v>0</v>
      </c>
      <c r="S63" s="169"/>
      <c r="T63" s="294">
        <v>17026.68521479369</v>
      </c>
    </row>
    <row r="64" spans="5:20" s="360" customFormat="1" ht="12" customHeight="1">
      <c r="E64" s="376"/>
      <c r="F64" s="360" t="s">
        <v>536</v>
      </c>
      <c r="H64" s="384"/>
      <c r="I64" s="384"/>
      <c r="J64" s="294">
        <v>12039.721168546926</v>
      </c>
      <c r="K64" s="169"/>
      <c r="L64" s="294">
        <v>712.1398826999998</v>
      </c>
      <c r="M64" s="169"/>
      <c r="N64" s="294">
        <v>887.3</v>
      </c>
      <c r="O64" s="169"/>
      <c r="P64" s="294">
        <v>76</v>
      </c>
      <c r="Q64" s="169"/>
      <c r="R64" s="294">
        <v>0</v>
      </c>
      <c r="S64" s="169"/>
      <c r="T64" s="294">
        <v>13715.161051246925</v>
      </c>
    </row>
    <row r="65" spans="5:20" s="360" customFormat="1" ht="12" customHeight="1">
      <c r="E65" s="376"/>
      <c r="F65" s="360" t="s">
        <v>215</v>
      </c>
      <c r="H65" s="384"/>
      <c r="I65" s="384"/>
      <c r="J65" s="294">
        <v>2889.1916851085807</v>
      </c>
      <c r="K65" s="169"/>
      <c r="L65" s="294">
        <v>279.43247843818585</v>
      </c>
      <c r="M65" s="169"/>
      <c r="N65" s="294">
        <v>137.9</v>
      </c>
      <c r="O65" s="169"/>
      <c r="P65" s="294">
        <v>5</v>
      </c>
      <c r="Q65" s="169"/>
      <c r="R65" s="294">
        <v>0</v>
      </c>
      <c r="S65" s="169"/>
      <c r="T65" s="294">
        <v>3311.5241635467664</v>
      </c>
    </row>
    <row r="66" spans="5:20" s="360" customFormat="1" ht="12" customHeight="1">
      <c r="E66" s="376" t="s">
        <v>438</v>
      </c>
      <c r="H66" s="376"/>
      <c r="I66" s="376"/>
      <c r="J66" s="294">
        <v>309.7204637000001</v>
      </c>
      <c r="K66" s="169"/>
      <c r="L66" s="294">
        <v>-981.5805960849098</v>
      </c>
      <c r="M66" s="169"/>
      <c r="N66" s="294">
        <v>236.86966557490962</v>
      </c>
      <c r="O66" s="169"/>
      <c r="P66" s="294">
        <v>674.9</v>
      </c>
      <c r="Q66" s="169"/>
      <c r="R66" s="294">
        <v>0</v>
      </c>
      <c r="S66" s="169"/>
      <c r="T66" s="294">
        <v>239.90953318999993</v>
      </c>
    </row>
    <row r="67" spans="5:20" s="360" customFormat="1" ht="12" customHeight="1">
      <c r="E67" s="376" t="s">
        <v>81</v>
      </c>
      <c r="H67" s="376"/>
      <c r="I67" s="376"/>
      <c r="J67" s="294">
        <v>16819.04698953616</v>
      </c>
      <c r="K67" s="169"/>
      <c r="L67" s="294">
        <v>-177.94473100419964</v>
      </c>
      <c r="M67" s="169"/>
      <c r="N67" s="294">
        <v>0</v>
      </c>
      <c r="O67" s="169"/>
      <c r="P67" s="294">
        <v>64</v>
      </c>
      <c r="Q67" s="169"/>
      <c r="R67" s="294">
        <v>0</v>
      </c>
      <c r="S67" s="169"/>
      <c r="T67" s="294">
        <v>16705.10225853196</v>
      </c>
    </row>
    <row r="68" spans="5:20" s="360" customFormat="1" ht="12" customHeight="1">
      <c r="E68" s="376"/>
      <c r="F68" s="360" t="s">
        <v>21</v>
      </c>
      <c r="H68" s="376"/>
      <c r="I68" s="376"/>
      <c r="J68" s="294">
        <v>9066.189875591846</v>
      </c>
      <c r="K68" s="169"/>
      <c r="L68" s="294">
        <v>1198.3365808258009</v>
      </c>
      <c r="M68" s="169"/>
      <c r="N68" s="294">
        <v>0</v>
      </c>
      <c r="O68" s="169"/>
      <c r="P68" s="294">
        <v>0</v>
      </c>
      <c r="Q68" s="169"/>
      <c r="R68" s="294">
        <v>0</v>
      </c>
      <c r="S68" s="169"/>
      <c r="T68" s="294">
        <v>10264.526456417647</v>
      </c>
    </row>
    <row r="69" spans="5:20" s="360" customFormat="1" ht="12" customHeight="1">
      <c r="E69" s="376"/>
      <c r="F69" s="360" t="s">
        <v>22</v>
      </c>
      <c r="H69" s="376"/>
      <c r="I69" s="376"/>
      <c r="J69" s="294">
        <v>220.45165561</v>
      </c>
      <c r="K69" s="169"/>
      <c r="L69" s="294">
        <v>626.5854273</v>
      </c>
      <c r="M69" s="169"/>
      <c r="N69" s="294">
        <v>0</v>
      </c>
      <c r="O69" s="169"/>
      <c r="P69" s="294">
        <v>0</v>
      </c>
      <c r="Q69" s="169"/>
      <c r="R69" s="294">
        <v>0</v>
      </c>
      <c r="S69" s="169"/>
      <c r="T69" s="294">
        <v>847.03708291</v>
      </c>
    </row>
    <row r="70" spans="5:20" s="360" customFormat="1" ht="12" customHeight="1">
      <c r="E70" s="376"/>
      <c r="F70" s="360" t="s">
        <v>630</v>
      </c>
      <c r="H70" s="376"/>
      <c r="I70" s="376"/>
      <c r="J70" s="294">
        <v>220.45165561</v>
      </c>
      <c r="K70" s="169"/>
      <c r="L70" s="294">
        <v>626.5854273</v>
      </c>
      <c r="M70" s="169"/>
      <c r="N70" s="294">
        <v>0</v>
      </c>
      <c r="O70" s="169"/>
      <c r="P70" s="294">
        <v>0</v>
      </c>
      <c r="Q70" s="169"/>
      <c r="R70" s="294">
        <v>0</v>
      </c>
      <c r="S70" s="169"/>
      <c r="T70" s="294">
        <v>847.03708291</v>
      </c>
    </row>
    <row r="71" spans="5:20" s="360" customFormat="1" ht="12" customHeight="1">
      <c r="E71" s="376"/>
      <c r="F71" s="360" t="s">
        <v>649</v>
      </c>
      <c r="H71" s="376"/>
      <c r="I71" s="376"/>
      <c r="J71" s="294">
        <v>0</v>
      </c>
      <c r="K71" s="169"/>
      <c r="L71" s="294">
        <v>0</v>
      </c>
      <c r="M71" s="169"/>
      <c r="N71" s="294">
        <v>0</v>
      </c>
      <c r="O71" s="169"/>
      <c r="P71" s="294">
        <v>0</v>
      </c>
      <c r="Q71" s="169"/>
      <c r="R71" s="294">
        <v>0</v>
      </c>
      <c r="S71" s="169"/>
      <c r="T71" s="294">
        <v>0</v>
      </c>
    </row>
    <row r="72" spans="2:20" s="360" customFormat="1" ht="12" customHeight="1">
      <c r="B72" s="361"/>
      <c r="C72" s="361"/>
      <c r="D72" s="361"/>
      <c r="E72" s="361"/>
      <c r="F72" s="361" t="s">
        <v>74</v>
      </c>
      <c r="H72" s="376"/>
      <c r="I72" s="376"/>
      <c r="J72" s="294">
        <v>7532.405458334312</v>
      </c>
      <c r="K72" s="169"/>
      <c r="L72" s="294">
        <v>-2002.8667391300005</v>
      </c>
      <c r="M72" s="169"/>
      <c r="N72" s="294">
        <v>0</v>
      </c>
      <c r="O72" s="169"/>
      <c r="P72" s="294">
        <v>64</v>
      </c>
      <c r="Q72" s="169"/>
      <c r="R72" s="294">
        <v>0</v>
      </c>
      <c r="S72" s="169"/>
      <c r="T72" s="294">
        <v>5593.538719204312</v>
      </c>
    </row>
    <row r="73" spans="6:20" s="360" customFormat="1" ht="12" customHeight="1">
      <c r="F73" s="360" t="s">
        <v>24</v>
      </c>
      <c r="H73" s="376"/>
      <c r="I73" s="376"/>
      <c r="J73" s="294">
        <v>0</v>
      </c>
      <c r="K73" s="169"/>
      <c r="L73" s="294">
        <v>0</v>
      </c>
      <c r="M73" s="169"/>
      <c r="N73" s="294">
        <v>0</v>
      </c>
      <c r="O73" s="169"/>
      <c r="P73" s="294">
        <v>0</v>
      </c>
      <c r="Q73" s="169"/>
      <c r="R73" s="294">
        <v>0</v>
      </c>
      <c r="S73" s="169"/>
      <c r="T73" s="294">
        <v>0</v>
      </c>
    </row>
    <row r="74" spans="10:20" s="290" customFormat="1" ht="12" customHeight="1">
      <c r="J74" s="294"/>
      <c r="K74" s="169"/>
      <c r="L74" s="294"/>
      <c r="M74" s="169"/>
      <c r="N74" s="294"/>
      <c r="O74" s="169"/>
      <c r="P74" s="294"/>
      <c r="Q74" s="169"/>
      <c r="R74" s="294"/>
      <c r="S74" s="169"/>
      <c r="T74" s="294"/>
    </row>
    <row r="75" spans="2:20" s="360" customFormat="1" ht="12" customHeight="1">
      <c r="B75" s="360" t="s">
        <v>629</v>
      </c>
      <c r="H75" s="376"/>
      <c r="I75" s="376"/>
      <c r="J75" s="294">
        <v>183989.8866138885</v>
      </c>
      <c r="K75" s="169"/>
      <c r="L75" s="294">
        <v>-1109.2609757523444</v>
      </c>
      <c r="M75" s="169"/>
      <c r="N75" s="294">
        <v>2644.4336235839965</v>
      </c>
      <c r="O75" s="169"/>
      <c r="P75" s="294">
        <v>10197.05351887044</v>
      </c>
      <c r="Q75" s="169"/>
      <c r="R75" s="294">
        <v>84.76007210119779</v>
      </c>
      <c r="S75" s="169"/>
      <c r="T75" s="294">
        <v>195806.8728526918</v>
      </c>
    </row>
    <row r="76" spans="8:20" s="360" customFormat="1" ht="12" customHeight="1">
      <c r="H76" s="376"/>
      <c r="I76" s="376"/>
      <c r="J76" s="294"/>
      <c r="K76" s="169"/>
      <c r="L76" s="294"/>
      <c r="M76" s="169"/>
      <c r="N76" s="294"/>
      <c r="O76" s="169"/>
      <c r="P76" s="294"/>
      <c r="Q76" s="169"/>
      <c r="R76" s="294"/>
      <c r="S76" s="169"/>
      <c r="T76" s="294"/>
    </row>
    <row r="77" spans="2:20" s="382" customFormat="1" ht="12" customHeight="1">
      <c r="B77" s="382" t="s">
        <v>749</v>
      </c>
      <c r="D77" s="383"/>
      <c r="E77" s="383"/>
      <c r="H77" s="383"/>
      <c r="I77" s="383"/>
      <c r="J77" s="328">
        <v>2990.129436933471</v>
      </c>
      <c r="K77" s="194"/>
      <c r="L77" s="328">
        <v>-403.028238</v>
      </c>
      <c r="M77" s="194"/>
      <c r="N77" s="328">
        <v>10.552095397859986</v>
      </c>
      <c r="O77" s="194"/>
      <c r="P77" s="328">
        <v>8.7</v>
      </c>
      <c r="Q77" s="194"/>
      <c r="R77" s="328">
        <v>0.06022103866930806</v>
      </c>
      <c r="S77" s="194"/>
      <c r="T77" s="328">
        <v>2606.41351537</v>
      </c>
    </row>
    <row r="78" spans="4:20" s="360" customFormat="1" ht="12" customHeight="1">
      <c r="D78" s="376"/>
      <c r="E78" s="376" t="s">
        <v>78</v>
      </c>
      <c r="H78" s="376"/>
      <c r="I78" s="376"/>
      <c r="J78" s="294">
        <v>1966.162551933471</v>
      </c>
      <c r="K78" s="169"/>
      <c r="L78" s="294">
        <v>-419.465774</v>
      </c>
      <c r="M78" s="169"/>
      <c r="N78" s="294">
        <v>10.552095397859986</v>
      </c>
      <c r="O78" s="169"/>
      <c r="P78" s="294">
        <v>0</v>
      </c>
      <c r="Q78" s="169"/>
      <c r="R78" s="294">
        <v>0.010108038669230268</v>
      </c>
      <c r="S78" s="169"/>
      <c r="T78" s="294">
        <v>1557.2589813700001</v>
      </c>
    </row>
    <row r="79" spans="4:20" s="360" customFormat="1" ht="12" customHeight="1">
      <c r="D79" s="376"/>
      <c r="E79" s="376"/>
      <c r="F79" s="360" t="s">
        <v>215</v>
      </c>
      <c r="H79" s="376"/>
      <c r="I79" s="376"/>
      <c r="J79" s="294">
        <v>1966.162551933471</v>
      </c>
      <c r="K79" s="169"/>
      <c r="L79" s="294">
        <v>-419.465774</v>
      </c>
      <c r="M79" s="169"/>
      <c r="N79" s="294">
        <v>10.552095397859986</v>
      </c>
      <c r="O79" s="169"/>
      <c r="P79" s="294">
        <v>0</v>
      </c>
      <c r="Q79" s="169"/>
      <c r="R79" s="294">
        <v>0.010108038669230268</v>
      </c>
      <c r="S79" s="169"/>
      <c r="T79" s="294">
        <v>1557.2589813700001</v>
      </c>
    </row>
    <row r="80" spans="5:20" s="360" customFormat="1" ht="12" customHeight="1">
      <c r="E80" s="376" t="s">
        <v>438</v>
      </c>
      <c r="H80" s="376"/>
      <c r="I80" s="376"/>
      <c r="J80" s="294">
        <v>0</v>
      </c>
      <c r="K80" s="169"/>
      <c r="L80" s="294">
        <v>0</v>
      </c>
      <c r="M80" s="169"/>
      <c r="N80" s="294">
        <v>0</v>
      </c>
      <c r="O80" s="169"/>
      <c r="P80" s="294">
        <v>0</v>
      </c>
      <c r="Q80" s="169"/>
      <c r="R80" s="294">
        <v>0</v>
      </c>
      <c r="S80" s="169"/>
      <c r="T80" s="294">
        <v>0</v>
      </c>
    </row>
    <row r="81" spans="5:20" s="360" customFormat="1" ht="12" customHeight="1">
      <c r="E81" s="376" t="s">
        <v>81</v>
      </c>
      <c r="H81" s="376"/>
      <c r="I81" s="376"/>
      <c r="J81" s="294">
        <v>1023.9668849999999</v>
      </c>
      <c r="K81" s="169"/>
      <c r="L81" s="294">
        <v>16.437536</v>
      </c>
      <c r="M81" s="169"/>
      <c r="N81" s="294">
        <v>0</v>
      </c>
      <c r="O81" s="169"/>
      <c r="P81" s="294">
        <v>8.7</v>
      </c>
      <c r="Q81" s="169"/>
      <c r="R81" s="294">
        <v>0.05011300000007779</v>
      </c>
      <c r="S81" s="169"/>
      <c r="T81" s="294">
        <v>1049.154534</v>
      </c>
    </row>
    <row r="82" spans="5:20" s="360" customFormat="1" ht="12" customHeight="1">
      <c r="E82" s="376"/>
      <c r="F82" s="360" t="s">
        <v>21</v>
      </c>
      <c r="H82" s="384"/>
      <c r="I82" s="384"/>
      <c r="J82" s="294">
        <v>0</v>
      </c>
      <c r="K82" s="169"/>
      <c r="L82" s="294">
        <v>0</v>
      </c>
      <c r="M82" s="169"/>
      <c r="N82" s="294">
        <v>0</v>
      </c>
      <c r="O82" s="169"/>
      <c r="P82" s="294">
        <v>0</v>
      </c>
      <c r="Q82" s="169"/>
      <c r="R82" s="294">
        <v>0</v>
      </c>
      <c r="S82" s="169"/>
      <c r="T82" s="294">
        <v>0</v>
      </c>
    </row>
    <row r="83" spans="5:20" s="360" customFormat="1" ht="12" customHeight="1">
      <c r="E83" s="376"/>
      <c r="F83" s="360" t="s">
        <v>630</v>
      </c>
      <c r="H83" s="384"/>
      <c r="I83" s="384"/>
      <c r="J83" s="294">
        <v>0</v>
      </c>
      <c r="K83" s="169"/>
      <c r="L83" s="294">
        <v>0</v>
      </c>
      <c r="M83" s="169"/>
      <c r="N83" s="294">
        <v>0</v>
      </c>
      <c r="O83" s="169"/>
      <c r="P83" s="294">
        <v>0</v>
      </c>
      <c r="Q83" s="169"/>
      <c r="R83" s="294">
        <v>0</v>
      </c>
      <c r="S83" s="169"/>
      <c r="T83" s="294">
        <v>0</v>
      </c>
    </row>
    <row r="84" spans="5:20" s="360" customFormat="1" ht="12" customHeight="1">
      <c r="E84" s="376"/>
      <c r="F84" s="360" t="s">
        <v>649</v>
      </c>
      <c r="H84" s="376"/>
      <c r="I84" s="376"/>
      <c r="J84" s="294">
        <v>0</v>
      </c>
      <c r="K84" s="169"/>
      <c r="L84" s="294">
        <v>0</v>
      </c>
      <c r="M84" s="169"/>
      <c r="N84" s="294">
        <v>0</v>
      </c>
      <c r="O84" s="169"/>
      <c r="P84" s="294">
        <v>0</v>
      </c>
      <c r="Q84" s="169"/>
      <c r="R84" s="294">
        <v>0</v>
      </c>
      <c r="S84" s="169"/>
      <c r="T84" s="294">
        <v>0</v>
      </c>
    </row>
    <row r="85" spans="5:20" s="360" customFormat="1" ht="12" customHeight="1">
      <c r="E85" s="376"/>
      <c r="F85" s="360" t="s">
        <v>22</v>
      </c>
      <c r="H85" s="376"/>
      <c r="I85" s="376"/>
      <c r="J85" s="294">
        <v>1023.9668849999999</v>
      </c>
      <c r="K85" s="169"/>
      <c r="L85" s="294">
        <v>16.437536</v>
      </c>
      <c r="M85" s="169"/>
      <c r="N85" s="294">
        <v>0</v>
      </c>
      <c r="O85" s="169"/>
      <c r="P85" s="294">
        <v>8.7</v>
      </c>
      <c r="Q85" s="169"/>
      <c r="R85" s="294">
        <v>0.05011300000007779</v>
      </c>
      <c r="S85" s="169"/>
      <c r="T85" s="294">
        <v>1049.154534</v>
      </c>
    </row>
    <row r="86" spans="5:20" s="360" customFormat="1" ht="12" customHeight="1">
      <c r="E86" s="376"/>
      <c r="F86" s="360" t="s">
        <v>630</v>
      </c>
      <c r="H86" s="384"/>
      <c r="I86" s="384"/>
      <c r="J86" s="294">
        <v>0</v>
      </c>
      <c r="K86" s="169"/>
      <c r="L86" s="294">
        <v>0</v>
      </c>
      <c r="M86" s="169"/>
      <c r="N86" s="294">
        <v>0</v>
      </c>
      <c r="O86" s="169"/>
      <c r="P86" s="294">
        <v>0</v>
      </c>
      <c r="Q86" s="169"/>
      <c r="R86" s="294">
        <v>0</v>
      </c>
      <c r="S86" s="169"/>
      <c r="T86" s="294">
        <v>0</v>
      </c>
    </row>
    <row r="87" spans="5:20" s="360" customFormat="1" ht="12" customHeight="1">
      <c r="E87" s="376"/>
      <c r="F87" s="360" t="s">
        <v>649</v>
      </c>
      <c r="H87" s="384"/>
      <c r="I87" s="384"/>
      <c r="J87" s="294">
        <v>1023.9668849999999</v>
      </c>
      <c r="K87" s="169"/>
      <c r="L87" s="294">
        <v>16.437536</v>
      </c>
      <c r="M87" s="169"/>
      <c r="N87" s="294">
        <v>0</v>
      </c>
      <c r="O87" s="169"/>
      <c r="P87" s="294">
        <v>8.7</v>
      </c>
      <c r="Q87" s="169"/>
      <c r="R87" s="294">
        <v>0.05011300000007779</v>
      </c>
      <c r="S87" s="169"/>
      <c r="T87" s="294">
        <v>1049.154534</v>
      </c>
    </row>
    <row r="88" spans="2:20" s="382" customFormat="1" ht="12" customHeight="1">
      <c r="B88" s="382" t="s">
        <v>750</v>
      </c>
      <c r="E88" s="383"/>
      <c r="H88" s="383"/>
      <c r="I88" s="383"/>
      <c r="J88" s="328">
        <v>20769.05703278075</v>
      </c>
      <c r="K88" s="194"/>
      <c r="L88" s="328">
        <v>-370.37974242808184</v>
      </c>
      <c r="M88" s="194"/>
      <c r="N88" s="328">
        <v>314.8439519613594</v>
      </c>
      <c r="O88" s="194"/>
      <c r="P88" s="328">
        <v>990.312214521958</v>
      </c>
      <c r="Q88" s="194"/>
      <c r="R88" s="328">
        <v>0.025150450001010682</v>
      </c>
      <c r="S88" s="194"/>
      <c r="T88" s="328">
        <v>21703.858607285987</v>
      </c>
    </row>
    <row r="89" spans="2:20" s="360" customFormat="1" ht="12" customHeight="1">
      <c r="B89" s="376"/>
      <c r="C89" s="376" t="s">
        <v>647</v>
      </c>
      <c r="D89" s="376"/>
      <c r="E89" s="376"/>
      <c r="H89" s="376"/>
      <c r="I89" s="376"/>
      <c r="J89" s="294">
        <v>336.28486294</v>
      </c>
      <c r="K89" s="169"/>
      <c r="L89" s="294">
        <v>-12.508092669999998</v>
      </c>
      <c r="M89" s="169"/>
      <c r="N89" s="294">
        <v>0</v>
      </c>
      <c r="O89" s="169"/>
      <c r="P89" s="294">
        <v>13.1</v>
      </c>
      <c r="Q89" s="169"/>
      <c r="R89" s="294">
        <v>-0.022294000000012915</v>
      </c>
      <c r="S89" s="169"/>
      <c r="T89" s="294">
        <v>336.85447627</v>
      </c>
    </row>
    <row r="90" spans="2:20" s="360" customFormat="1" ht="12" customHeight="1">
      <c r="B90" s="376"/>
      <c r="C90" s="376"/>
      <c r="D90" s="376"/>
      <c r="E90" s="376" t="s">
        <v>78</v>
      </c>
      <c r="H90" s="376"/>
      <c r="I90" s="376"/>
      <c r="J90" s="294">
        <v>2.7</v>
      </c>
      <c r="K90" s="169"/>
      <c r="L90" s="294">
        <v>0</v>
      </c>
      <c r="M90" s="169"/>
      <c r="N90" s="294">
        <v>0</v>
      </c>
      <c r="O90" s="169"/>
      <c r="P90" s="294">
        <v>0</v>
      </c>
      <c r="Q90" s="169"/>
      <c r="R90" s="294">
        <v>0</v>
      </c>
      <c r="S90" s="169"/>
      <c r="T90" s="294">
        <v>2.7</v>
      </c>
    </row>
    <row r="91" spans="5:20" s="360" customFormat="1" ht="12" customHeight="1">
      <c r="E91" s="361" t="s">
        <v>438</v>
      </c>
      <c r="H91" s="376"/>
      <c r="I91" s="376"/>
      <c r="J91" s="294">
        <v>0</v>
      </c>
      <c r="K91" s="169"/>
      <c r="L91" s="294">
        <v>0</v>
      </c>
      <c r="M91" s="169"/>
      <c r="N91" s="294">
        <v>0</v>
      </c>
      <c r="O91" s="169"/>
      <c r="P91" s="294">
        <v>0</v>
      </c>
      <c r="Q91" s="169"/>
      <c r="R91" s="294">
        <v>0</v>
      </c>
      <c r="S91" s="169"/>
      <c r="T91" s="294">
        <v>0</v>
      </c>
    </row>
    <row r="92" spans="5:20" s="360" customFormat="1" ht="12" customHeight="1">
      <c r="E92" s="376" t="s">
        <v>81</v>
      </c>
      <c r="H92" s="376"/>
      <c r="I92" s="376"/>
      <c r="J92" s="294">
        <v>333.58486294</v>
      </c>
      <c r="K92" s="169"/>
      <c r="L92" s="294">
        <v>-12.508092669999998</v>
      </c>
      <c r="M92" s="169"/>
      <c r="N92" s="294">
        <v>0</v>
      </c>
      <c r="O92" s="169"/>
      <c r="P92" s="294">
        <v>13.1</v>
      </c>
      <c r="Q92" s="169"/>
      <c r="R92" s="294">
        <v>-0.022294000000012915</v>
      </c>
      <c r="S92" s="169"/>
      <c r="T92" s="294">
        <v>334.15447627000003</v>
      </c>
    </row>
    <row r="93" spans="5:20" s="360" customFormat="1" ht="12" customHeight="1">
      <c r="E93" s="376"/>
      <c r="F93" s="360" t="s">
        <v>22</v>
      </c>
      <c r="H93" s="376"/>
      <c r="I93" s="376"/>
      <c r="J93" s="294">
        <v>0</v>
      </c>
      <c r="K93" s="169"/>
      <c r="L93" s="294">
        <v>0</v>
      </c>
      <c r="M93" s="169"/>
      <c r="N93" s="294">
        <v>0</v>
      </c>
      <c r="O93" s="169"/>
      <c r="P93" s="294">
        <v>0</v>
      </c>
      <c r="Q93" s="169"/>
      <c r="R93" s="294">
        <v>0</v>
      </c>
      <c r="S93" s="169"/>
      <c r="T93" s="294">
        <v>0</v>
      </c>
    </row>
    <row r="94" spans="5:20" s="360" customFormat="1" ht="12" customHeight="1">
      <c r="E94" s="376"/>
      <c r="F94" s="360" t="s">
        <v>630</v>
      </c>
      <c r="H94" s="376"/>
      <c r="I94" s="376"/>
      <c r="J94" s="294">
        <v>0</v>
      </c>
      <c r="K94" s="169"/>
      <c r="L94" s="294">
        <v>0</v>
      </c>
      <c r="M94" s="169"/>
      <c r="N94" s="294">
        <v>0</v>
      </c>
      <c r="O94" s="169"/>
      <c r="P94" s="294">
        <v>0</v>
      </c>
      <c r="Q94" s="169"/>
      <c r="R94" s="294">
        <v>0</v>
      </c>
      <c r="S94" s="169"/>
      <c r="T94" s="294">
        <v>0</v>
      </c>
    </row>
    <row r="95" spans="5:20" s="360" customFormat="1" ht="12" customHeight="1">
      <c r="E95" s="376"/>
      <c r="F95" s="360" t="s">
        <v>649</v>
      </c>
      <c r="H95" s="376"/>
      <c r="I95" s="376"/>
      <c r="J95" s="294">
        <v>0</v>
      </c>
      <c r="K95" s="169"/>
      <c r="L95" s="294">
        <v>0</v>
      </c>
      <c r="M95" s="169"/>
      <c r="N95" s="294">
        <v>0</v>
      </c>
      <c r="O95" s="169"/>
      <c r="P95" s="294">
        <v>0</v>
      </c>
      <c r="Q95" s="169"/>
      <c r="R95" s="294">
        <v>0</v>
      </c>
      <c r="S95" s="169"/>
      <c r="T95" s="294">
        <v>0</v>
      </c>
    </row>
    <row r="96" spans="5:20" s="360" customFormat="1" ht="12" customHeight="1">
      <c r="E96" s="376"/>
      <c r="F96" s="360" t="s">
        <v>23</v>
      </c>
      <c r="H96" s="376"/>
      <c r="I96" s="376"/>
      <c r="J96" s="294">
        <v>147</v>
      </c>
      <c r="K96" s="169"/>
      <c r="L96" s="294">
        <v>-10</v>
      </c>
      <c r="M96" s="169"/>
      <c r="N96" s="294">
        <v>0</v>
      </c>
      <c r="O96" s="169"/>
      <c r="P96" s="294">
        <v>6.1</v>
      </c>
      <c r="Q96" s="169"/>
      <c r="R96" s="294">
        <v>0</v>
      </c>
      <c r="S96" s="169"/>
      <c r="T96" s="294">
        <v>143.1</v>
      </c>
    </row>
    <row r="97" spans="5:20" s="360" customFormat="1" ht="12" customHeight="1">
      <c r="E97" s="376"/>
      <c r="F97" s="360" t="s">
        <v>25</v>
      </c>
      <c r="H97" s="376"/>
      <c r="I97" s="376"/>
      <c r="J97" s="294">
        <v>4.3</v>
      </c>
      <c r="K97" s="169"/>
      <c r="L97" s="294">
        <v>-2.4866722599999997</v>
      </c>
      <c r="M97" s="169"/>
      <c r="N97" s="294">
        <v>0</v>
      </c>
      <c r="O97" s="169"/>
      <c r="P97" s="294">
        <v>0</v>
      </c>
      <c r="Q97" s="169"/>
      <c r="R97" s="294">
        <v>-0.013327740000000254</v>
      </c>
      <c r="S97" s="169"/>
      <c r="T97" s="294">
        <v>1.8</v>
      </c>
    </row>
    <row r="98" spans="5:20" s="360" customFormat="1" ht="12" customHeight="1">
      <c r="E98" s="376"/>
      <c r="F98" s="360" t="s">
        <v>630</v>
      </c>
      <c r="H98" s="384"/>
      <c r="I98" s="384"/>
      <c r="J98" s="294">
        <v>4.3</v>
      </c>
      <c r="K98" s="169"/>
      <c r="L98" s="294">
        <v>-2.4866722599999997</v>
      </c>
      <c r="M98" s="169"/>
      <c r="N98" s="294">
        <v>0</v>
      </c>
      <c r="O98" s="169"/>
      <c r="P98" s="294">
        <v>0</v>
      </c>
      <c r="Q98" s="169"/>
      <c r="R98" s="294">
        <v>-0.013327740000000254</v>
      </c>
      <c r="S98" s="169"/>
      <c r="T98" s="294">
        <v>1.8</v>
      </c>
    </row>
    <row r="99" spans="5:20" s="360" customFormat="1" ht="12" customHeight="1">
      <c r="E99" s="376"/>
      <c r="F99" s="360" t="s">
        <v>649</v>
      </c>
      <c r="H99" s="384"/>
      <c r="I99" s="384"/>
      <c r="J99" s="294">
        <v>0</v>
      </c>
      <c r="K99" s="169"/>
      <c r="L99" s="294">
        <v>0</v>
      </c>
      <c r="M99" s="169"/>
      <c r="N99" s="294">
        <v>0</v>
      </c>
      <c r="O99" s="169"/>
      <c r="P99" s="294">
        <v>0</v>
      </c>
      <c r="Q99" s="169"/>
      <c r="R99" s="294">
        <v>0</v>
      </c>
      <c r="S99" s="169"/>
      <c r="T99" s="294">
        <v>0</v>
      </c>
    </row>
    <row r="100" spans="5:20" s="360" customFormat="1" ht="12" customHeight="1">
      <c r="E100" s="376"/>
      <c r="F100" s="360" t="s">
        <v>645</v>
      </c>
      <c r="H100" s="376"/>
      <c r="I100" s="376"/>
      <c r="J100" s="294">
        <v>182.28486294</v>
      </c>
      <c r="K100" s="169"/>
      <c r="L100" s="294">
        <v>-0.021420409999999973</v>
      </c>
      <c r="M100" s="169"/>
      <c r="N100" s="294">
        <v>0</v>
      </c>
      <c r="O100" s="169"/>
      <c r="P100" s="294">
        <v>7</v>
      </c>
      <c r="Q100" s="169"/>
      <c r="R100" s="294">
        <v>-0.00896626000001266</v>
      </c>
      <c r="S100" s="169"/>
      <c r="T100" s="294">
        <v>189.25447627</v>
      </c>
    </row>
    <row r="101" spans="2:20" s="360" customFormat="1" ht="12" customHeight="1">
      <c r="B101" s="376"/>
      <c r="C101" s="376" t="s">
        <v>648</v>
      </c>
      <c r="D101" s="376"/>
      <c r="E101" s="376"/>
      <c r="H101" s="376"/>
      <c r="I101" s="376"/>
      <c r="J101" s="294">
        <v>20432.77216984075</v>
      </c>
      <c r="K101" s="169"/>
      <c r="L101" s="294">
        <v>-357.87164975808184</v>
      </c>
      <c r="M101" s="169"/>
      <c r="N101" s="294">
        <v>314.8439519613594</v>
      </c>
      <c r="O101" s="169"/>
      <c r="P101" s="294">
        <v>977.212214521958</v>
      </c>
      <c r="Q101" s="169"/>
      <c r="R101" s="294">
        <v>0.0474444500010236</v>
      </c>
      <c r="S101" s="169"/>
      <c r="T101" s="294">
        <v>21367.004131015987</v>
      </c>
    </row>
    <row r="102" spans="2:20" s="360" customFormat="1" ht="12" customHeight="1">
      <c r="B102" s="376"/>
      <c r="C102" s="376"/>
      <c r="D102" s="376"/>
      <c r="E102" s="376" t="s">
        <v>161</v>
      </c>
      <c r="H102" s="376"/>
      <c r="I102" s="376"/>
      <c r="J102" s="294">
        <v>6210.442463157438</v>
      </c>
      <c r="K102" s="169"/>
      <c r="L102" s="294">
        <v>338.03383334605707</v>
      </c>
      <c r="M102" s="169"/>
      <c r="N102" s="294">
        <v>56.62877195485508</v>
      </c>
      <c r="O102" s="169"/>
      <c r="P102" s="294">
        <v>549.0459076926251</v>
      </c>
      <c r="Q102" s="169"/>
      <c r="R102" s="294">
        <v>0</v>
      </c>
      <c r="S102" s="169"/>
      <c r="T102" s="294">
        <v>7154.150976150976</v>
      </c>
    </row>
    <row r="103" spans="5:20" s="360" customFormat="1" ht="12" customHeight="1">
      <c r="E103" s="376" t="s">
        <v>78</v>
      </c>
      <c r="H103" s="376"/>
      <c r="I103" s="376"/>
      <c r="J103" s="294">
        <v>2860.5273831533104</v>
      </c>
      <c r="K103" s="169"/>
      <c r="L103" s="294">
        <v>64.2520517018603</v>
      </c>
      <c r="M103" s="169"/>
      <c r="N103" s="294">
        <v>239.2982912205059</v>
      </c>
      <c r="O103" s="169"/>
      <c r="P103" s="294">
        <v>95.66630682933297</v>
      </c>
      <c r="Q103" s="169"/>
      <c r="R103" s="294">
        <v>0.013858450000146405</v>
      </c>
      <c r="S103" s="169"/>
      <c r="T103" s="294">
        <v>3259.7578913550096</v>
      </c>
    </row>
    <row r="104" spans="5:20" s="360" customFormat="1" ht="12" customHeight="1">
      <c r="E104" s="376"/>
      <c r="F104" s="360" t="s">
        <v>536</v>
      </c>
      <c r="H104" s="376"/>
      <c r="I104" s="376"/>
      <c r="J104" s="294">
        <v>976.0026506533106</v>
      </c>
      <c r="K104" s="169"/>
      <c r="L104" s="294">
        <v>46.2462701518603</v>
      </c>
      <c r="M104" s="169"/>
      <c r="N104" s="294">
        <v>209.0982912205059</v>
      </c>
      <c r="O104" s="169"/>
      <c r="P104" s="294">
        <v>95.66630682933297</v>
      </c>
      <c r="Q104" s="169"/>
      <c r="R104" s="294">
        <v>0</v>
      </c>
      <c r="S104" s="169"/>
      <c r="T104" s="294">
        <v>1327.0135188550098</v>
      </c>
    </row>
    <row r="105" spans="5:20" s="360" customFormat="1" ht="12" customHeight="1">
      <c r="E105" s="376"/>
      <c r="F105" s="360" t="s">
        <v>215</v>
      </c>
      <c r="H105" s="376"/>
      <c r="I105" s="376"/>
      <c r="J105" s="235">
        <v>1884.5247325</v>
      </c>
      <c r="K105" s="235"/>
      <c r="L105" s="235">
        <v>18.005781549999995</v>
      </c>
      <c r="M105" s="235"/>
      <c r="N105" s="235">
        <v>30.2</v>
      </c>
      <c r="O105" s="235"/>
      <c r="P105" s="235">
        <v>0</v>
      </c>
      <c r="Q105" s="235"/>
      <c r="R105" s="235">
        <v>0.013858450000146405</v>
      </c>
      <c r="S105" s="235"/>
      <c r="T105" s="235">
        <v>1932.7443725</v>
      </c>
    </row>
    <row r="106" spans="5:20" s="360" customFormat="1" ht="12" customHeight="1">
      <c r="E106" s="376" t="s">
        <v>438</v>
      </c>
      <c r="H106" s="384"/>
      <c r="I106" s="384"/>
      <c r="J106" s="235">
        <v>2044.6581635300022</v>
      </c>
      <c r="K106" s="235"/>
      <c r="L106" s="235">
        <v>-860.6148169559993</v>
      </c>
      <c r="M106" s="235"/>
      <c r="N106" s="235">
        <v>18.916888785998424</v>
      </c>
      <c r="O106" s="235"/>
      <c r="P106" s="235">
        <v>324.2</v>
      </c>
      <c r="Q106" s="235"/>
      <c r="R106" s="235">
        <v>0</v>
      </c>
      <c r="S106" s="235"/>
      <c r="T106" s="235">
        <v>1527.1602353600013</v>
      </c>
    </row>
    <row r="107" spans="5:20" s="360" customFormat="1" ht="12" customHeight="1">
      <c r="E107" s="376" t="s">
        <v>81</v>
      </c>
      <c r="H107" s="384"/>
      <c r="I107" s="384"/>
      <c r="J107" s="235">
        <v>9317.14416</v>
      </c>
      <c r="K107" s="235"/>
      <c r="L107" s="235">
        <v>100.45728215000014</v>
      </c>
      <c r="M107" s="235"/>
      <c r="N107" s="235">
        <v>0</v>
      </c>
      <c r="O107" s="235"/>
      <c r="P107" s="235">
        <v>8.3</v>
      </c>
      <c r="Q107" s="235"/>
      <c r="R107" s="235">
        <v>0.03358600000087719</v>
      </c>
      <c r="S107" s="235"/>
      <c r="T107" s="235">
        <v>9425.93502815</v>
      </c>
    </row>
    <row r="108" spans="5:20" s="360" customFormat="1" ht="12" customHeight="1">
      <c r="E108" s="376"/>
      <c r="F108" s="360" t="s">
        <v>22</v>
      </c>
      <c r="H108" s="376"/>
      <c r="I108" s="376"/>
      <c r="J108" s="235">
        <v>9067.04416</v>
      </c>
      <c r="K108" s="235"/>
      <c r="L108" s="235">
        <v>95.15728215000013</v>
      </c>
      <c r="M108" s="235"/>
      <c r="N108" s="235">
        <v>0</v>
      </c>
      <c r="O108" s="235"/>
      <c r="P108" s="235">
        <v>8.3</v>
      </c>
      <c r="Q108" s="235"/>
      <c r="R108" s="235">
        <v>0.03358600000087719</v>
      </c>
      <c r="S108" s="235"/>
      <c r="T108" s="235">
        <v>9170.53502815</v>
      </c>
    </row>
    <row r="109" spans="5:20" s="360" customFormat="1" ht="12" customHeight="1">
      <c r="E109" s="376"/>
      <c r="F109" s="360" t="s">
        <v>630</v>
      </c>
      <c r="H109" s="376"/>
      <c r="I109" s="376"/>
      <c r="J109" s="235">
        <v>2392.329895</v>
      </c>
      <c r="K109" s="235"/>
      <c r="L109" s="235">
        <v>1251.568716</v>
      </c>
      <c r="M109" s="235"/>
      <c r="N109" s="235">
        <v>0</v>
      </c>
      <c r="O109" s="235"/>
      <c r="P109" s="235">
        <v>0</v>
      </c>
      <c r="Q109" s="235"/>
      <c r="R109" s="235">
        <v>0.007478000000219254</v>
      </c>
      <c r="S109" s="235"/>
      <c r="T109" s="235">
        <v>3643.906089</v>
      </c>
    </row>
    <row r="110" spans="5:20" s="360" customFormat="1" ht="12" customHeight="1">
      <c r="E110" s="376"/>
      <c r="F110" s="360" t="s">
        <v>649</v>
      </c>
      <c r="H110" s="376"/>
      <c r="I110" s="376"/>
      <c r="J110" s="235">
        <v>6674.714265</v>
      </c>
      <c r="K110" s="235"/>
      <c r="L110" s="235">
        <v>-1156.4114338499999</v>
      </c>
      <c r="M110" s="235"/>
      <c r="N110" s="235">
        <v>0</v>
      </c>
      <c r="O110" s="235"/>
      <c r="P110" s="235">
        <v>8.3</v>
      </c>
      <c r="Q110" s="235"/>
      <c r="R110" s="235">
        <v>0.026108000000657938</v>
      </c>
      <c r="S110" s="235"/>
      <c r="T110" s="235">
        <v>5526.62893915</v>
      </c>
    </row>
    <row r="111" spans="5:20" s="360" customFormat="1" ht="12" customHeight="1">
      <c r="E111" s="376"/>
      <c r="F111" s="360" t="s">
        <v>74</v>
      </c>
      <c r="H111" s="376"/>
      <c r="I111" s="376"/>
      <c r="J111" s="235">
        <v>250.1</v>
      </c>
      <c r="K111" s="235"/>
      <c r="L111" s="235">
        <v>5.300000000000011</v>
      </c>
      <c r="M111" s="235"/>
      <c r="N111" s="235">
        <v>0</v>
      </c>
      <c r="O111" s="235"/>
      <c r="P111" s="235">
        <v>0</v>
      </c>
      <c r="Q111" s="235"/>
      <c r="R111" s="235">
        <v>0</v>
      </c>
      <c r="S111" s="235"/>
      <c r="T111" s="235">
        <v>255.4</v>
      </c>
    </row>
    <row r="112" spans="2:20" s="360" customFormat="1" ht="12" customHeight="1">
      <c r="B112" s="376"/>
      <c r="C112" s="376"/>
      <c r="D112" s="376"/>
      <c r="E112" s="376"/>
      <c r="F112" s="360" t="s">
        <v>25</v>
      </c>
      <c r="H112" s="376"/>
      <c r="I112" s="376"/>
      <c r="J112" s="235">
        <v>0</v>
      </c>
      <c r="K112" s="235"/>
      <c r="L112" s="235">
        <v>0</v>
      </c>
      <c r="M112" s="235"/>
      <c r="N112" s="235">
        <v>0</v>
      </c>
      <c r="O112" s="235"/>
      <c r="P112" s="235">
        <v>0</v>
      </c>
      <c r="Q112" s="235"/>
      <c r="R112" s="235">
        <v>0</v>
      </c>
      <c r="S112" s="235"/>
      <c r="T112" s="235">
        <v>0</v>
      </c>
    </row>
    <row r="113" spans="2:20" s="382" customFormat="1" ht="12" customHeight="1">
      <c r="B113" s="382" t="s">
        <v>751</v>
      </c>
      <c r="E113" s="383"/>
      <c r="H113" s="383"/>
      <c r="I113" s="383"/>
      <c r="J113" s="330">
        <v>160230.70014417428</v>
      </c>
      <c r="K113" s="330"/>
      <c r="L113" s="330">
        <v>-335.85299532426257</v>
      </c>
      <c r="M113" s="330"/>
      <c r="N113" s="330">
        <v>2319.0375762247772</v>
      </c>
      <c r="O113" s="330"/>
      <c r="P113" s="330">
        <v>9198.041304348482</v>
      </c>
      <c r="Q113" s="330"/>
      <c r="R113" s="330">
        <v>84.67470061252747</v>
      </c>
      <c r="S113" s="330"/>
      <c r="T113" s="330">
        <v>171496.6007300358</v>
      </c>
    </row>
    <row r="114" spans="5:20" s="360" customFormat="1" ht="12" customHeight="1">
      <c r="E114" s="376" t="s">
        <v>161</v>
      </c>
      <c r="H114" s="376"/>
      <c r="I114" s="376"/>
      <c r="J114" s="235">
        <v>104267.86333319452</v>
      </c>
      <c r="K114" s="235"/>
      <c r="L114" s="235">
        <v>2012.9051164990435</v>
      </c>
      <c r="M114" s="235"/>
      <c r="N114" s="235">
        <v>927.7514896040491</v>
      </c>
      <c r="O114" s="235"/>
      <c r="P114" s="235">
        <v>6975.042337729328</v>
      </c>
      <c r="Q114" s="235"/>
      <c r="R114" s="235">
        <v>-0.0387819999990171</v>
      </c>
      <c r="S114" s="235"/>
      <c r="T114" s="235">
        <v>114183.52349502692</v>
      </c>
    </row>
    <row r="115" spans="5:20" s="360" customFormat="1" ht="12" customHeight="1">
      <c r="E115" s="376"/>
      <c r="F115" s="360" t="s">
        <v>631</v>
      </c>
      <c r="H115" s="376"/>
      <c r="I115" s="376"/>
      <c r="J115" s="235">
        <v>100551.45884819451</v>
      </c>
      <c r="K115" s="235"/>
      <c r="L115" s="235">
        <v>1775.9656614990445</v>
      </c>
      <c r="M115" s="235"/>
      <c r="N115" s="235">
        <v>927.7514896040491</v>
      </c>
      <c r="O115" s="235"/>
      <c r="P115" s="235">
        <v>6895.342337729328</v>
      </c>
      <c r="Q115" s="235"/>
      <c r="R115" s="235">
        <v>0</v>
      </c>
      <c r="S115" s="235"/>
      <c r="T115" s="235">
        <v>110150.51833702692</v>
      </c>
    </row>
    <row r="116" spans="5:20" s="360" customFormat="1" ht="12" customHeight="1">
      <c r="E116" s="376"/>
      <c r="F116" s="360" t="s">
        <v>17</v>
      </c>
      <c r="H116" s="376"/>
      <c r="I116" s="376"/>
      <c r="J116" s="235">
        <v>3716.404485</v>
      </c>
      <c r="K116" s="235"/>
      <c r="L116" s="235">
        <v>236.93945499999896</v>
      </c>
      <c r="M116" s="235"/>
      <c r="N116" s="235">
        <v>0</v>
      </c>
      <c r="O116" s="235"/>
      <c r="P116" s="235">
        <v>79.7</v>
      </c>
      <c r="Q116" s="235"/>
      <c r="R116" s="235">
        <v>-0.0387819999990171</v>
      </c>
      <c r="S116" s="235"/>
      <c r="T116" s="235">
        <v>4033.005158</v>
      </c>
    </row>
    <row r="117" spans="5:20" s="360" customFormat="1" ht="12" customHeight="1">
      <c r="E117" s="376" t="s">
        <v>78</v>
      </c>
      <c r="H117" s="376"/>
      <c r="I117" s="376"/>
      <c r="J117" s="235">
        <v>17527.597312850055</v>
      </c>
      <c r="K117" s="235"/>
      <c r="L117" s="235">
        <v>-493.2974736776875</v>
      </c>
      <c r="M117" s="235"/>
      <c r="N117" s="235">
        <v>1172.6378448698492</v>
      </c>
      <c r="O117" s="235"/>
      <c r="P117" s="235">
        <v>809.598966619154</v>
      </c>
      <c r="Q117" s="235"/>
      <c r="R117" s="235">
        <v>0.0004238824357685189</v>
      </c>
      <c r="S117" s="235"/>
      <c r="T117" s="235">
        <v>19016.53707454381</v>
      </c>
    </row>
    <row r="118" spans="5:20" s="360" customFormat="1" ht="12" customHeight="1">
      <c r="E118" s="376"/>
      <c r="F118" s="360" t="s">
        <v>536</v>
      </c>
      <c r="H118" s="376"/>
      <c r="I118" s="376"/>
      <c r="J118" s="235">
        <v>8798.05847430928</v>
      </c>
      <c r="K118" s="235"/>
      <c r="L118" s="235">
        <v>-134.79475667768747</v>
      </c>
      <c r="M118" s="235"/>
      <c r="N118" s="235">
        <v>941.7378448698491</v>
      </c>
      <c r="O118" s="235"/>
      <c r="P118" s="235">
        <v>800.698966619154</v>
      </c>
      <c r="Q118" s="235"/>
      <c r="R118" s="235">
        <v>0</v>
      </c>
      <c r="S118" s="235"/>
      <c r="T118" s="235">
        <v>10405.700529120597</v>
      </c>
    </row>
    <row r="119" spans="5:20" s="360" customFormat="1" ht="12" customHeight="1">
      <c r="E119" s="376"/>
      <c r="F119" s="360" t="s">
        <v>215</v>
      </c>
      <c r="H119" s="384"/>
      <c r="I119" s="384"/>
      <c r="J119" s="235">
        <v>8729.538838540775</v>
      </c>
      <c r="K119" s="235"/>
      <c r="L119" s="235">
        <v>-358.502717</v>
      </c>
      <c r="M119" s="235"/>
      <c r="N119" s="235">
        <v>230.9</v>
      </c>
      <c r="O119" s="235"/>
      <c r="P119" s="235">
        <v>8.9</v>
      </c>
      <c r="Q119" s="235"/>
      <c r="R119" s="235">
        <v>0.0004238824357685189</v>
      </c>
      <c r="S119" s="235"/>
      <c r="T119" s="235">
        <v>8610.836545423212</v>
      </c>
    </row>
    <row r="120" spans="5:20" s="360" customFormat="1" ht="12" customHeight="1">
      <c r="E120" s="376" t="s">
        <v>438</v>
      </c>
      <c r="H120" s="384"/>
      <c r="I120" s="384"/>
      <c r="J120" s="235">
        <v>835.3184727799996</v>
      </c>
      <c r="K120" s="235"/>
      <c r="L120" s="235">
        <v>-1359.285334861</v>
      </c>
      <c r="M120" s="235"/>
      <c r="N120" s="235">
        <v>218.64824175087927</v>
      </c>
      <c r="O120" s="235"/>
      <c r="P120" s="235">
        <v>1200.4</v>
      </c>
      <c r="Q120" s="235"/>
      <c r="R120" s="235">
        <v>0</v>
      </c>
      <c r="S120" s="235"/>
      <c r="T120" s="235">
        <v>895.081379669879</v>
      </c>
    </row>
    <row r="121" spans="5:20" s="360" customFormat="1" ht="12" customHeight="1">
      <c r="E121" s="376" t="s">
        <v>81</v>
      </c>
      <c r="H121" s="376"/>
      <c r="I121" s="376"/>
      <c r="J121" s="235">
        <v>37599.9210253497</v>
      </c>
      <c r="K121" s="235"/>
      <c r="L121" s="235">
        <v>-496.1753032846186</v>
      </c>
      <c r="M121" s="235"/>
      <c r="N121" s="235">
        <v>0</v>
      </c>
      <c r="O121" s="235"/>
      <c r="P121" s="235">
        <v>213</v>
      </c>
      <c r="Q121" s="235"/>
      <c r="R121" s="235">
        <v>84.71305873009072</v>
      </c>
      <c r="S121" s="235"/>
      <c r="T121" s="235">
        <v>37401.458780795176</v>
      </c>
    </row>
    <row r="122" spans="5:20" s="360" customFormat="1" ht="12" customHeight="1">
      <c r="E122" s="376"/>
      <c r="F122" s="360" t="s">
        <v>21</v>
      </c>
      <c r="H122" s="376"/>
      <c r="I122" s="376"/>
      <c r="J122" s="235">
        <v>7263.962584239714</v>
      </c>
      <c r="K122" s="235"/>
      <c r="L122" s="235">
        <v>-340.7497460446175</v>
      </c>
      <c r="M122" s="235"/>
      <c r="N122" s="235">
        <v>0</v>
      </c>
      <c r="O122" s="235"/>
      <c r="P122" s="235">
        <v>0</v>
      </c>
      <c r="Q122" s="235"/>
      <c r="R122" s="235">
        <v>84.67170370008711</v>
      </c>
      <c r="S122" s="235"/>
      <c r="T122" s="235">
        <v>7007.884541895183</v>
      </c>
    </row>
    <row r="123" spans="5:20" s="360" customFormat="1" ht="12" customHeight="1">
      <c r="E123" s="376"/>
      <c r="F123" s="360" t="s">
        <v>630</v>
      </c>
      <c r="H123" s="376"/>
      <c r="I123" s="376"/>
      <c r="J123" s="235">
        <v>6394.805012178714</v>
      </c>
      <c r="K123" s="235"/>
      <c r="L123" s="235">
        <v>-331.7946420446175</v>
      </c>
      <c r="M123" s="235"/>
      <c r="N123" s="235">
        <v>0</v>
      </c>
      <c r="O123" s="235"/>
      <c r="P123" s="235">
        <v>0</v>
      </c>
      <c r="Q123" s="235"/>
      <c r="R123" s="235">
        <v>84.66970370008715</v>
      </c>
      <c r="S123" s="235"/>
      <c r="T123" s="235">
        <v>6147.6800738341835</v>
      </c>
    </row>
    <row r="124" spans="5:20" s="360" customFormat="1" ht="12" customHeight="1">
      <c r="E124" s="376"/>
      <c r="F124" s="360" t="s">
        <v>649</v>
      </c>
      <c r="H124" s="376"/>
      <c r="I124" s="376"/>
      <c r="J124" s="235">
        <v>869.1575720609999</v>
      </c>
      <c r="K124" s="235"/>
      <c r="L124" s="235">
        <v>-8.955104</v>
      </c>
      <c r="M124" s="235"/>
      <c r="N124" s="235">
        <v>0</v>
      </c>
      <c r="O124" s="235"/>
      <c r="P124" s="235">
        <v>0</v>
      </c>
      <c r="Q124" s="235"/>
      <c r="R124" s="235">
        <v>0.0019999999999478213</v>
      </c>
      <c r="S124" s="235"/>
      <c r="T124" s="235">
        <v>860.2044680609998</v>
      </c>
    </row>
    <row r="125" spans="5:20" s="360" customFormat="1" ht="12" customHeight="1">
      <c r="E125" s="376"/>
      <c r="F125" s="360" t="s">
        <v>22</v>
      </c>
      <c r="H125" s="376"/>
      <c r="I125" s="376"/>
      <c r="J125" s="235">
        <v>30335.95844110999</v>
      </c>
      <c r="K125" s="235"/>
      <c r="L125" s="235">
        <v>-155.42555724000113</v>
      </c>
      <c r="M125" s="235"/>
      <c r="N125" s="235">
        <v>0</v>
      </c>
      <c r="O125" s="235"/>
      <c r="P125" s="235">
        <v>213</v>
      </c>
      <c r="Q125" s="235"/>
      <c r="R125" s="235">
        <v>0.04135503000360918</v>
      </c>
      <c r="S125" s="235"/>
      <c r="T125" s="235">
        <v>30393.574238899993</v>
      </c>
    </row>
    <row r="126" spans="2:20" s="360" customFormat="1" ht="12" customHeight="1">
      <c r="B126" s="361"/>
      <c r="C126" s="361"/>
      <c r="D126" s="361"/>
      <c r="E126" s="362"/>
      <c r="F126" s="361" t="s">
        <v>630</v>
      </c>
      <c r="H126" s="376"/>
      <c r="I126" s="376"/>
      <c r="J126" s="235">
        <v>2832.1720800000003</v>
      </c>
      <c r="K126" s="235"/>
      <c r="L126" s="235">
        <v>-770.926579</v>
      </c>
      <c r="M126" s="235"/>
      <c r="N126" s="235">
        <v>0</v>
      </c>
      <c r="O126" s="235"/>
      <c r="P126" s="235">
        <v>0</v>
      </c>
      <c r="Q126" s="235"/>
      <c r="R126" s="235">
        <v>0.011952999999692793</v>
      </c>
      <c r="S126" s="235"/>
      <c r="T126" s="235">
        <v>2061.257454</v>
      </c>
    </row>
    <row r="127" spans="2:20" s="360" customFormat="1" ht="12" customHeight="1">
      <c r="B127" s="361"/>
      <c r="C127" s="361"/>
      <c r="D127" s="361"/>
      <c r="E127" s="362"/>
      <c r="F127" s="361" t="s">
        <v>649</v>
      </c>
      <c r="H127" s="376"/>
      <c r="I127" s="376"/>
      <c r="J127" s="235">
        <v>27503.78636110999</v>
      </c>
      <c r="K127" s="235"/>
      <c r="L127" s="235">
        <v>615.5010217599988</v>
      </c>
      <c r="M127" s="235"/>
      <c r="N127" s="235">
        <v>0</v>
      </c>
      <c r="O127" s="235"/>
      <c r="P127" s="235">
        <v>213</v>
      </c>
      <c r="Q127" s="235"/>
      <c r="R127" s="235">
        <v>0.02940203000391639</v>
      </c>
      <c r="S127" s="235"/>
      <c r="T127" s="235">
        <v>28332.316784899995</v>
      </c>
    </row>
    <row r="128" spans="6:20" s="360" customFormat="1" ht="12" customHeight="1">
      <c r="F128" s="360" t="s">
        <v>25</v>
      </c>
      <c r="H128" s="376"/>
      <c r="I128" s="376"/>
      <c r="J128" s="235">
        <v>0</v>
      </c>
      <c r="K128" s="235"/>
      <c r="L128" s="235">
        <v>0</v>
      </c>
      <c r="M128" s="235"/>
      <c r="N128" s="235">
        <v>0</v>
      </c>
      <c r="O128" s="235"/>
      <c r="P128" s="235">
        <v>0</v>
      </c>
      <c r="Q128" s="235"/>
      <c r="R128" s="235">
        <v>0</v>
      </c>
      <c r="S128" s="235"/>
      <c r="T128" s="235">
        <v>0</v>
      </c>
    </row>
    <row r="129" spans="2:20" s="319" customFormat="1" ht="12" customHeight="1">
      <c r="B129" s="377"/>
      <c r="C129" s="377"/>
      <c r="D129" s="377"/>
      <c r="E129" s="377"/>
      <c r="F129" s="377"/>
      <c r="G129" s="377"/>
      <c r="H129" s="377"/>
      <c r="I129" s="377"/>
      <c r="J129" s="378"/>
      <c r="K129" s="378"/>
      <c r="L129" s="379"/>
      <c r="M129" s="379"/>
      <c r="N129" s="379"/>
      <c r="O129" s="379"/>
      <c r="P129" s="379"/>
      <c r="Q129" s="379"/>
      <c r="R129" s="378"/>
      <c r="S129" s="378"/>
      <c r="T129" s="378"/>
    </row>
    <row r="130" s="256" customFormat="1" ht="12" customHeight="1"/>
    <row r="131" spans="2:20" s="186" customFormat="1" ht="12" customHeight="1">
      <c r="B131" s="381" t="s">
        <v>444</v>
      </c>
      <c r="C131" s="318" t="s">
        <v>632</v>
      </c>
      <c r="D131" s="318"/>
      <c r="E131" s="318"/>
      <c r="F131" s="318"/>
      <c r="G131" s="318"/>
      <c r="H131" s="318"/>
      <c r="I131" s="318"/>
      <c r="J131" s="319"/>
      <c r="K131" s="319"/>
      <c r="L131" s="319"/>
      <c r="M131" s="319"/>
      <c r="N131" s="319"/>
      <c r="O131" s="319"/>
      <c r="P131" s="319"/>
      <c r="Q131" s="319"/>
      <c r="R131" s="319"/>
      <c r="S131" s="319"/>
      <c r="T131" s="319"/>
    </row>
    <row r="132" spans="2:20" s="186" customFormat="1" ht="12" customHeight="1">
      <c r="B132" s="318"/>
      <c r="C132" s="318" t="s">
        <v>633</v>
      </c>
      <c r="D132" s="318"/>
      <c r="E132" s="318"/>
      <c r="F132" s="318"/>
      <c r="G132" s="318"/>
      <c r="H132" s="318"/>
      <c r="I132" s="318"/>
      <c r="J132" s="319"/>
      <c r="K132" s="319"/>
      <c r="L132" s="319"/>
      <c r="M132" s="319"/>
      <c r="N132" s="319"/>
      <c r="O132" s="319"/>
      <c r="P132" s="319"/>
      <c r="Q132" s="319"/>
      <c r="R132" s="319"/>
      <c r="S132" s="319"/>
      <c r="T132" s="319"/>
    </row>
    <row r="133" spans="3:20" s="318" customFormat="1" ht="12" customHeight="1">
      <c r="C133" s="318" t="s">
        <v>764</v>
      </c>
      <c r="J133" s="319"/>
      <c r="K133" s="319"/>
      <c r="L133" s="319"/>
      <c r="M133" s="319"/>
      <c r="N133" s="319"/>
      <c r="O133" s="319"/>
      <c r="P133" s="319"/>
      <c r="Q133" s="319"/>
      <c r="R133" s="319"/>
      <c r="S133" s="319"/>
      <c r="T133" s="319"/>
    </row>
    <row r="134" spans="2:20" s="332" customFormat="1" ht="12" customHeight="1">
      <c r="B134" s="333"/>
      <c r="C134" s="333" t="s">
        <v>639</v>
      </c>
      <c r="D134" s="333"/>
      <c r="E134" s="333"/>
      <c r="F134" s="333"/>
      <c r="J134" s="319"/>
      <c r="K134" s="319"/>
      <c r="L134" s="319"/>
      <c r="M134" s="319"/>
      <c r="N134" s="319"/>
      <c r="O134" s="319"/>
      <c r="P134" s="319"/>
      <c r="Q134" s="319"/>
      <c r="R134" s="320"/>
      <c r="S134" s="320"/>
      <c r="T134" s="320"/>
    </row>
    <row r="135" spans="2:20" s="332" customFormat="1" ht="12" customHeight="1">
      <c r="B135" s="258" t="s">
        <v>766</v>
      </c>
      <c r="C135" s="360"/>
      <c r="D135" s="360"/>
      <c r="E135" s="333"/>
      <c r="F135" s="333"/>
      <c r="J135" s="319"/>
      <c r="K135" s="319"/>
      <c r="L135" s="319"/>
      <c r="M135" s="319"/>
      <c r="N135" s="319"/>
      <c r="O135" s="319"/>
      <c r="P135" s="319"/>
      <c r="Q135" s="319"/>
      <c r="R135" s="320"/>
      <c r="S135" s="320"/>
      <c r="T135" s="320"/>
    </row>
    <row r="136" spans="2:21" s="258" customFormat="1" ht="12" customHeight="1">
      <c r="B136" s="380" t="s">
        <v>767</v>
      </c>
      <c r="C136" s="333"/>
      <c r="D136" s="333"/>
      <c r="E136" s="360"/>
      <c r="F136" s="360"/>
      <c r="G136" s="360"/>
      <c r="H136" s="360"/>
      <c r="I136" s="360"/>
      <c r="J136" s="349"/>
      <c r="K136" s="349"/>
      <c r="L136" s="361"/>
      <c r="M136" s="361"/>
      <c r="N136" s="362"/>
      <c r="O136" s="362"/>
      <c r="P136" s="362"/>
      <c r="Q136" s="362"/>
      <c r="R136" s="290"/>
      <c r="S136" s="290"/>
      <c r="T136" s="349"/>
      <c r="U136" s="290"/>
    </row>
    <row r="137" spans="2:20" s="332" customFormat="1" ht="12.75">
      <c r="B137" s="333"/>
      <c r="C137" s="333"/>
      <c r="D137" s="333"/>
      <c r="E137" s="333"/>
      <c r="F137" s="333"/>
      <c r="J137" s="319"/>
      <c r="K137" s="319"/>
      <c r="L137" s="319"/>
      <c r="M137" s="319"/>
      <c r="N137" s="319"/>
      <c r="O137" s="319"/>
      <c r="P137" s="319"/>
      <c r="Q137" s="319"/>
      <c r="R137" s="320"/>
      <c r="S137" s="320"/>
      <c r="T137" s="320"/>
    </row>
    <row r="138" spans="2:20" s="332" customFormat="1" ht="12.75">
      <c r="B138" s="333"/>
      <c r="C138" s="333"/>
      <c r="D138" s="333"/>
      <c r="E138" s="333"/>
      <c r="F138" s="333"/>
      <c r="J138" s="319"/>
      <c r="K138" s="319"/>
      <c r="L138" s="319"/>
      <c r="M138" s="319"/>
      <c r="N138" s="319"/>
      <c r="O138" s="319"/>
      <c r="P138" s="319"/>
      <c r="Q138" s="319"/>
      <c r="R138" s="320"/>
      <c r="S138" s="320"/>
      <c r="T138" s="320"/>
    </row>
    <row r="139" spans="2:20" s="332" customFormat="1" ht="12.75">
      <c r="B139" s="333"/>
      <c r="C139" s="333"/>
      <c r="D139" s="333"/>
      <c r="E139" s="333"/>
      <c r="F139" s="333"/>
      <c r="J139" s="319"/>
      <c r="K139" s="319"/>
      <c r="L139" s="319"/>
      <c r="M139" s="319"/>
      <c r="N139" s="319"/>
      <c r="O139" s="319"/>
      <c r="P139" s="319"/>
      <c r="Q139" s="319"/>
      <c r="R139" s="320"/>
      <c r="S139" s="320"/>
      <c r="T139" s="320"/>
    </row>
    <row r="140" spans="2:20" s="332" customFormat="1" ht="12.75">
      <c r="B140" s="333"/>
      <c r="C140" s="333"/>
      <c r="D140" s="333"/>
      <c r="E140" s="333"/>
      <c r="F140" s="333"/>
      <c r="J140" s="319"/>
      <c r="K140" s="319"/>
      <c r="L140" s="319"/>
      <c r="M140" s="319"/>
      <c r="N140" s="319"/>
      <c r="O140" s="319"/>
      <c r="P140" s="319"/>
      <c r="Q140" s="319"/>
      <c r="R140" s="320"/>
      <c r="S140" s="320"/>
      <c r="T140" s="320"/>
    </row>
    <row r="141" spans="2:20" s="332" customFormat="1" ht="12.75">
      <c r="B141" s="333"/>
      <c r="C141" s="333"/>
      <c r="D141" s="333"/>
      <c r="E141" s="333"/>
      <c r="F141" s="333"/>
      <c r="J141" s="319"/>
      <c r="K141" s="319"/>
      <c r="L141" s="319"/>
      <c r="M141" s="319"/>
      <c r="N141" s="319"/>
      <c r="O141" s="319"/>
      <c r="P141" s="319"/>
      <c r="Q141" s="319"/>
      <c r="R141" s="320"/>
      <c r="S141" s="320"/>
      <c r="T141" s="320"/>
    </row>
    <row r="142" spans="2:20" s="332" customFormat="1" ht="12.75">
      <c r="B142" s="333"/>
      <c r="C142" s="333"/>
      <c r="D142" s="333"/>
      <c r="E142" s="333"/>
      <c r="F142" s="333"/>
      <c r="J142" s="319"/>
      <c r="K142" s="319"/>
      <c r="L142" s="319"/>
      <c r="M142" s="319"/>
      <c r="N142" s="319"/>
      <c r="O142" s="319"/>
      <c r="P142" s="319"/>
      <c r="Q142" s="319"/>
      <c r="R142" s="320"/>
      <c r="S142" s="320"/>
      <c r="T142" s="320"/>
    </row>
    <row r="143" spans="2:20" s="332" customFormat="1" ht="12.75">
      <c r="B143" s="333"/>
      <c r="C143" s="333"/>
      <c r="D143" s="333"/>
      <c r="E143" s="333"/>
      <c r="F143" s="333"/>
      <c r="J143" s="319"/>
      <c r="K143" s="319"/>
      <c r="L143" s="319"/>
      <c r="M143" s="319"/>
      <c r="N143" s="319"/>
      <c r="O143" s="319"/>
      <c r="P143" s="319"/>
      <c r="Q143" s="319"/>
      <c r="R143" s="320"/>
      <c r="S143" s="320"/>
      <c r="T143" s="320"/>
    </row>
    <row r="144" spans="2:20" s="332" customFormat="1" ht="12.75">
      <c r="B144" s="333"/>
      <c r="C144" s="333"/>
      <c r="D144" s="333"/>
      <c r="E144" s="333"/>
      <c r="F144" s="333"/>
      <c r="J144" s="319"/>
      <c r="K144" s="319"/>
      <c r="L144" s="319"/>
      <c r="M144" s="319"/>
      <c r="N144" s="319"/>
      <c r="O144" s="319"/>
      <c r="P144" s="319"/>
      <c r="Q144" s="319"/>
      <c r="R144" s="320"/>
      <c r="S144" s="320"/>
      <c r="T144" s="320"/>
    </row>
    <row r="145" spans="2:20" s="332" customFormat="1" ht="12.75">
      <c r="B145" s="333"/>
      <c r="C145" s="333"/>
      <c r="D145" s="333"/>
      <c r="E145" s="333"/>
      <c r="F145" s="333"/>
      <c r="J145" s="319"/>
      <c r="K145" s="319"/>
      <c r="L145" s="319"/>
      <c r="M145" s="319"/>
      <c r="N145" s="319"/>
      <c r="O145" s="319"/>
      <c r="P145" s="319"/>
      <c r="Q145" s="319"/>
      <c r="R145" s="320"/>
      <c r="S145" s="320"/>
      <c r="T145" s="320"/>
    </row>
    <row r="146" spans="2:20" s="332" customFormat="1" ht="12.75">
      <c r="B146" s="333"/>
      <c r="C146" s="333"/>
      <c r="D146" s="333"/>
      <c r="E146" s="333"/>
      <c r="F146" s="333"/>
      <c r="J146" s="319"/>
      <c r="K146" s="319"/>
      <c r="L146" s="319"/>
      <c r="M146" s="319"/>
      <c r="N146" s="319"/>
      <c r="O146" s="319"/>
      <c r="P146" s="319"/>
      <c r="Q146" s="319"/>
      <c r="R146" s="320"/>
      <c r="S146" s="320"/>
      <c r="T146" s="320"/>
    </row>
    <row r="147" spans="2:20" s="332" customFormat="1" ht="12.75">
      <c r="B147" s="333"/>
      <c r="C147" s="333"/>
      <c r="D147" s="333"/>
      <c r="E147" s="333"/>
      <c r="F147" s="333"/>
      <c r="J147" s="319"/>
      <c r="K147" s="319"/>
      <c r="L147" s="319"/>
      <c r="M147" s="319"/>
      <c r="N147" s="319"/>
      <c r="O147" s="319"/>
      <c r="P147" s="319"/>
      <c r="Q147" s="319"/>
      <c r="R147" s="320"/>
      <c r="S147" s="320"/>
      <c r="T147" s="320"/>
    </row>
    <row r="148" spans="2:20" s="332" customFormat="1" ht="12.75">
      <c r="B148" s="333"/>
      <c r="C148" s="333"/>
      <c r="D148" s="333"/>
      <c r="E148" s="333"/>
      <c r="F148" s="333"/>
      <c r="J148" s="319"/>
      <c r="K148" s="319"/>
      <c r="L148" s="319"/>
      <c r="M148" s="319"/>
      <c r="N148" s="319"/>
      <c r="O148" s="319"/>
      <c r="P148" s="319"/>
      <c r="Q148" s="319"/>
      <c r="R148" s="320"/>
      <c r="S148" s="320"/>
      <c r="T148" s="320"/>
    </row>
    <row r="149" spans="2:20" s="332" customFormat="1" ht="12.75">
      <c r="B149" s="333"/>
      <c r="C149" s="333"/>
      <c r="D149" s="333"/>
      <c r="E149" s="333"/>
      <c r="F149" s="333"/>
      <c r="J149" s="319"/>
      <c r="K149" s="319"/>
      <c r="L149" s="319"/>
      <c r="M149" s="319"/>
      <c r="N149" s="319"/>
      <c r="O149" s="319"/>
      <c r="P149" s="319"/>
      <c r="Q149" s="319"/>
      <c r="R149" s="320"/>
      <c r="S149" s="320"/>
      <c r="T149" s="320"/>
    </row>
    <row r="150" spans="10:20" s="318" customFormat="1" ht="12.75">
      <c r="J150" s="320"/>
      <c r="K150" s="320"/>
      <c r="L150" s="319"/>
      <c r="M150" s="319"/>
      <c r="N150" s="319"/>
      <c r="O150" s="319"/>
      <c r="P150" s="319"/>
      <c r="Q150" s="319"/>
      <c r="R150" s="320"/>
      <c r="S150" s="320"/>
      <c r="T150" s="320"/>
    </row>
    <row r="151" spans="10:20" s="318" customFormat="1" ht="12.75">
      <c r="J151" s="320"/>
      <c r="K151" s="320"/>
      <c r="L151" s="319"/>
      <c r="M151" s="319"/>
      <c r="N151" s="319"/>
      <c r="O151" s="319"/>
      <c r="P151" s="319"/>
      <c r="Q151" s="319"/>
      <c r="R151" s="320"/>
      <c r="S151" s="320"/>
      <c r="T151" s="320"/>
    </row>
    <row r="152" spans="10:20" s="318" customFormat="1" ht="12.75">
      <c r="J152" s="320"/>
      <c r="K152" s="320"/>
      <c r="L152" s="319"/>
      <c r="M152" s="319"/>
      <c r="N152" s="319"/>
      <c r="O152" s="319"/>
      <c r="P152" s="319"/>
      <c r="Q152" s="319"/>
      <c r="R152" s="320"/>
      <c r="S152" s="320"/>
      <c r="T152" s="320"/>
    </row>
    <row r="153" spans="10:20" s="318" customFormat="1" ht="12.75">
      <c r="J153" s="320"/>
      <c r="K153" s="320"/>
      <c r="L153" s="319"/>
      <c r="M153" s="319"/>
      <c r="N153" s="319"/>
      <c r="O153" s="319"/>
      <c r="P153" s="319"/>
      <c r="Q153" s="319"/>
      <c r="R153" s="320"/>
      <c r="S153" s="320"/>
      <c r="T153" s="320"/>
    </row>
    <row r="154" spans="10:20" s="318" customFormat="1" ht="12.75">
      <c r="J154" s="320"/>
      <c r="K154" s="320"/>
      <c r="L154" s="319"/>
      <c r="M154" s="319"/>
      <c r="N154" s="319"/>
      <c r="O154" s="319"/>
      <c r="P154" s="319"/>
      <c r="Q154" s="319"/>
      <c r="R154" s="320"/>
      <c r="S154" s="320"/>
      <c r="T154" s="320"/>
    </row>
    <row r="155" spans="10:20" s="318" customFormat="1" ht="12.75">
      <c r="J155" s="320"/>
      <c r="K155" s="320"/>
      <c r="L155" s="319"/>
      <c r="M155" s="319"/>
      <c r="N155" s="319"/>
      <c r="O155" s="319"/>
      <c r="P155" s="319"/>
      <c r="Q155" s="319"/>
      <c r="R155" s="320"/>
      <c r="S155" s="320"/>
      <c r="T155" s="320"/>
    </row>
    <row r="156" spans="10:20" s="318" customFormat="1" ht="12.75">
      <c r="J156" s="320"/>
      <c r="K156" s="320"/>
      <c r="L156" s="319"/>
      <c r="M156" s="319"/>
      <c r="N156" s="319"/>
      <c r="O156" s="319"/>
      <c r="P156" s="319"/>
      <c r="Q156" s="319"/>
      <c r="R156" s="320"/>
      <c r="S156" s="320"/>
      <c r="T156" s="320"/>
    </row>
    <row r="157" spans="10:20" s="318" customFormat="1" ht="12.75">
      <c r="J157" s="320"/>
      <c r="K157" s="320"/>
      <c r="L157" s="319"/>
      <c r="M157" s="319"/>
      <c r="N157" s="319"/>
      <c r="O157" s="319"/>
      <c r="P157" s="319"/>
      <c r="Q157" s="319"/>
      <c r="R157" s="320"/>
      <c r="S157" s="320"/>
      <c r="T157" s="320"/>
    </row>
    <row r="158" spans="10:20" s="318" customFormat="1" ht="12.75">
      <c r="J158" s="320"/>
      <c r="K158" s="320"/>
      <c r="L158" s="319"/>
      <c r="M158" s="319"/>
      <c r="N158" s="319"/>
      <c r="O158" s="319"/>
      <c r="P158" s="319"/>
      <c r="Q158" s="319"/>
      <c r="R158" s="320"/>
      <c r="S158" s="320"/>
      <c r="T158" s="320"/>
    </row>
    <row r="159" spans="10:20" s="318" customFormat="1" ht="12.75">
      <c r="J159" s="320"/>
      <c r="K159" s="320"/>
      <c r="L159" s="319"/>
      <c r="M159" s="319"/>
      <c r="N159" s="319"/>
      <c r="O159" s="319"/>
      <c r="P159" s="319"/>
      <c r="Q159" s="319"/>
      <c r="R159" s="320"/>
      <c r="S159" s="320"/>
      <c r="T159" s="320"/>
    </row>
    <row r="160" spans="10:20" s="318" customFormat="1" ht="12.75">
      <c r="J160" s="320"/>
      <c r="K160" s="320"/>
      <c r="L160" s="319"/>
      <c r="M160" s="319"/>
      <c r="N160" s="319"/>
      <c r="O160" s="319"/>
      <c r="P160" s="319"/>
      <c r="Q160" s="319"/>
      <c r="R160" s="320"/>
      <c r="S160" s="320"/>
      <c r="T160" s="320"/>
    </row>
    <row r="161" spans="10:20" s="318" customFormat="1" ht="12.75">
      <c r="J161" s="320"/>
      <c r="K161" s="320"/>
      <c r="L161" s="319"/>
      <c r="M161" s="319"/>
      <c r="N161" s="319"/>
      <c r="O161" s="319"/>
      <c r="P161" s="319"/>
      <c r="Q161" s="319"/>
      <c r="R161" s="320"/>
      <c r="S161" s="320"/>
      <c r="T161" s="320"/>
    </row>
    <row r="162" spans="10:20" s="318" customFormat="1" ht="12.75">
      <c r="J162" s="320"/>
      <c r="K162" s="320"/>
      <c r="L162" s="319"/>
      <c r="M162" s="319"/>
      <c r="N162" s="319"/>
      <c r="O162" s="319"/>
      <c r="P162" s="319"/>
      <c r="Q162" s="319"/>
      <c r="R162" s="320"/>
      <c r="S162" s="320"/>
      <c r="T162" s="320"/>
    </row>
    <row r="163" spans="10:20" s="318" customFormat="1" ht="12.75">
      <c r="J163" s="320"/>
      <c r="K163" s="320"/>
      <c r="L163" s="319"/>
      <c r="M163" s="319"/>
      <c r="N163" s="319"/>
      <c r="O163" s="319"/>
      <c r="P163" s="319"/>
      <c r="Q163" s="319"/>
      <c r="R163" s="320"/>
      <c r="S163" s="320"/>
      <c r="T163" s="320"/>
    </row>
    <row r="164" spans="10:20" s="318" customFormat="1" ht="12.75">
      <c r="J164" s="320"/>
      <c r="K164" s="320"/>
      <c r="L164" s="319"/>
      <c r="M164" s="319"/>
      <c r="N164" s="319"/>
      <c r="O164" s="319"/>
      <c r="P164" s="319"/>
      <c r="Q164" s="319"/>
      <c r="R164" s="320"/>
      <c r="S164" s="320"/>
      <c r="T164" s="320"/>
    </row>
    <row r="165" spans="10:20" s="318" customFormat="1" ht="12.75">
      <c r="J165" s="320"/>
      <c r="K165" s="320"/>
      <c r="L165" s="319"/>
      <c r="M165" s="319"/>
      <c r="N165" s="319"/>
      <c r="O165" s="319"/>
      <c r="P165" s="319"/>
      <c r="Q165" s="319"/>
      <c r="R165" s="320"/>
      <c r="S165" s="320"/>
      <c r="T165" s="320"/>
    </row>
    <row r="166" spans="10:20" s="318" customFormat="1" ht="12.75">
      <c r="J166" s="320"/>
      <c r="K166" s="320"/>
      <c r="L166" s="319"/>
      <c r="M166" s="319"/>
      <c r="N166" s="319"/>
      <c r="O166" s="319"/>
      <c r="P166" s="319"/>
      <c r="Q166" s="319"/>
      <c r="R166" s="320"/>
      <c r="S166" s="320"/>
      <c r="T166" s="320"/>
    </row>
    <row r="167" spans="10:20" s="318" customFormat="1" ht="12.75">
      <c r="J167" s="320"/>
      <c r="K167" s="320"/>
      <c r="L167" s="319"/>
      <c r="M167" s="319"/>
      <c r="N167" s="319"/>
      <c r="O167" s="319"/>
      <c r="P167" s="319"/>
      <c r="Q167" s="319"/>
      <c r="R167" s="320"/>
      <c r="S167" s="320"/>
      <c r="T167" s="320"/>
    </row>
    <row r="168" spans="10:20" s="318" customFormat="1" ht="12.75">
      <c r="J168" s="320"/>
      <c r="K168" s="320"/>
      <c r="L168" s="319"/>
      <c r="M168" s="319"/>
      <c r="N168" s="319"/>
      <c r="O168" s="319"/>
      <c r="P168" s="319"/>
      <c r="Q168" s="319"/>
      <c r="R168" s="320"/>
      <c r="S168" s="320"/>
      <c r="T168" s="320"/>
    </row>
    <row r="169" spans="10:20" s="318" customFormat="1" ht="12.75">
      <c r="J169" s="320"/>
      <c r="K169" s="320"/>
      <c r="L169" s="319"/>
      <c r="M169" s="319"/>
      <c r="N169" s="319"/>
      <c r="O169" s="319"/>
      <c r="P169" s="319"/>
      <c r="Q169" s="319"/>
      <c r="R169" s="320"/>
      <c r="S169" s="320"/>
      <c r="T169" s="320"/>
    </row>
    <row r="170" spans="10:20" s="318" customFormat="1" ht="12.75">
      <c r="J170" s="320"/>
      <c r="K170" s="320"/>
      <c r="L170" s="319"/>
      <c r="M170" s="319"/>
      <c r="N170" s="319"/>
      <c r="O170" s="319"/>
      <c r="P170" s="319"/>
      <c r="Q170" s="319"/>
      <c r="R170" s="320"/>
      <c r="S170" s="320"/>
      <c r="T170" s="320"/>
    </row>
    <row r="171" spans="10:20" s="318" customFormat="1" ht="12.75">
      <c r="J171" s="320"/>
      <c r="K171" s="320"/>
      <c r="L171" s="319"/>
      <c r="M171" s="319"/>
      <c r="N171" s="319"/>
      <c r="O171" s="319"/>
      <c r="P171" s="319"/>
      <c r="Q171" s="319"/>
      <c r="R171" s="320"/>
      <c r="S171" s="320"/>
      <c r="T171" s="320"/>
    </row>
    <row r="172" spans="10:20" s="318" customFormat="1" ht="12.75">
      <c r="J172" s="320"/>
      <c r="K172" s="320"/>
      <c r="L172" s="319"/>
      <c r="M172" s="319"/>
      <c r="N172" s="319"/>
      <c r="O172" s="319"/>
      <c r="P172" s="319"/>
      <c r="Q172" s="319"/>
      <c r="R172" s="320"/>
      <c r="S172" s="320"/>
      <c r="T172" s="320"/>
    </row>
    <row r="173" spans="10:20" s="318" customFormat="1" ht="12.75">
      <c r="J173" s="320"/>
      <c r="K173" s="320"/>
      <c r="L173" s="319"/>
      <c r="M173" s="319"/>
      <c r="N173" s="319"/>
      <c r="O173" s="319"/>
      <c r="P173" s="319"/>
      <c r="Q173" s="319"/>
      <c r="R173" s="320"/>
      <c r="S173" s="320"/>
      <c r="T173" s="320"/>
    </row>
    <row r="174" spans="10:20" s="318" customFormat="1" ht="12.75">
      <c r="J174" s="320"/>
      <c r="K174" s="320"/>
      <c r="L174" s="319"/>
      <c r="M174" s="319"/>
      <c r="N174" s="319"/>
      <c r="O174" s="319"/>
      <c r="P174" s="319"/>
      <c r="Q174" s="319"/>
      <c r="R174" s="320"/>
      <c r="S174" s="320"/>
      <c r="T174" s="320"/>
    </row>
    <row r="175" spans="10:20" s="318" customFormat="1" ht="12.75">
      <c r="J175" s="320"/>
      <c r="K175" s="320"/>
      <c r="L175" s="319"/>
      <c r="M175" s="319"/>
      <c r="N175" s="319"/>
      <c r="O175" s="319"/>
      <c r="P175" s="319"/>
      <c r="Q175" s="319"/>
      <c r="R175" s="320"/>
      <c r="S175" s="320"/>
      <c r="T175" s="320"/>
    </row>
    <row r="176" spans="10:20" s="318" customFormat="1" ht="12.75">
      <c r="J176" s="320"/>
      <c r="K176" s="320"/>
      <c r="L176" s="319"/>
      <c r="M176" s="319"/>
      <c r="N176" s="319"/>
      <c r="O176" s="319"/>
      <c r="P176" s="319"/>
      <c r="Q176" s="319"/>
      <c r="R176" s="320"/>
      <c r="S176" s="320"/>
      <c r="T176" s="320"/>
    </row>
    <row r="177" spans="10:20" s="318" customFormat="1" ht="12.75">
      <c r="J177" s="320"/>
      <c r="K177" s="320"/>
      <c r="L177" s="319"/>
      <c r="M177" s="319"/>
      <c r="N177" s="319"/>
      <c r="O177" s="319"/>
      <c r="P177" s="319"/>
      <c r="Q177" s="319"/>
      <c r="R177" s="320"/>
      <c r="S177" s="320"/>
      <c r="T177" s="320"/>
    </row>
    <row r="178" spans="10:20" s="318" customFormat="1" ht="12.75">
      <c r="J178" s="320"/>
      <c r="K178" s="320"/>
      <c r="L178" s="319"/>
      <c r="M178" s="319"/>
      <c r="N178" s="319"/>
      <c r="O178" s="319"/>
      <c r="P178" s="319"/>
      <c r="Q178" s="319"/>
      <c r="R178" s="320"/>
      <c r="S178" s="320"/>
      <c r="T178" s="320"/>
    </row>
  </sheetData>
  <printOptions/>
  <pageMargins left="0.75" right="0.75" top="1" bottom="1" header="0" footer="0"/>
  <pageSetup horizontalDpi="600" verticalDpi="600" orientation="portrait" scale="74" r:id="rId1"/>
  <rowBreaks count="1" manualBreakCount="1">
    <brk id="74" min="1" max="21" man="1"/>
  </rowBreaks>
</worksheet>
</file>

<file path=xl/worksheets/sheet22.xml><?xml version="1.0" encoding="utf-8"?>
<worksheet xmlns="http://schemas.openxmlformats.org/spreadsheetml/2006/main" xmlns:r="http://schemas.openxmlformats.org/officeDocument/2006/relationships">
  <dimension ref="B1:U178"/>
  <sheetViews>
    <sheetView showGridLines="0" zoomScale="75" zoomScaleNormal="75" workbookViewId="0" topLeftCell="A1">
      <selection activeCell="A1" sqref="A1"/>
    </sheetView>
  </sheetViews>
  <sheetFormatPr defaultColWidth="11.421875" defaultRowHeight="12.75"/>
  <cols>
    <col min="1" max="3" width="2.7109375" style="333" customWidth="1"/>
    <col min="4" max="4" width="5.57421875" style="333" customWidth="1"/>
    <col min="5" max="5" width="6.7109375" style="333" customWidth="1"/>
    <col min="6" max="6" width="20.7109375" style="333" customWidth="1"/>
    <col min="7" max="8" width="11.7109375" style="333" customWidth="1"/>
    <col min="9" max="9" width="2.7109375" style="333" customWidth="1"/>
    <col min="10" max="10" width="11.7109375" style="373" customWidth="1"/>
    <col min="11" max="11" width="2.7109375" style="373" customWidth="1"/>
    <col min="12" max="12" width="11.7109375" style="372" customWidth="1"/>
    <col min="13" max="13" width="2.7109375" style="372" customWidth="1"/>
    <col min="14" max="14" width="11.7109375" style="372" customWidth="1"/>
    <col min="15" max="15" width="2.7109375" style="372" customWidth="1"/>
    <col min="16" max="16" width="11.7109375" style="372" customWidth="1"/>
    <col min="17" max="17" width="2.7109375" style="372" customWidth="1"/>
    <col min="18" max="18" width="11.7109375" style="373" customWidth="1"/>
    <col min="19" max="19" width="2.7109375" style="373" customWidth="1"/>
    <col min="20" max="20" width="11.7109375" style="373" customWidth="1"/>
    <col min="21" max="16384" width="11.421875" style="333" customWidth="1"/>
  </cols>
  <sheetData>
    <row r="1" ht="12.75">
      <c r="B1" s="157" t="s">
        <v>756</v>
      </c>
    </row>
    <row r="2" spans="2:20" s="368" customFormat="1" ht="12.75" customHeight="1">
      <c r="B2" s="368" t="s">
        <v>760</v>
      </c>
      <c r="D2" s="369"/>
      <c r="E2" s="369"/>
      <c r="F2" s="369"/>
      <c r="G2" s="369"/>
      <c r="H2" s="369"/>
      <c r="I2" s="369"/>
      <c r="J2" s="370"/>
      <c r="K2" s="370"/>
      <c r="L2" s="370"/>
      <c r="M2" s="370"/>
      <c r="N2" s="371"/>
      <c r="O2" s="371"/>
      <c r="P2" s="371"/>
      <c r="Q2" s="371"/>
      <c r="R2" s="370"/>
      <c r="S2" s="370"/>
      <c r="T2" s="370"/>
    </row>
    <row r="3" spans="2:20" ht="12" customHeight="1">
      <c r="B3" s="333" t="s">
        <v>0</v>
      </c>
      <c r="J3" s="372"/>
      <c r="K3" s="372"/>
      <c r="L3" s="373"/>
      <c r="N3" s="374"/>
      <c r="O3" s="374"/>
      <c r="P3" s="374"/>
      <c r="Q3" s="374"/>
      <c r="R3" s="372"/>
      <c r="S3" s="372"/>
      <c r="T3" s="372"/>
    </row>
    <row r="4" spans="2:20" s="291" customFormat="1" ht="12.75" customHeight="1">
      <c r="B4" s="292"/>
      <c r="J4" s="299"/>
      <c r="K4" s="299"/>
      <c r="L4" s="299"/>
      <c r="M4" s="299"/>
      <c r="N4" s="299"/>
      <c r="O4" s="299"/>
      <c r="P4" s="299"/>
      <c r="Q4" s="299"/>
      <c r="R4" s="299"/>
      <c r="S4" s="299"/>
      <c r="T4" s="294"/>
    </row>
    <row r="5" spans="2:20" s="291" customFormat="1" ht="12" customHeight="1">
      <c r="B5" s="300"/>
      <c r="C5" s="300"/>
      <c r="D5" s="300"/>
      <c r="E5" s="300"/>
      <c r="F5" s="300"/>
      <c r="G5" s="300"/>
      <c r="H5" s="301"/>
      <c r="I5" s="301"/>
      <c r="J5" s="301"/>
      <c r="K5" s="301"/>
      <c r="L5" s="301" t="s">
        <v>625</v>
      </c>
      <c r="M5" s="301"/>
      <c r="N5" s="301"/>
      <c r="O5" s="301"/>
      <c r="P5" s="301"/>
      <c r="Q5" s="301"/>
      <c r="R5" s="301"/>
      <c r="S5" s="301"/>
      <c r="T5" s="302"/>
    </row>
    <row r="6" spans="8:20" s="186" customFormat="1" ht="12" customHeight="1">
      <c r="H6" s="293"/>
      <c r="I6" s="293"/>
      <c r="J6" s="296"/>
      <c r="K6" s="296"/>
      <c r="L6" s="303" t="s">
        <v>646</v>
      </c>
      <c r="M6" s="303"/>
      <c r="N6" s="303"/>
      <c r="O6" s="303"/>
      <c r="P6" s="303"/>
      <c r="Q6" s="303"/>
      <c r="R6" s="303"/>
      <c r="S6" s="304"/>
      <c r="T6" s="297"/>
    </row>
    <row r="7" spans="2:20" s="186" customFormat="1" ht="12" customHeight="1">
      <c r="B7" s="299" t="s">
        <v>1</v>
      </c>
      <c r="F7" s="169"/>
      <c r="G7" s="169"/>
      <c r="H7" s="169"/>
      <c r="I7" s="169"/>
      <c r="J7" s="235"/>
      <c r="K7" s="235"/>
      <c r="L7" s="235"/>
      <c r="M7" s="235"/>
      <c r="N7" s="235"/>
      <c r="O7" s="235"/>
      <c r="P7" s="235"/>
      <c r="Q7" s="235"/>
      <c r="R7" s="235"/>
      <c r="S7" s="235"/>
      <c r="T7" s="235"/>
    </row>
    <row r="8" spans="2:20" s="291" customFormat="1" ht="41.25" customHeight="1" thickBot="1">
      <c r="B8" s="305"/>
      <c r="C8" s="305"/>
      <c r="D8" s="305"/>
      <c r="E8" s="305"/>
      <c r="F8" s="306"/>
      <c r="G8" s="306"/>
      <c r="H8" s="306"/>
      <c r="I8" s="307"/>
      <c r="J8" s="313">
        <v>39965</v>
      </c>
      <c r="K8" s="309"/>
      <c r="L8" s="308" t="s">
        <v>626</v>
      </c>
      <c r="M8" s="309"/>
      <c r="N8" s="310" t="s">
        <v>627</v>
      </c>
      <c r="O8" s="311"/>
      <c r="P8" s="312" t="s">
        <v>628</v>
      </c>
      <c r="Q8" s="311"/>
      <c r="R8" s="312" t="s">
        <v>527</v>
      </c>
      <c r="S8" s="310"/>
      <c r="T8" s="313">
        <v>40057</v>
      </c>
    </row>
    <row r="9" spans="6:20" s="186" customFormat="1" ht="7.5" customHeight="1">
      <c r="F9" s="169"/>
      <c r="G9" s="169"/>
      <c r="H9" s="169"/>
      <c r="I9" s="169"/>
      <c r="J9" s="235"/>
      <c r="K9" s="235"/>
      <c r="L9" s="235"/>
      <c r="M9" s="235"/>
      <c r="N9" s="235"/>
      <c r="O9" s="235"/>
      <c r="P9" s="235"/>
      <c r="Q9" s="235"/>
      <c r="R9" s="235"/>
      <c r="S9" s="235"/>
      <c r="T9" s="235"/>
    </row>
    <row r="10" spans="2:20" ht="12" customHeight="1">
      <c r="B10" s="375"/>
      <c r="C10" s="375"/>
      <c r="D10" s="375"/>
      <c r="E10" s="375"/>
      <c r="F10" s="375"/>
      <c r="G10" s="375"/>
      <c r="H10" s="375"/>
      <c r="I10" s="375"/>
      <c r="J10" s="297"/>
      <c r="K10" s="297"/>
      <c r="L10" s="304"/>
      <c r="M10" s="304"/>
      <c r="N10" s="304"/>
      <c r="O10" s="304"/>
      <c r="P10" s="304"/>
      <c r="Q10" s="304"/>
      <c r="R10" s="304"/>
      <c r="S10" s="304"/>
      <c r="T10" s="297"/>
    </row>
    <row r="11" spans="2:20" s="360" customFormat="1" ht="12" customHeight="1">
      <c r="B11" s="340" t="s">
        <v>196</v>
      </c>
      <c r="H11" s="359"/>
      <c r="I11" s="359"/>
      <c r="J11" s="294">
        <v>-39122.64664180798</v>
      </c>
      <c r="K11" s="169"/>
      <c r="L11" s="294">
        <v>-455.5156248083076</v>
      </c>
      <c r="M11" s="169"/>
      <c r="N11" s="294">
        <v>6741.083134340417</v>
      </c>
      <c r="O11" s="169"/>
      <c r="P11" s="294">
        <v>4510.650137188435</v>
      </c>
      <c r="Q11" s="169"/>
      <c r="R11" s="294">
        <v>93.99892596489241</v>
      </c>
      <c r="S11" s="169"/>
      <c r="T11" s="294">
        <v>-28232.37862912251</v>
      </c>
    </row>
    <row r="12" spans="8:20" s="360" customFormat="1" ht="12" customHeight="1">
      <c r="H12" s="359"/>
      <c r="I12" s="359"/>
      <c r="J12" s="294"/>
      <c r="K12" s="169"/>
      <c r="L12" s="294"/>
      <c r="M12" s="169"/>
      <c r="N12" s="294"/>
      <c r="O12" s="169"/>
      <c r="P12" s="294"/>
      <c r="Q12" s="169"/>
      <c r="R12" s="294"/>
      <c r="S12" s="169"/>
      <c r="T12" s="294"/>
    </row>
    <row r="13" spans="2:20" s="360" customFormat="1" ht="12" customHeight="1">
      <c r="B13" s="360" t="s">
        <v>634</v>
      </c>
      <c r="H13" s="359"/>
      <c r="I13" s="359"/>
      <c r="J13" s="294">
        <v>156684.22621088382</v>
      </c>
      <c r="K13" s="169"/>
      <c r="L13" s="294">
        <v>5946.673073177102</v>
      </c>
      <c r="M13" s="169"/>
      <c r="N13" s="294">
        <v>8581.424867182874</v>
      </c>
      <c r="O13" s="169"/>
      <c r="P13" s="294">
        <v>2464.1196774110176</v>
      </c>
      <c r="Q13" s="169"/>
      <c r="R13" s="294">
        <v>-7.680251909523717</v>
      </c>
      <c r="S13" s="169"/>
      <c r="T13" s="294">
        <v>173668.8150167453</v>
      </c>
    </row>
    <row r="14" spans="10:20" s="360" customFormat="1" ht="12" customHeight="1">
      <c r="J14" s="328"/>
      <c r="K14" s="194"/>
      <c r="L14" s="328"/>
      <c r="M14" s="194"/>
      <c r="N14" s="328"/>
      <c r="O14" s="194"/>
      <c r="P14" s="328"/>
      <c r="Q14" s="194"/>
      <c r="R14" s="328"/>
      <c r="S14" s="194"/>
      <c r="T14" s="328"/>
    </row>
    <row r="15" spans="2:20" s="382" customFormat="1" ht="12" customHeight="1">
      <c r="B15" s="382" t="s">
        <v>749</v>
      </c>
      <c r="E15" s="383"/>
      <c r="H15" s="383"/>
      <c r="I15" s="383"/>
      <c r="J15" s="328">
        <v>20234.72502369</v>
      </c>
      <c r="K15" s="194"/>
      <c r="L15" s="328">
        <v>-2576.0892832078753</v>
      </c>
      <c r="M15" s="194"/>
      <c r="N15" s="328">
        <v>51</v>
      </c>
      <c r="O15" s="194"/>
      <c r="P15" s="328">
        <v>406.6824269499998</v>
      </c>
      <c r="Q15" s="194"/>
      <c r="R15" s="328">
        <v>0.043925487876549596</v>
      </c>
      <c r="S15" s="194"/>
      <c r="T15" s="328">
        <v>18116.36209292</v>
      </c>
    </row>
    <row r="16" spans="4:20" s="360" customFormat="1" ht="12" customHeight="1">
      <c r="D16" s="376"/>
      <c r="E16" s="376" t="s">
        <v>161</v>
      </c>
      <c r="H16" s="376"/>
      <c r="I16" s="376"/>
      <c r="J16" s="294">
        <v>0</v>
      </c>
      <c r="K16" s="169"/>
      <c r="L16" s="294">
        <v>0</v>
      </c>
      <c r="M16" s="169"/>
      <c r="N16" s="294">
        <v>0</v>
      </c>
      <c r="O16" s="169"/>
      <c r="P16" s="294">
        <v>0</v>
      </c>
      <c r="Q16" s="169"/>
      <c r="R16" s="294">
        <v>0</v>
      </c>
      <c r="S16" s="169"/>
      <c r="T16" s="294">
        <v>0</v>
      </c>
    </row>
    <row r="17" spans="4:20" s="360" customFormat="1" ht="12" customHeight="1">
      <c r="D17" s="376"/>
      <c r="E17" s="376" t="s">
        <v>78</v>
      </c>
      <c r="G17" s="376"/>
      <c r="H17" s="376"/>
      <c r="I17" s="376"/>
      <c r="J17" s="294">
        <v>15947.803361510001</v>
      </c>
      <c r="K17" s="169"/>
      <c r="L17" s="294">
        <v>-2660.897266152323</v>
      </c>
      <c r="M17" s="169"/>
      <c r="N17" s="294">
        <v>51</v>
      </c>
      <c r="O17" s="169"/>
      <c r="P17" s="294">
        <v>75.20799706932348</v>
      </c>
      <c r="Q17" s="169"/>
      <c r="R17" s="294">
        <v>0.043925487876549596</v>
      </c>
      <c r="S17" s="169"/>
      <c r="T17" s="294">
        <v>13413.158017914877</v>
      </c>
    </row>
    <row r="18" spans="5:20" s="360" customFormat="1" ht="12" customHeight="1">
      <c r="E18" s="376" t="s">
        <v>438</v>
      </c>
      <c r="G18" s="376"/>
      <c r="H18" s="376"/>
      <c r="I18" s="376"/>
      <c r="J18" s="294">
        <v>0</v>
      </c>
      <c r="K18" s="169"/>
      <c r="L18" s="294">
        <v>0</v>
      </c>
      <c r="M18" s="169"/>
      <c r="N18" s="294">
        <v>0</v>
      </c>
      <c r="O18" s="169"/>
      <c r="P18" s="294">
        <v>0</v>
      </c>
      <c r="Q18" s="169"/>
      <c r="R18" s="294">
        <v>0</v>
      </c>
      <c r="S18" s="169"/>
      <c r="T18" s="294">
        <v>0</v>
      </c>
    </row>
    <row r="19" spans="5:20" s="360" customFormat="1" ht="12" customHeight="1">
      <c r="E19" s="376" t="s">
        <v>81</v>
      </c>
      <c r="H19" s="376"/>
      <c r="I19" s="376"/>
      <c r="J19" s="294">
        <v>4286.92166218</v>
      </c>
      <c r="K19" s="169"/>
      <c r="L19" s="294">
        <v>84.80798294444776</v>
      </c>
      <c r="M19" s="169"/>
      <c r="N19" s="294">
        <v>0</v>
      </c>
      <c r="O19" s="169"/>
      <c r="P19" s="294">
        <v>331.4744298806763</v>
      </c>
      <c r="Q19" s="169"/>
      <c r="R19" s="294">
        <v>0</v>
      </c>
      <c r="S19" s="169"/>
      <c r="T19" s="294">
        <v>4703.204075005124</v>
      </c>
    </row>
    <row r="20" spans="2:20" s="382" customFormat="1" ht="12" customHeight="1">
      <c r="B20" s="382" t="s">
        <v>750</v>
      </c>
      <c r="H20" s="383"/>
      <c r="I20" s="383"/>
      <c r="J20" s="328">
        <v>66568.0596608199</v>
      </c>
      <c r="K20" s="194"/>
      <c r="L20" s="328">
        <v>6635.234636599076</v>
      </c>
      <c r="M20" s="194"/>
      <c r="N20" s="328">
        <v>6405.856879726114</v>
      </c>
      <c r="O20" s="194"/>
      <c r="P20" s="328">
        <v>944.0682544729322</v>
      </c>
      <c r="Q20" s="194"/>
      <c r="R20" s="328">
        <v>-7.772737397400219</v>
      </c>
      <c r="S20" s="194"/>
      <c r="T20" s="328">
        <v>80545.44669422062</v>
      </c>
    </row>
    <row r="21" spans="3:20" s="360" customFormat="1" ht="12" customHeight="1">
      <c r="C21" s="360" t="s">
        <v>647</v>
      </c>
      <c r="H21" s="376"/>
      <c r="I21" s="376"/>
      <c r="J21" s="294">
        <v>23697.142283970763</v>
      </c>
      <c r="K21" s="169"/>
      <c r="L21" s="294">
        <v>2117.2978888702837</v>
      </c>
      <c r="M21" s="169"/>
      <c r="N21" s="294">
        <v>106.28923982163742</v>
      </c>
      <c r="O21" s="169"/>
      <c r="P21" s="294">
        <v>370.3087635182724</v>
      </c>
      <c r="Q21" s="169"/>
      <c r="R21" s="294">
        <v>0</v>
      </c>
      <c r="S21" s="169"/>
      <c r="T21" s="294">
        <v>26291.03817618095</v>
      </c>
    </row>
    <row r="22" spans="5:20" s="360" customFormat="1" ht="12" customHeight="1">
      <c r="E22" s="360" t="s">
        <v>177</v>
      </c>
      <c r="H22" s="376"/>
      <c r="I22" s="376"/>
      <c r="J22" s="294">
        <v>23447.762283970762</v>
      </c>
      <c r="K22" s="169"/>
      <c r="L22" s="294">
        <v>2117.2978888702837</v>
      </c>
      <c r="M22" s="169"/>
      <c r="N22" s="294">
        <v>106.28923982163742</v>
      </c>
      <c r="O22" s="169"/>
      <c r="P22" s="294">
        <v>368.9577635182724</v>
      </c>
      <c r="Q22" s="169"/>
      <c r="R22" s="294">
        <v>0</v>
      </c>
      <c r="S22" s="169"/>
      <c r="T22" s="294">
        <v>26040.30717618095</v>
      </c>
    </row>
    <row r="23" spans="6:20" s="360" customFormat="1" ht="12" customHeight="1">
      <c r="F23" s="360" t="s">
        <v>73</v>
      </c>
      <c r="H23" s="376"/>
      <c r="I23" s="376"/>
      <c r="J23" s="294">
        <v>23136.42401581882</v>
      </c>
      <c r="K23" s="169"/>
      <c r="L23" s="294">
        <v>953.1655816514287</v>
      </c>
      <c r="M23" s="169"/>
      <c r="N23" s="294">
        <v>105.91212322078027</v>
      </c>
      <c r="O23" s="169"/>
      <c r="P23" s="294">
        <v>346.23555236551994</v>
      </c>
      <c r="Q23" s="169"/>
      <c r="R23" s="294">
        <v>0</v>
      </c>
      <c r="S23" s="169"/>
      <c r="T23" s="294">
        <v>24541.737273056548</v>
      </c>
    </row>
    <row r="24" spans="6:20" s="360" customFormat="1" ht="12" customHeight="1">
      <c r="F24" s="360" t="s">
        <v>53</v>
      </c>
      <c r="H24" s="376"/>
      <c r="I24" s="376"/>
      <c r="J24" s="294">
        <v>311.33826815194334</v>
      </c>
      <c r="K24" s="169"/>
      <c r="L24" s="294">
        <v>1164.1323072188547</v>
      </c>
      <c r="M24" s="169"/>
      <c r="N24" s="294">
        <v>0.3771166008571498</v>
      </c>
      <c r="O24" s="169"/>
      <c r="P24" s="294">
        <v>22.722211152752436</v>
      </c>
      <c r="Q24" s="169"/>
      <c r="R24" s="294">
        <v>0</v>
      </c>
      <c r="S24" s="169"/>
      <c r="T24" s="294">
        <v>1498.569903124404</v>
      </c>
    </row>
    <row r="25" spans="5:20" s="360" customFormat="1" ht="12" customHeight="1">
      <c r="E25" s="360" t="s">
        <v>635</v>
      </c>
      <c r="H25" s="376"/>
      <c r="I25" s="376"/>
      <c r="J25" s="294">
        <v>249.38</v>
      </c>
      <c r="K25" s="169"/>
      <c r="L25" s="294">
        <v>0</v>
      </c>
      <c r="M25" s="169"/>
      <c r="N25" s="294">
        <v>0</v>
      </c>
      <c r="O25" s="169"/>
      <c r="P25" s="294">
        <v>1.350999999999999</v>
      </c>
      <c r="Q25" s="169"/>
      <c r="R25" s="294">
        <v>0</v>
      </c>
      <c r="S25" s="169"/>
      <c r="T25" s="294">
        <v>250.731</v>
      </c>
    </row>
    <row r="26" spans="3:20" s="360" customFormat="1" ht="12" customHeight="1">
      <c r="C26" s="360" t="s">
        <v>648</v>
      </c>
      <c r="D26" s="376"/>
      <c r="H26" s="376"/>
      <c r="I26" s="376"/>
      <c r="J26" s="294">
        <v>6925.9085919218505</v>
      </c>
      <c r="K26" s="169"/>
      <c r="L26" s="294">
        <v>-1331.8661628395232</v>
      </c>
      <c r="M26" s="169"/>
      <c r="N26" s="294">
        <v>103.57495077332834</v>
      </c>
      <c r="O26" s="169"/>
      <c r="P26" s="294">
        <v>191.4565106219373</v>
      </c>
      <c r="Q26" s="169"/>
      <c r="R26" s="294">
        <v>0.04079138999978227</v>
      </c>
      <c r="S26" s="169"/>
      <c r="T26" s="294">
        <v>5889.114681867592</v>
      </c>
    </row>
    <row r="27" spans="4:20" s="360" customFormat="1" ht="12" customHeight="1">
      <c r="D27" s="376" t="s">
        <v>161</v>
      </c>
      <c r="H27" s="376"/>
      <c r="I27" s="376"/>
      <c r="J27" s="294">
        <v>146.435243</v>
      </c>
      <c r="K27" s="169"/>
      <c r="L27" s="294">
        <v>-6.842853</v>
      </c>
      <c r="M27" s="169"/>
      <c r="N27" s="294">
        <v>0</v>
      </c>
      <c r="O27" s="169"/>
      <c r="P27" s="294">
        <v>-0.6</v>
      </c>
      <c r="Q27" s="169"/>
      <c r="R27" s="294">
        <v>0.018259999999969523</v>
      </c>
      <c r="S27" s="169"/>
      <c r="T27" s="294">
        <v>139.01065</v>
      </c>
    </row>
    <row r="28" spans="4:20" s="360" customFormat="1" ht="12" customHeight="1">
      <c r="D28" s="376" t="s">
        <v>78</v>
      </c>
      <c r="H28" s="376"/>
      <c r="I28" s="376"/>
      <c r="J28" s="294">
        <v>600.3558985621178</v>
      </c>
      <c r="K28" s="169"/>
      <c r="L28" s="294">
        <v>-207.11359542619894</v>
      </c>
      <c r="M28" s="169"/>
      <c r="N28" s="294">
        <v>4.623415</v>
      </c>
      <c r="O28" s="169"/>
      <c r="P28" s="294">
        <v>1.3038439189754172</v>
      </c>
      <c r="Q28" s="169"/>
      <c r="R28" s="294">
        <v>0</v>
      </c>
      <c r="S28" s="169"/>
      <c r="T28" s="294">
        <v>399.16956205489424</v>
      </c>
    </row>
    <row r="29" spans="4:20" s="360" customFormat="1" ht="12" customHeight="1">
      <c r="D29" s="376"/>
      <c r="E29" s="360" t="s">
        <v>536</v>
      </c>
      <c r="H29" s="376"/>
      <c r="I29" s="376"/>
      <c r="J29" s="294">
        <v>69.29619056</v>
      </c>
      <c r="K29" s="169"/>
      <c r="L29" s="294">
        <v>-2.600942</v>
      </c>
      <c r="M29" s="169"/>
      <c r="N29" s="294">
        <v>0.523415</v>
      </c>
      <c r="O29" s="169"/>
      <c r="P29" s="294">
        <v>0</v>
      </c>
      <c r="Q29" s="169"/>
      <c r="R29" s="294">
        <v>0</v>
      </c>
      <c r="S29" s="169"/>
      <c r="T29" s="294">
        <v>67.21866356</v>
      </c>
    </row>
    <row r="30" spans="4:20" s="360" customFormat="1" ht="12" customHeight="1">
      <c r="D30" s="376"/>
      <c r="E30" s="360" t="s">
        <v>215</v>
      </c>
      <c r="H30" s="376"/>
      <c r="I30" s="376"/>
      <c r="J30" s="294">
        <v>531.0597080021178</v>
      </c>
      <c r="K30" s="169"/>
      <c r="L30" s="294">
        <v>-204.51265342619894</v>
      </c>
      <c r="M30" s="169"/>
      <c r="N30" s="294">
        <v>4.1</v>
      </c>
      <c r="O30" s="169"/>
      <c r="P30" s="294">
        <v>1.3038439189754172</v>
      </c>
      <c r="Q30" s="169"/>
      <c r="R30" s="294">
        <v>0</v>
      </c>
      <c r="S30" s="169"/>
      <c r="T30" s="294">
        <v>331.95089849489426</v>
      </c>
    </row>
    <row r="31" spans="4:20" s="360" customFormat="1" ht="12" customHeight="1">
      <c r="D31" s="376" t="s">
        <v>438</v>
      </c>
      <c r="H31" s="376"/>
      <c r="I31" s="376"/>
      <c r="J31" s="294">
        <v>2138.1398493399984</v>
      </c>
      <c r="K31" s="169"/>
      <c r="L31" s="294">
        <v>-723.4425905333244</v>
      </c>
      <c r="M31" s="169"/>
      <c r="N31" s="294">
        <v>98.95153577332835</v>
      </c>
      <c r="O31" s="169"/>
      <c r="P31" s="294">
        <v>184.9</v>
      </c>
      <c r="Q31" s="169"/>
      <c r="R31" s="294">
        <v>0</v>
      </c>
      <c r="S31" s="169"/>
      <c r="T31" s="294">
        <v>1698.5487945800023</v>
      </c>
    </row>
    <row r="32" spans="4:20" s="360" customFormat="1" ht="12" customHeight="1">
      <c r="D32" s="376" t="s">
        <v>81</v>
      </c>
      <c r="H32" s="376"/>
      <c r="I32" s="376"/>
      <c r="J32" s="294">
        <v>4040.977601019734</v>
      </c>
      <c r="K32" s="169"/>
      <c r="L32" s="294">
        <v>-394.4671238799999</v>
      </c>
      <c r="M32" s="169"/>
      <c r="N32" s="294">
        <v>0</v>
      </c>
      <c r="O32" s="169"/>
      <c r="P32" s="294">
        <v>5.852666702961869</v>
      </c>
      <c r="Q32" s="169"/>
      <c r="R32" s="294">
        <v>0.022531389999812745</v>
      </c>
      <c r="S32" s="169"/>
      <c r="T32" s="294">
        <v>3652.3856752326956</v>
      </c>
    </row>
    <row r="33" spans="4:20" s="360" customFormat="1" ht="12" customHeight="1">
      <c r="D33" s="376"/>
      <c r="E33" s="360" t="s">
        <v>22</v>
      </c>
      <c r="H33" s="376"/>
      <c r="I33" s="376"/>
      <c r="J33" s="294">
        <v>1008.91203035</v>
      </c>
      <c r="K33" s="169"/>
      <c r="L33" s="294">
        <v>412.411616</v>
      </c>
      <c r="M33" s="169"/>
      <c r="N33" s="294">
        <v>0</v>
      </c>
      <c r="O33" s="169"/>
      <c r="P33" s="294">
        <v>1</v>
      </c>
      <c r="Q33" s="169"/>
      <c r="R33" s="294">
        <v>0.022531389999812745</v>
      </c>
      <c r="S33" s="169"/>
      <c r="T33" s="294">
        <v>1422.3461777399998</v>
      </c>
    </row>
    <row r="34" spans="4:20" s="360" customFormat="1" ht="12" customHeight="1">
      <c r="D34" s="376"/>
      <c r="E34" s="360" t="s">
        <v>630</v>
      </c>
      <c r="H34" s="376"/>
      <c r="I34" s="376"/>
      <c r="J34" s="294">
        <v>655.7928197275</v>
      </c>
      <c r="K34" s="169"/>
      <c r="L34" s="294">
        <v>333.6446120063446</v>
      </c>
      <c r="M34" s="169"/>
      <c r="N34" s="294">
        <v>0</v>
      </c>
      <c r="O34" s="169"/>
      <c r="P34" s="294">
        <v>0</v>
      </c>
      <c r="Q34" s="169"/>
      <c r="R34" s="294">
        <v>0.048335461621263676</v>
      </c>
      <c r="S34" s="169"/>
      <c r="T34" s="294">
        <v>989.4857671954659</v>
      </c>
    </row>
    <row r="35" spans="2:20" s="360" customFormat="1" ht="12" customHeight="1">
      <c r="B35" s="376"/>
      <c r="C35" s="376"/>
      <c r="D35" s="376"/>
      <c r="E35" s="360" t="s">
        <v>649</v>
      </c>
      <c r="H35" s="376"/>
      <c r="I35" s="376"/>
      <c r="J35" s="294">
        <v>353.11921062249996</v>
      </c>
      <c r="K35" s="169"/>
      <c r="L35" s="294">
        <v>78.76700399365542</v>
      </c>
      <c r="M35" s="169"/>
      <c r="N35" s="294">
        <v>0</v>
      </c>
      <c r="O35" s="169"/>
      <c r="P35" s="294">
        <v>1</v>
      </c>
      <c r="Q35" s="169"/>
      <c r="R35" s="294">
        <v>-0.02580407162145093</v>
      </c>
      <c r="S35" s="169"/>
      <c r="T35" s="294">
        <v>432.8604105445339</v>
      </c>
    </row>
    <row r="36" spans="5:20" s="360" customFormat="1" ht="12" customHeight="1">
      <c r="E36" s="360" t="s">
        <v>74</v>
      </c>
      <c r="H36" s="376"/>
      <c r="I36" s="376"/>
      <c r="J36" s="294">
        <v>3032.065570669734</v>
      </c>
      <c r="K36" s="169"/>
      <c r="L36" s="294">
        <v>-806.8787398799999</v>
      </c>
      <c r="M36" s="169"/>
      <c r="N36" s="294">
        <v>0</v>
      </c>
      <c r="O36" s="169"/>
      <c r="P36" s="294">
        <v>4.852666702961869</v>
      </c>
      <c r="Q36" s="169"/>
      <c r="R36" s="294">
        <v>0</v>
      </c>
      <c r="S36" s="169"/>
      <c r="T36" s="294">
        <v>2230.039497492696</v>
      </c>
    </row>
    <row r="37" spans="3:20" s="360" customFormat="1" ht="12" customHeight="1">
      <c r="C37" s="360" t="s">
        <v>650</v>
      </c>
      <c r="E37" s="376"/>
      <c r="H37" s="376"/>
      <c r="I37" s="376"/>
      <c r="J37" s="294">
        <v>30558.60165735</v>
      </c>
      <c r="K37" s="169"/>
      <c r="L37" s="294">
        <v>5527.926099780915</v>
      </c>
      <c r="M37" s="169"/>
      <c r="N37" s="294">
        <v>5312.970375988525</v>
      </c>
      <c r="O37" s="169"/>
      <c r="P37" s="294">
        <v>243.3957972305536</v>
      </c>
      <c r="Q37" s="169"/>
      <c r="R37" s="294">
        <v>0</v>
      </c>
      <c r="S37" s="169"/>
      <c r="T37" s="294">
        <v>41642.89393035</v>
      </c>
    </row>
    <row r="38" spans="5:20" s="360" customFormat="1" ht="12" customHeight="1">
      <c r="E38" s="376" t="s">
        <v>636</v>
      </c>
      <c r="H38" s="376"/>
      <c r="I38" s="376"/>
      <c r="J38" s="294">
        <v>0</v>
      </c>
      <c r="K38" s="169"/>
      <c r="L38" s="294">
        <v>0</v>
      </c>
      <c r="M38" s="169"/>
      <c r="N38" s="294">
        <v>0</v>
      </c>
      <c r="O38" s="169"/>
      <c r="P38" s="294">
        <v>0</v>
      </c>
      <c r="Q38" s="169"/>
      <c r="R38" s="294">
        <v>0</v>
      </c>
      <c r="S38" s="169"/>
      <c r="T38" s="294">
        <v>0</v>
      </c>
    </row>
    <row r="39" spans="5:20" s="360" customFormat="1" ht="12" customHeight="1">
      <c r="E39" s="376" t="s">
        <v>637</v>
      </c>
      <c r="H39" s="376"/>
      <c r="I39" s="376"/>
      <c r="J39" s="294">
        <v>30485.7</v>
      </c>
      <c r="K39" s="169"/>
      <c r="L39" s="294">
        <v>5479.066048268015</v>
      </c>
      <c r="M39" s="169"/>
      <c r="N39" s="294">
        <v>5275.638154501426</v>
      </c>
      <c r="O39" s="169"/>
      <c r="P39" s="294">
        <v>155.2957972305536</v>
      </c>
      <c r="Q39" s="169"/>
      <c r="R39" s="294">
        <v>0</v>
      </c>
      <c r="S39" s="169"/>
      <c r="T39" s="294">
        <v>41395.7</v>
      </c>
    </row>
    <row r="40" spans="5:20" s="360" customFormat="1" ht="12" customHeight="1">
      <c r="E40" s="376"/>
      <c r="F40" s="360" t="s">
        <v>536</v>
      </c>
      <c r="H40" s="384"/>
      <c r="I40" s="384"/>
      <c r="J40" s="294">
        <v>30279.4</v>
      </c>
      <c r="K40" s="169"/>
      <c r="L40" s="294">
        <v>5473.772585348015</v>
      </c>
      <c r="M40" s="169"/>
      <c r="N40" s="294">
        <v>5266.786777504487</v>
      </c>
      <c r="O40" s="169"/>
      <c r="P40" s="294">
        <v>152.94063714749186</v>
      </c>
      <c r="Q40" s="169"/>
      <c r="R40" s="294">
        <v>0</v>
      </c>
      <c r="S40" s="169"/>
      <c r="T40" s="294">
        <v>41172.9</v>
      </c>
    </row>
    <row r="41" spans="5:20" s="360" customFormat="1" ht="12" customHeight="1">
      <c r="E41" s="376"/>
      <c r="F41" s="360" t="s">
        <v>215</v>
      </c>
      <c r="H41" s="384"/>
      <c r="I41" s="384"/>
      <c r="J41" s="294">
        <v>206.3</v>
      </c>
      <c r="K41" s="169"/>
      <c r="L41" s="294">
        <v>5.293462919999968</v>
      </c>
      <c r="M41" s="169"/>
      <c r="N41" s="294">
        <v>8.851376996938342</v>
      </c>
      <c r="O41" s="169"/>
      <c r="P41" s="294">
        <v>2.3551600830617594</v>
      </c>
      <c r="Q41" s="169"/>
      <c r="R41" s="294">
        <v>0</v>
      </c>
      <c r="S41" s="169"/>
      <c r="T41" s="294">
        <v>222.8</v>
      </c>
    </row>
    <row r="42" spans="5:20" s="360" customFormat="1" ht="12" customHeight="1">
      <c r="E42" s="376" t="s">
        <v>438</v>
      </c>
      <c r="H42" s="376"/>
      <c r="I42" s="376"/>
      <c r="J42" s="294">
        <v>60.80165734999997</v>
      </c>
      <c r="K42" s="169"/>
      <c r="L42" s="294">
        <v>-97.2399484871</v>
      </c>
      <c r="M42" s="169"/>
      <c r="N42" s="294">
        <v>37.332221487100014</v>
      </c>
      <c r="O42" s="169"/>
      <c r="P42" s="294">
        <v>88.1</v>
      </c>
      <c r="Q42" s="169"/>
      <c r="R42" s="294">
        <v>0</v>
      </c>
      <c r="S42" s="169"/>
      <c r="T42" s="294">
        <v>88.99393034999999</v>
      </c>
    </row>
    <row r="43" spans="5:20" s="360" customFormat="1" ht="12" customHeight="1">
      <c r="E43" s="376" t="s">
        <v>638</v>
      </c>
      <c r="H43" s="376"/>
      <c r="I43" s="376"/>
      <c r="J43" s="294">
        <v>12.1</v>
      </c>
      <c r="K43" s="169"/>
      <c r="L43" s="294">
        <v>146.1</v>
      </c>
      <c r="M43" s="169"/>
      <c r="N43" s="294">
        <v>0</v>
      </c>
      <c r="O43" s="169"/>
      <c r="P43" s="294">
        <v>0</v>
      </c>
      <c r="Q43" s="169"/>
      <c r="R43" s="294">
        <v>0</v>
      </c>
      <c r="S43" s="169"/>
      <c r="T43" s="294">
        <v>158.2</v>
      </c>
    </row>
    <row r="44" spans="5:20" s="360" customFormat="1" ht="12" customHeight="1">
      <c r="E44" s="376"/>
      <c r="F44" s="360" t="s">
        <v>22</v>
      </c>
      <c r="H44" s="376"/>
      <c r="I44" s="376"/>
      <c r="J44" s="294">
        <v>0</v>
      </c>
      <c r="K44" s="169"/>
      <c r="L44" s="294">
        <v>0</v>
      </c>
      <c r="M44" s="169"/>
      <c r="N44" s="294">
        <v>0</v>
      </c>
      <c r="O44" s="169"/>
      <c r="P44" s="294">
        <v>0</v>
      </c>
      <c r="Q44" s="169"/>
      <c r="R44" s="294">
        <v>0</v>
      </c>
      <c r="S44" s="169"/>
      <c r="T44" s="294">
        <v>0</v>
      </c>
    </row>
    <row r="45" spans="5:20" s="360" customFormat="1" ht="12" customHeight="1">
      <c r="E45" s="376"/>
      <c r="F45" s="360" t="s">
        <v>630</v>
      </c>
      <c r="H45" s="376"/>
      <c r="I45" s="376"/>
      <c r="J45" s="294">
        <v>0</v>
      </c>
      <c r="K45" s="169"/>
      <c r="L45" s="294">
        <v>0</v>
      </c>
      <c r="M45" s="169"/>
      <c r="N45" s="294">
        <v>0</v>
      </c>
      <c r="O45" s="169"/>
      <c r="P45" s="294">
        <v>0</v>
      </c>
      <c r="Q45" s="169"/>
      <c r="R45" s="294">
        <v>0</v>
      </c>
      <c r="S45" s="169"/>
      <c r="T45" s="294">
        <v>0</v>
      </c>
    </row>
    <row r="46" spans="6:20" s="360" customFormat="1" ht="12" customHeight="1">
      <c r="F46" s="360" t="s">
        <v>649</v>
      </c>
      <c r="H46" s="376"/>
      <c r="I46" s="376"/>
      <c r="J46" s="294">
        <v>0</v>
      </c>
      <c r="K46" s="169"/>
      <c r="L46" s="294">
        <v>0</v>
      </c>
      <c r="M46" s="169"/>
      <c r="N46" s="294">
        <v>0</v>
      </c>
      <c r="O46" s="169"/>
      <c r="P46" s="294">
        <v>0</v>
      </c>
      <c r="Q46" s="169"/>
      <c r="R46" s="294">
        <v>0</v>
      </c>
      <c r="S46" s="169"/>
      <c r="T46" s="294">
        <v>0</v>
      </c>
    </row>
    <row r="47" spans="5:20" s="360" customFormat="1" ht="12" customHeight="1">
      <c r="E47" s="376"/>
      <c r="F47" s="360" t="s">
        <v>74</v>
      </c>
      <c r="H47" s="376"/>
      <c r="I47" s="376"/>
      <c r="J47" s="294">
        <v>12.1</v>
      </c>
      <c r="K47" s="169"/>
      <c r="L47" s="294">
        <v>146.1</v>
      </c>
      <c r="M47" s="169"/>
      <c r="N47" s="294">
        <v>0</v>
      </c>
      <c r="O47" s="169"/>
      <c r="P47" s="294">
        <v>0</v>
      </c>
      <c r="Q47" s="169"/>
      <c r="R47" s="294">
        <v>0</v>
      </c>
      <c r="S47" s="169"/>
      <c r="T47" s="294">
        <v>158.2</v>
      </c>
    </row>
    <row r="48" spans="3:20" s="360" customFormat="1" ht="12" customHeight="1">
      <c r="C48" s="360" t="s">
        <v>651</v>
      </c>
      <c r="E48" s="376"/>
      <c r="H48" s="376"/>
      <c r="I48" s="376"/>
      <c r="J48" s="294">
        <v>5386.4071275772885</v>
      </c>
      <c r="K48" s="169"/>
      <c r="L48" s="294">
        <v>321.87681078740013</v>
      </c>
      <c r="M48" s="169"/>
      <c r="N48" s="294">
        <v>883.0223131426225</v>
      </c>
      <c r="O48" s="169"/>
      <c r="P48" s="294">
        <v>138.9071831021689</v>
      </c>
      <c r="Q48" s="169"/>
      <c r="R48" s="294">
        <v>-7.813528787400001</v>
      </c>
      <c r="S48" s="169"/>
      <c r="T48" s="294">
        <v>6722.399905822081</v>
      </c>
    </row>
    <row r="49" spans="5:20" s="360" customFormat="1" ht="12" customHeight="1">
      <c r="E49" s="376" t="s">
        <v>636</v>
      </c>
      <c r="H49" s="376"/>
      <c r="I49" s="376"/>
      <c r="J49" s="294">
        <v>0</v>
      </c>
      <c r="K49" s="169"/>
      <c r="L49" s="294">
        <v>0</v>
      </c>
      <c r="M49" s="169"/>
      <c r="N49" s="294">
        <v>0</v>
      </c>
      <c r="O49" s="169"/>
      <c r="P49" s="294">
        <v>0</v>
      </c>
      <c r="Q49" s="169"/>
      <c r="R49" s="294">
        <v>0</v>
      </c>
      <c r="S49" s="169"/>
      <c r="T49" s="294">
        <v>0</v>
      </c>
    </row>
    <row r="50" spans="5:20" s="360" customFormat="1" ht="12" customHeight="1">
      <c r="E50" s="376" t="s">
        <v>637</v>
      </c>
      <c r="H50" s="376"/>
      <c r="I50" s="376"/>
      <c r="J50" s="294">
        <v>5227.444775737289</v>
      </c>
      <c r="K50" s="169"/>
      <c r="L50" s="294">
        <v>195.60299984000008</v>
      </c>
      <c r="M50" s="169"/>
      <c r="N50" s="294">
        <v>882.1223131426225</v>
      </c>
      <c r="O50" s="169"/>
      <c r="P50" s="294">
        <v>137.3071831021689</v>
      </c>
      <c r="Q50" s="169"/>
      <c r="R50" s="294">
        <v>0</v>
      </c>
      <c r="S50" s="169"/>
      <c r="T50" s="294">
        <v>6442.47727182208</v>
      </c>
    </row>
    <row r="51" spans="5:20" s="360" customFormat="1" ht="12" customHeight="1">
      <c r="E51" s="376"/>
      <c r="F51" s="360" t="s">
        <v>536</v>
      </c>
      <c r="H51" s="376"/>
      <c r="I51" s="376"/>
      <c r="J51" s="294">
        <v>3121.2661782006917</v>
      </c>
      <c r="K51" s="169"/>
      <c r="L51" s="294">
        <v>310.94452917</v>
      </c>
      <c r="M51" s="169"/>
      <c r="N51" s="294">
        <v>411.9497829992483</v>
      </c>
      <c r="O51" s="169"/>
      <c r="P51" s="294">
        <v>28.95</v>
      </c>
      <c r="Q51" s="169"/>
      <c r="R51" s="294">
        <v>0</v>
      </c>
      <c r="S51" s="169"/>
      <c r="T51" s="294">
        <v>3873.1104903699397</v>
      </c>
    </row>
    <row r="52" spans="5:20" s="360" customFormat="1" ht="12" customHeight="1">
      <c r="E52" s="376"/>
      <c r="F52" s="360" t="s">
        <v>215</v>
      </c>
      <c r="H52" s="376"/>
      <c r="I52" s="376"/>
      <c r="J52" s="294">
        <v>2106.1785975365974</v>
      </c>
      <c r="K52" s="169"/>
      <c r="L52" s="294">
        <v>-115.34152932999993</v>
      </c>
      <c r="M52" s="169"/>
      <c r="N52" s="294">
        <v>470.1725301433741</v>
      </c>
      <c r="O52" s="169"/>
      <c r="P52" s="294">
        <v>108.35718310216889</v>
      </c>
      <c r="Q52" s="169"/>
      <c r="R52" s="294">
        <v>0</v>
      </c>
      <c r="S52" s="169"/>
      <c r="T52" s="294">
        <v>2569.3667814521405</v>
      </c>
    </row>
    <row r="53" spans="5:20" s="360" customFormat="1" ht="12" customHeight="1">
      <c r="E53" s="376" t="s">
        <v>438</v>
      </c>
      <c r="H53" s="384"/>
      <c r="I53" s="384"/>
      <c r="J53" s="294">
        <v>27.29282869</v>
      </c>
      <c r="K53" s="169"/>
      <c r="L53" s="294">
        <v>-0.17810950260000002</v>
      </c>
      <c r="M53" s="169"/>
      <c r="N53" s="294">
        <v>0.9</v>
      </c>
      <c r="O53" s="169"/>
      <c r="P53" s="294">
        <v>1.6</v>
      </c>
      <c r="Q53" s="169"/>
      <c r="R53" s="294">
        <v>-7.813528787400001</v>
      </c>
      <c r="S53" s="169"/>
      <c r="T53" s="294">
        <v>21.8011904</v>
      </c>
    </row>
    <row r="54" spans="5:20" s="360" customFormat="1" ht="12" customHeight="1">
      <c r="E54" s="376" t="s">
        <v>638</v>
      </c>
      <c r="H54" s="384"/>
      <c r="I54" s="384"/>
      <c r="J54" s="294">
        <v>131.66952314999997</v>
      </c>
      <c r="K54" s="169"/>
      <c r="L54" s="294">
        <v>126.45192045000002</v>
      </c>
      <c r="M54" s="169"/>
      <c r="N54" s="294">
        <v>0</v>
      </c>
      <c r="O54" s="169"/>
      <c r="P54" s="294">
        <v>0</v>
      </c>
      <c r="Q54" s="169"/>
      <c r="R54" s="294">
        <v>0</v>
      </c>
      <c r="S54" s="169"/>
      <c r="T54" s="294">
        <v>258.1214436</v>
      </c>
    </row>
    <row r="55" spans="5:20" s="360" customFormat="1" ht="12" customHeight="1">
      <c r="E55" s="376"/>
      <c r="F55" s="360" t="s">
        <v>22</v>
      </c>
      <c r="H55" s="376"/>
      <c r="I55" s="376"/>
      <c r="J55" s="294">
        <v>0</v>
      </c>
      <c r="K55" s="169"/>
      <c r="L55" s="294">
        <v>0</v>
      </c>
      <c r="M55" s="169"/>
      <c r="N55" s="294">
        <v>0</v>
      </c>
      <c r="O55" s="169"/>
      <c r="P55" s="294">
        <v>0</v>
      </c>
      <c r="Q55" s="169"/>
      <c r="R55" s="294">
        <v>0</v>
      </c>
      <c r="S55" s="169"/>
      <c r="T55" s="294">
        <v>0</v>
      </c>
    </row>
    <row r="56" spans="5:20" s="360" customFormat="1" ht="12" customHeight="1">
      <c r="E56" s="376"/>
      <c r="F56" s="360" t="s">
        <v>630</v>
      </c>
      <c r="H56" s="376"/>
      <c r="I56" s="376"/>
      <c r="J56" s="294">
        <v>0</v>
      </c>
      <c r="K56" s="169"/>
      <c r="L56" s="294">
        <v>0</v>
      </c>
      <c r="M56" s="169"/>
      <c r="N56" s="294">
        <v>0</v>
      </c>
      <c r="O56" s="169"/>
      <c r="P56" s="294">
        <v>0</v>
      </c>
      <c r="Q56" s="169"/>
      <c r="R56" s="294">
        <v>0</v>
      </c>
      <c r="S56" s="169"/>
      <c r="T56" s="294">
        <v>0</v>
      </c>
    </row>
    <row r="57" spans="6:20" s="360" customFormat="1" ht="12" customHeight="1">
      <c r="F57" s="360" t="s">
        <v>649</v>
      </c>
      <c r="H57" s="376"/>
      <c r="I57" s="376"/>
      <c r="J57" s="294">
        <v>0</v>
      </c>
      <c r="K57" s="169"/>
      <c r="L57" s="294">
        <v>0</v>
      </c>
      <c r="M57" s="169"/>
      <c r="N57" s="294">
        <v>0</v>
      </c>
      <c r="O57" s="169"/>
      <c r="P57" s="294">
        <v>0</v>
      </c>
      <c r="Q57" s="169"/>
      <c r="R57" s="294">
        <v>0</v>
      </c>
      <c r="S57" s="169"/>
      <c r="T57" s="294">
        <v>0</v>
      </c>
    </row>
    <row r="58" spans="5:20" s="360" customFormat="1" ht="12" customHeight="1">
      <c r="E58" s="376"/>
      <c r="F58" s="360" t="s">
        <v>74</v>
      </c>
      <c r="H58" s="376"/>
      <c r="I58" s="376"/>
      <c r="J58" s="294">
        <v>131.66952314999997</v>
      </c>
      <c r="K58" s="169"/>
      <c r="L58" s="294">
        <v>126.45192045000002</v>
      </c>
      <c r="M58" s="169"/>
      <c r="N58" s="294">
        <v>0</v>
      </c>
      <c r="O58" s="169"/>
      <c r="P58" s="294">
        <v>0</v>
      </c>
      <c r="Q58" s="169"/>
      <c r="R58" s="294">
        <v>0</v>
      </c>
      <c r="S58" s="169"/>
      <c r="T58" s="294">
        <v>258.1214436</v>
      </c>
    </row>
    <row r="59" spans="2:20" s="382" customFormat="1" ht="12" customHeight="1">
      <c r="B59" s="382" t="s">
        <v>751</v>
      </c>
      <c r="E59" s="383"/>
      <c r="H59" s="383"/>
      <c r="I59" s="383"/>
      <c r="J59" s="328">
        <v>69881.44152637394</v>
      </c>
      <c r="K59" s="194"/>
      <c r="L59" s="328">
        <v>1887.5277197859014</v>
      </c>
      <c r="M59" s="194"/>
      <c r="N59" s="328">
        <v>2124.5679874567595</v>
      </c>
      <c r="O59" s="194"/>
      <c r="P59" s="328">
        <v>1113.3689959880858</v>
      </c>
      <c r="Q59" s="194"/>
      <c r="R59" s="328">
        <v>0.0485599999999522</v>
      </c>
      <c r="S59" s="194"/>
      <c r="T59" s="328">
        <v>75007.0062296047</v>
      </c>
    </row>
    <row r="60" spans="5:20" s="360" customFormat="1" ht="12" customHeight="1">
      <c r="E60" s="376" t="s">
        <v>161</v>
      </c>
      <c r="H60" s="376"/>
      <c r="I60" s="376"/>
      <c r="J60" s="294">
        <v>35909.74451985829</v>
      </c>
      <c r="K60" s="169"/>
      <c r="L60" s="294">
        <v>1354.731827519773</v>
      </c>
      <c r="M60" s="169"/>
      <c r="N60" s="294">
        <v>56.63627962679398</v>
      </c>
      <c r="O60" s="169"/>
      <c r="P60" s="294">
        <v>385.36899598808577</v>
      </c>
      <c r="Q60" s="169"/>
      <c r="R60" s="294">
        <v>0</v>
      </c>
      <c r="S60" s="169"/>
      <c r="T60" s="294">
        <v>37706.48162299294</v>
      </c>
    </row>
    <row r="61" spans="5:20" s="360" customFormat="1" ht="12" customHeight="1">
      <c r="E61" s="376"/>
      <c r="F61" s="360" t="s">
        <v>631</v>
      </c>
      <c r="H61" s="376"/>
      <c r="I61" s="376"/>
      <c r="J61" s="294">
        <v>31105.704695983477</v>
      </c>
      <c r="K61" s="169"/>
      <c r="L61" s="294">
        <v>1139.296442359773</v>
      </c>
      <c r="M61" s="169"/>
      <c r="N61" s="294">
        <v>56.63627962679398</v>
      </c>
      <c r="O61" s="169"/>
      <c r="P61" s="294">
        <v>385.36899598808577</v>
      </c>
      <c r="Q61" s="169"/>
      <c r="R61" s="294">
        <v>0</v>
      </c>
      <c r="S61" s="169"/>
      <c r="T61" s="294">
        <v>32687.00641395813</v>
      </c>
    </row>
    <row r="62" spans="5:20" s="360" customFormat="1" ht="12" customHeight="1">
      <c r="E62" s="376"/>
      <c r="F62" s="360" t="s">
        <v>17</v>
      </c>
      <c r="H62" s="376"/>
      <c r="I62" s="376"/>
      <c r="J62" s="294">
        <v>4804.039823874812</v>
      </c>
      <c r="K62" s="169"/>
      <c r="L62" s="294">
        <v>215.43538516</v>
      </c>
      <c r="M62" s="169"/>
      <c r="N62" s="294">
        <v>0</v>
      </c>
      <c r="O62" s="169"/>
      <c r="P62" s="294">
        <v>0</v>
      </c>
      <c r="Q62" s="169"/>
      <c r="R62" s="294">
        <v>0</v>
      </c>
      <c r="S62" s="169"/>
      <c r="T62" s="294">
        <v>5019.475209034812</v>
      </c>
    </row>
    <row r="63" spans="5:20" s="360" customFormat="1" ht="12" customHeight="1">
      <c r="E63" s="376" t="s">
        <v>78</v>
      </c>
      <c r="H63" s="376"/>
      <c r="I63" s="376"/>
      <c r="J63" s="294">
        <v>17026.68521479369</v>
      </c>
      <c r="K63" s="169"/>
      <c r="L63" s="294">
        <v>824.3474553800004</v>
      </c>
      <c r="M63" s="169"/>
      <c r="N63" s="294">
        <v>1969.4104163775653</v>
      </c>
      <c r="O63" s="169"/>
      <c r="P63" s="294">
        <v>141.4</v>
      </c>
      <c r="Q63" s="169"/>
      <c r="R63" s="294">
        <v>0</v>
      </c>
      <c r="S63" s="169"/>
      <c r="T63" s="294">
        <v>19961.84308655126</v>
      </c>
    </row>
    <row r="64" spans="5:20" s="360" customFormat="1" ht="12" customHeight="1">
      <c r="E64" s="376"/>
      <c r="F64" s="360" t="s">
        <v>536</v>
      </c>
      <c r="H64" s="384"/>
      <c r="I64" s="384"/>
      <c r="J64" s="294">
        <v>13715.161051246925</v>
      </c>
      <c r="K64" s="169"/>
      <c r="L64" s="294">
        <v>812.9647413100004</v>
      </c>
      <c r="M64" s="169"/>
      <c r="N64" s="294">
        <v>1938.9014161101684</v>
      </c>
      <c r="O64" s="169"/>
      <c r="P64" s="294">
        <v>97.8</v>
      </c>
      <c r="Q64" s="169"/>
      <c r="R64" s="294">
        <v>0</v>
      </c>
      <c r="S64" s="169"/>
      <c r="T64" s="294">
        <v>16564.827208667095</v>
      </c>
    </row>
    <row r="65" spans="5:20" s="360" customFormat="1" ht="12" customHeight="1">
      <c r="E65" s="376"/>
      <c r="F65" s="360" t="s">
        <v>215</v>
      </c>
      <c r="H65" s="384"/>
      <c r="I65" s="384"/>
      <c r="J65" s="294">
        <v>3311.5241635467664</v>
      </c>
      <c r="K65" s="169"/>
      <c r="L65" s="294">
        <v>11.38271407000002</v>
      </c>
      <c r="M65" s="169"/>
      <c r="N65" s="294">
        <v>30.50900026739693</v>
      </c>
      <c r="O65" s="169"/>
      <c r="P65" s="294">
        <v>43.6</v>
      </c>
      <c r="Q65" s="169"/>
      <c r="R65" s="294">
        <v>0</v>
      </c>
      <c r="S65" s="169"/>
      <c r="T65" s="294">
        <v>3397.015877884164</v>
      </c>
    </row>
    <row r="66" spans="5:20" s="360" customFormat="1" ht="12" customHeight="1">
      <c r="E66" s="376" t="s">
        <v>438</v>
      </c>
      <c r="H66" s="376"/>
      <c r="I66" s="376"/>
      <c r="J66" s="294">
        <v>239.90953318999993</v>
      </c>
      <c r="K66" s="169"/>
      <c r="L66" s="294">
        <v>-654.1096008524</v>
      </c>
      <c r="M66" s="169"/>
      <c r="N66" s="294">
        <v>98.52129145240008</v>
      </c>
      <c r="O66" s="169"/>
      <c r="P66" s="294">
        <v>553.6</v>
      </c>
      <c r="Q66" s="169"/>
      <c r="R66" s="294">
        <v>0</v>
      </c>
      <c r="S66" s="169"/>
      <c r="T66" s="294">
        <v>237.92122379</v>
      </c>
    </row>
    <row r="67" spans="5:20" s="360" customFormat="1" ht="12" customHeight="1">
      <c r="E67" s="376" t="s">
        <v>81</v>
      </c>
      <c r="H67" s="376"/>
      <c r="I67" s="376"/>
      <c r="J67" s="294">
        <v>16705.10225853196</v>
      </c>
      <c r="K67" s="169"/>
      <c r="L67" s="294">
        <v>362.5580377385278</v>
      </c>
      <c r="M67" s="169"/>
      <c r="N67" s="294">
        <v>0</v>
      </c>
      <c r="O67" s="169"/>
      <c r="P67" s="294">
        <v>33</v>
      </c>
      <c r="Q67" s="169"/>
      <c r="R67" s="294">
        <v>0.0485599999999522</v>
      </c>
      <c r="S67" s="169"/>
      <c r="T67" s="294">
        <v>17100.760296270488</v>
      </c>
    </row>
    <row r="68" spans="5:20" s="360" customFormat="1" ht="12" customHeight="1">
      <c r="E68" s="376"/>
      <c r="F68" s="360" t="s">
        <v>21</v>
      </c>
      <c r="H68" s="376"/>
      <c r="I68" s="376"/>
      <c r="J68" s="294">
        <v>10264.526456417647</v>
      </c>
      <c r="K68" s="169"/>
      <c r="L68" s="294">
        <v>1130.9895262285288</v>
      </c>
      <c r="M68" s="169"/>
      <c r="N68" s="294">
        <v>0</v>
      </c>
      <c r="O68" s="169"/>
      <c r="P68" s="294">
        <v>0</v>
      </c>
      <c r="Q68" s="169"/>
      <c r="R68" s="294">
        <v>0</v>
      </c>
      <c r="S68" s="169"/>
      <c r="T68" s="294">
        <v>11395.515982646177</v>
      </c>
    </row>
    <row r="69" spans="5:20" s="360" customFormat="1" ht="12" customHeight="1">
      <c r="E69" s="376"/>
      <c r="F69" s="360" t="s">
        <v>22</v>
      </c>
      <c r="H69" s="376"/>
      <c r="I69" s="376"/>
      <c r="J69" s="294">
        <v>847.03708291</v>
      </c>
      <c r="K69" s="169"/>
      <c r="L69" s="294">
        <v>5.198472399999999</v>
      </c>
      <c r="M69" s="169"/>
      <c r="N69" s="294">
        <v>0</v>
      </c>
      <c r="O69" s="169"/>
      <c r="P69" s="294">
        <v>0</v>
      </c>
      <c r="Q69" s="169"/>
      <c r="R69" s="294">
        <v>0</v>
      </c>
      <c r="S69" s="169"/>
      <c r="T69" s="294">
        <v>852.23555531</v>
      </c>
    </row>
    <row r="70" spans="5:20" s="360" customFormat="1" ht="12" customHeight="1">
      <c r="E70" s="376"/>
      <c r="F70" s="360" t="s">
        <v>630</v>
      </c>
      <c r="H70" s="376"/>
      <c r="I70" s="376"/>
      <c r="J70" s="294">
        <v>847.03708291</v>
      </c>
      <c r="K70" s="169"/>
      <c r="L70" s="294">
        <v>5.198472399999999</v>
      </c>
      <c r="M70" s="169"/>
      <c r="N70" s="294">
        <v>0</v>
      </c>
      <c r="O70" s="169"/>
      <c r="P70" s="294">
        <v>0</v>
      </c>
      <c r="Q70" s="169"/>
      <c r="R70" s="294">
        <v>0</v>
      </c>
      <c r="S70" s="169"/>
      <c r="T70" s="294">
        <v>852.23555531</v>
      </c>
    </row>
    <row r="71" spans="5:20" s="360" customFormat="1" ht="12" customHeight="1">
      <c r="E71" s="376"/>
      <c r="F71" s="360" t="s">
        <v>649</v>
      </c>
      <c r="H71" s="376"/>
      <c r="I71" s="376"/>
      <c r="J71" s="294">
        <v>0</v>
      </c>
      <c r="K71" s="169"/>
      <c r="L71" s="294">
        <v>0</v>
      </c>
      <c r="M71" s="169"/>
      <c r="N71" s="294">
        <v>0</v>
      </c>
      <c r="O71" s="169"/>
      <c r="P71" s="294">
        <v>0</v>
      </c>
      <c r="Q71" s="169"/>
      <c r="R71" s="294">
        <v>0</v>
      </c>
      <c r="S71" s="169"/>
      <c r="T71" s="294">
        <v>0</v>
      </c>
    </row>
    <row r="72" spans="2:20" s="360" customFormat="1" ht="12" customHeight="1">
      <c r="B72" s="361"/>
      <c r="C72" s="361"/>
      <c r="D72" s="361"/>
      <c r="E72" s="361"/>
      <c r="F72" s="361" t="s">
        <v>74</v>
      </c>
      <c r="H72" s="376"/>
      <c r="I72" s="376"/>
      <c r="J72" s="294">
        <v>5593.538719204312</v>
      </c>
      <c r="K72" s="169"/>
      <c r="L72" s="294">
        <v>-773.6299608900009</v>
      </c>
      <c r="M72" s="169"/>
      <c r="N72" s="294">
        <v>0</v>
      </c>
      <c r="O72" s="169"/>
      <c r="P72" s="294">
        <v>33</v>
      </c>
      <c r="Q72" s="169"/>
      <c r="R72" s="294">
        <v>0.0485599999999522</v>
      </c>
      <c r="S72" s="169"/>
      <c r="T72" s="294">
        <v>4853.008758314311</v>
      </c>
    </row>
    <row r="73" spans="6:20" s="360" customFormat="1" ht="12" customHeight="1">
      <c r="F73" s="360" t="s">
        <v>24</v>
      </c>
      <c r="H73" s="376"/>
      <c r="I73" s="376"/>
      <c r="J73" s="294">
        <v>0</v>
      </c>
      <c r="K73" s="169"/>
      <c r="L73" s="294">
        <v>0</v>
      </c>
      <c r="M73" s="169"/>
      <c r="N73" s="294">
        <v>0</v>
      </c>
      <c r="O73" s="169"/>
      <c r="P73" s="294">
        <v>0</v>
      </c>
      <c r="Q73" s="169"/>
      <c r="R73" s="294">
        <v>0</v>
      </c>
      <c r="S73" s="169"/>
      <c r="T73" s="294">
        <v>0</v>
      </c>
    </row>
    <row r="74" spans="10:20" s="290" customFormat="1" ht="12" customHeight="1">
      <c r="J74" s="294"/>
      <c r="K74" s="169"/>
      <c r="L74" s="294"/>
      <c r="M74" s="169"/>
      <c r="N74" s="294"/>
      <c r="O74" s="169"/>
      <c r="P74" s="294"/>
      <c r="Q74" s="169"/>
      <c r="R74" s="294"/>
      <c r="S74" s="169"/>
      <c r="T74" s="294"/>
    </row>
    <row r="75" spans="2:20" s="360" customFormat="1" ht="12" customHeight="1">
      <c r="B75" s="360" t="s">
        <v>629</v>
      </c>
      <c r="H75" s="376"/>
      <c r="I75" s="376"/>
      <c r="J75" s="294">
        <v>195806.8728526918</v>
      </c>
      <c r="K75" s="169"/>
      <c r="L75" s="294">
        <v>6402.18869798541</v>
      </c>
      <c r="M75" s="169"/>
      <c r="N75" s="294">
        <v>1840.3417328424562</v>
      </c>
      <c r="O75" s="169"/>
      <c r="P75" s="294">
        <v>-2046.5304597774175</v>
      </c>
      <c r="Q75" s="169"/>
      <c r="R75" s="294">
        <v>-101.67917787441613</v>
      </c>
      <c r="S75" s="169"/>
      <c r="T75" s="294">
        <v>201901.1936458678</v>
      </c>
    </row>
    <row r="76" spans="8:20" s="360" customFormat="1" ht="12" customHeight="1">
      <c r="H76" s="376"/>
      <c r="I76" s="376"/>
      <c r="J76" s="294"/>
      <c r="K76" s="169"/>
      <c r="L76" s="294"/>
      <c r="M76" s="169"/>
      <c r="N76" s="294"/>
      <c r="O76" s="169"/>
      <c r="P76" s="294"/>
      <c r="Q76" s="169"/>
      <c r="R76" s="294"/>
      <c r="S76" s="169"/>
      <c r="T76" s="294"/>
    </row>
    <row r="77" spans="2:20" s="382" customFormat="1" ht="12" customHeight="1">
      <c r="B77" s="382" t="s">
        <v>749</v>
      </c>
      <c r="D77" s="383"/>
      <c r="E77" s="383"/>
      <c r="H77" s="383"/>
      <c r="I77" s="383"/>
      <c r="J77" s="328">
        <v>2606.41351537</v>
      </c>
      <c r="K77" s="194"/>
      <c r="L77" s="328">
        <v>-39.73541</v>
      </c>
      <c r="M77" s="194"/>
      <c r="N77" s="328">
        <v>57.26</v>
      </c>
      <c r="O77" s="194"/>
      <c r="P77" s="328">
        <v>5.1</v>
      </c>
      <c r="Q77" s="194"/>
      <c r="R77" s="328">
        <v>0.005169420000028069</v>
      </c>
      <c r="S77" s="194"/>
      <c r="T77" s="328">
        <v>2629.0432747900004</v>
      </c>
    </row>
    <row r="78" spans="4:20" s="360" customFormat="1" ht="12" customHeight="1">
      <c r="D78" s="376"/>
      <c r="E78" s="376" t="s">
        <v>78</v>
      </c>
      <c r="H78" s="376"/>
      <c r="I78" s="376"/>
      <c r="J78" s="294">
        <v>1557.2589813700001</v>
      </c>
      <c r="K78" s="169"/>
      <c r="L78" s="294">
        <v>-23.114921999999993</v>
      </c>
      <c r="M78" s="169"/>
      <c r="N78" s="294">
        <v>57.26</v>
      </c>
      <c r="O78" s="169"/>
      <c r="P78" s="294">
        <v>0</v>
      </c>
      <c r="Q78" s="169"/>
      <c r="R78" s="294">
        <v>0.00204742000006064</v>
      </c>
      <c r="S78" s="169"/>
      <c r="T78" s="294">
        <v>1591.4061067900002</v>
      </c>
    </row>
    <row r="79" spans="4:20" s="360" customFormat="1" ht="12" customHeight="1">
      <c r="D79" s="376"/>
      <c r="E79" s="376"/>
      <c r="F79" s="360" t="s">
        <v>215</v>
      </c>
      <c r="H79" s="376"/>
      <c r="I79" s="376"/>
      <c r="J79" s="294">
        <v>1557.2589813700001</v>
      </c>
      <c r="K79" s="169"/>
      <c r="L79" s="294">
        <v>-23.114921999999993</v>
      </c>
      <c r="M79" s="169"/>
      <c r="N79" s="294">
        <v>57.26</v>
      </c>
      <c r="O79" s="169"/>
      <c r="P79" s="294">
        <v>0</v>
      </c>
      <c r="Q79" s="169"/>
      <c r="R79" s="294">
        <v>0.00204742000006064</v>
      </c>
      <c r="S79" s="169"/>
      <c r="T79" s="294">
        <v>1591.4061067900002</v>
      </c>
    </row>
    <row r="80" spans="5:20" s="360" customFormat="1" ht="12" customHeight="1">
      <c r="E80" s="376" t="s">
        <v>438</v>
      </c>
      <c r="H80" s="376"/>
      <c r="I80" s="376"/>
      <c r="J80" s="294">
        <v>0</v>
      </c>
      <c r="K80" s="169"/>
      <c r="L80" s="294">
        <v>0</v>
      </c>
      <c r="M80" s="169"/>
      <c r="N80" s="294">
        <v>0</v>
      </c>
      <c r="O80" s="169"/>
      <c r="P80" s="294">
        <v>0</v>
      </c>
      <c r="Q80" s="169"/>
      <c r="R80" s="294">
        <v>0</v>
      </c>
      <c r="S80" s="169"/>
      <c r="T80" s="294">
        <v>0</v>
      </c>
    </row>
    <row r="81" spans="5:20" s="360" customFormat="1" ht="12" customHeight="1">
      <c r="E81" s="376" t="s">
        <v>81</v>
      </c>
      <c r="H81" s="376"/>
      <c r="I81" s="376"/>
      <c r="J81" s="294">
        <v>1049.154534</v>
      </c>
      <c r="K81" s="169"/>
      <c r="L81" s="294">
        <v>-16.620488000000005</v>
      </c>
      <c r="M81" s="169"/>
      <c r="N81" s="294">
        <v>0</v>
      </c>
      <c r="O81" s="169"/>
      <c r="P81" s="294">
        <v>5.1</v>
      </c>
      <c r="Q81" s="169"/>
      <c r="R81" s="294">
        <v>0.0031219999999674286</v>
      </c>
      <c r="S81" s="169"/>
      <c r="T81" s="294">
        <v>1037.637168</v>
      </c>
    </row>
    <row r="82" spans="5:20" s="360" customFormat="1" ht="12" customHeight="1">
      <c r="E82" s="376"/>
      <c r="F82" s="360" t="s">
        <v>21</v>
      </c>
      <c r="H82" s="384"/>
      <c r="I82" s="384"/>
      <c r="J82" s="294">
        <v>0</v>
      </c>
      <c r="K82" s="169"/>
      <c r="L82" s="294">
        <v>0</v>
      </c>
      <c r="M82" s="169"/>
      <c r="N82" s="294">
        <v>0</v>
      </c>
      <c r="O82" s="169"/>
      <c r="P82" s="294">
        <v>0</v>
      </c>
      <c r="Q82" s="169"/>
      <c r="R82" s="294">
        <v>0</v>
      </c>
      <c r="S82" s="169"/>
      <c r="T82" s="294">
        <v>0</v>
      </c>
    </row>
    <row r="83" spans="5:20" s="360" customFormat="1" ht="12" customHeight="1">
      <c r="E83" s="376"/>
      <c r="F83" s="360" t="s">
        <v>630</v>
      </c>
      <c r="H83" s="384"/>
      <c r="I83" s="384"/>
      <c r="J83" s="294">
        <v>0</v>
      </c>
      <c r="K83" s="169"/>
      <c r="L83" s="294">
        <v>0</v>
      </c>
      <c r="M83" s="169"/>
      <c r="N83" s="294">
        <v>0</v>
      </c>
      <c r="O83" s="169"/>
      <c r="P83" s="294">
        <v>0</v>
      </c>
      <c r="Q83" s="169"/>
      <c r="R83" s="294">
        <v>0</v>
      </c>
      <c r="S83" s="169"/>
      <c r="T83" s="294">
        <v>0</v>
      </c>
    </row>
    <row r="84" spans="5:20" s="360" customFormat="1" ht="12" customHeight="1">
      <c r="E84" s="376"/>
      <c r="F84" s="360" t="s">
        <v>649</v>
      </c>
      <c r="H84" s="376"/>
      <c r="I84" s="376"/>
      <c r="J84" s="294">
        <v>0</v>
      </c>
      <c r="K84" s="169"/>
      <c r="L84" s="294">
        <v>0</v>
      </c>
      <c r="M84" s="169"/>
      <c r="N84" s="294">
        <v>0</v>
      </c>
      <c r="O84" s="169"/>
      <c r="P84" s="294">
        <v>0</v>
      </c>
      <c r="Q84" s="169"/>
      <c r="R84" s="294">
        <v>0</v>
      </c>
      <c r="S84" s="169"/>
      <c r="T84" s="294">
        <v>0</v>
      </c>
    </row>
    <row r="85" spans="5:20" s="360" customFormat="1" ht="12" customHeight="1">
      <c r="E85" s="376"/>
      <c r="F85" s="360" t="s">
        <v>22</v>
      </c>
      <c r="H85" s="376"/>
      <c r="I85" s="376"/>
      <c r="J85" s="294">
        <v>1049.154534</v>
      </c>
      <c r="K85" s="169"/>
      <c r="L85" s="294">
        <v>-16.620488000000005</v>
      </c>
      <c r="M85" s="169"/>
      <c r="N85" s="294">
        <v>0</v>
      </c>
      <c r="O85" s="169"/>
      <c r="P85" s="294">
        <v>5.1</v>
      </c>
      <c r="Q85" s="169"/>
      <c r="R85" s="294">
        <v>0.0031219999999674286</v>
      </c>
      <c r="S85" s="169"/>
      <c r="T85" s="294">
        <v>1037.637168</v>
      </c>
    </row>
    <row r="86" spans="5:20" s="360" customFormat="1" ht="12" customHeight="1">
      <c r="E86" s="376"/>
      <c r="F86" s="360" t="s">
        <v>630</v>
      </c>
      <c r="H86" s="384"/>
      <c r="I86" s="384"/>
      <c r="J86" s="294">
        <v>0</v>
      </c>
      <c r="K86" s="169"/>
      <c r="L86" s="294">
        <v>0</v>
      </c>
      <c r="M86" s="169"/>
      <c r="N86" s="294">
        <v>0</v>
      </c>
      <c r="O86" s="169"/>
      <c r="P86" s="294">
        <v>0</v>
      </c>
      <c r="Q86" s="169"/>
      <c r="R86" s="294">
        <v>0</v>
      </c>
      <c r="S86" s="169"/>
      <c r="T86" s="294">
        <v>0</v>
      </c>
    </row>
    <row r="87" spans="5:20" s="360" customFormat="1" ht="12" customHeight="1">
      <c r="E87" s="376"/>
      <c r="F87" s="360" t="s">
        <v>649</v>
      </c>
      <c r="H87" s="384"/>
      <c r="I87" s="384"/>
      <c r="J87" s="294">
        <v>1049.154534</v>
      </c>
      <c r="K87" s="169"/>
      <c r="L87" s="294">
        <v>-16.620488000000005</v>
      </c>
      <c r="M87" s="169"/>
      <c r="N87" s="294">
        <v>0</v>
      </c>
      <c r="O87" s="169"/>
      <c r="P87" s="294">
        <v>5.1</v>
      </c>
      <c r="Q87" s="169"/>
      <c r="R87" s="294">
        <v>0.0031219999999674286</v>
      </c>
      <c r="S87" s="169"/>
      <c r="T87" s="294">
        <v>1037.637168</v>
      </c>
    </row>
    <row r="88" spans="2:20" s="382" customFormat="1" ht="12" customHeight="1">
      <c r="B88" s="382" t="s">
        <v>750</v>
      </c>
      <c r="E88" s="383"/>
      <c r="H88" s="383"/>
      <c r="I88" s="383"/>
      <c r="J88" s="328">
        <v>21703.858607285987</v>
      </c>
      <c r="K88" s="194"/>
      <c r="L88" s="328">
        <v>2430.7979863429896</v>
      </c>
      <c r="M88" s="194"/>
      <c r="N88" s="328">
        <v>594.4827036446916</v>
      </c>
      <c r="O88" s="194"/>
      <c r="P88" s="328">
        <v>241.74410905626561</v>
      </c>
      <c r="Q88" s="194"/>
      <c r="R88" s="328">
        <v>0.035760853726203745</v>
      </c>
      <c r="S88" s="194"/>
      <c r="T88" s="328">
        <v>24970.91916718366</v>
      </c>
    </row>
    <row r="89" spans="2:20" s="360" customFormat="1" ht="12" customHeight="1">
      <c r="B89" s="376"/>
      <c r="C89" s="376" t="s">
        <v>647</v>
      </c>
      <c r="D89" s="376"/>
      <c r="E89" s="376"/>
      <c r="H89" s="376"/>
      <c r="I89" s="376"/>
      <c r="J89" s="294">
        <v>336.85447627</v>
      </c>
      <c r="K89" s="169"/>
      <c r="L89" s="294">
        <v>1084.8686166421285</v>
      </c>
      <c r="M89" s="169"/>
      <c r="N89" s="294">
        <v>0</v>
      </c>
      <c r="O89" s="169"/>
      <c r="P89" s="294">
        <v>18.4</v>
      </c>
      <c r="Q89" s="169"/>
      <c r="R89" s="294">
        <v>0.03478098787160766</v>
      </c>
      <c r="S89" s="169"/>
      <c r="T89" s="294">
        <v>1440.1578739000001</v>
      </c>
    </row>
    <row r="90" spans="2:20" s="360" customFormat="1" ht="12" customHeight="1">
      <c r="B90" s="376"/>
      <c r="C90" s="376"/>
      <c r="D90" s="376"/>
      <c r="E90" s="376" t="s">
        <v>78</v>
      </c>
      <c r="H90" s="376"/>
      <c r="I90" s="376"/>
      <c r="J90" s="294">
        <v>2.7</v>
      </c>
      <c r="K90" s="169"/>
      <c r="L90" s="294">
        <v>0</v>
      </c>
      <c r="M90" s="169"/>
      <c r="N90" s="294">
        <v>0</v>
      </c>
      <c r="O90" s="169"/>
      <c r="P90" s="294">
        <v>0</v>
      </c>
      <c r="Q90" s="169"/>
      <c r="R90" s="294">
        <v>0</v>
      </c>
      <c r="S90" s="169"/>
      <c r="T90" s="294">
        <v>2.7</v>
      </c>
    </row>
    <row r="91" spans="5:20" s="360" customFormat="1" ht="12" customHeight="1">
      <c r="E91" s="361" t="s">
        <v>438</v>
      </c>
      <c r="H91" s="376"/>
      <c r="I91" s="376"/>
      <c r="J91" s="294">
        <v>0</v>
      </c>
      <c r="K91" s="169"/>
      <c r="L91" s="294">
        <v>0</v>
      </c>
      <c r="M91" s="169"/>
      <c r="N91" s="294">
        <v>0</v>
      </c>
      <c r="O91" s="169"/>
      <c r="P91" s="294">
        <v>0</v>
      </c>
      <c r="Q91" s="169"/>
      <c r="R91" s="294">
        <v>0</v>
      </c>
      <c r="S91" s="169"/>
      <c r="T91" s="294">
        <v>0</v>
      </c>
    </row>
    <row r="92" spans="5:20" s="360" customFormat="1" ht="12" customHeight="1">
      <c r="E92" s="376" t="s">
        <v>81</v>
      </c>
      <c r="H92" s="376"/>
      <c r="I92" s="376"/>
      <c r="J92" s="294">
        <v>334.15447627000003</v>
      </c>
      <c r="K92" s="169"/>
      <c r="L92" s="294">
        <v>1084.8686166421285</v>
      </c>
      <c r="M92" s="169"/>
      <c r="N92" s="294">
        <v>0</v>
      </c>
      <c r="O92" s="169"/>
      <c r="P92" s="294">
        <v>18.4</v>
      </c>
      <c r="Q92" s="169"/>
      <c r="R92" s="294">
        <v>0.03478098787160766</v>
      </c>
      <c r="S92" s="169"/>
      <c r="T92" s="294">
        <v>1437.4578739</v>
      </c>
    </row>
    <row r="93" spans="5:20" s="360" customFormat="1" ht="12" customHeight="1">
      <c r="E93" s="376"/>
      <c r="F93" s="360" t="s">
        <v>22</v>
      </c>
      <c r="H93" s="376"/>
      <c r="I93" s="376"/>
      <c r="J93" s="294">
        <v>0</v>
      </c>
      <c r="K93" s="169"/>
      <c r="L93" s="294">
        <v>0</v>
      </c>
      <c r="M93" s="169"/>
      <c r="N93" s="294">
        <v>0</v>
      </c>
      <c r="O93" s="169"/>
      <c r="P93" s="294">
        <v>0</v>
      </c>
      <c r="Q93" s="169"/>
      <c r="R93" s="294">
        <v>0</v>
      </c>
      <c r="S93" s="169"/>
      <c r="T93" s="294">
        <v>0</v>
      </c>
    </row>
    <row r="94" spans="5:20" s="360" customFormat="1" ht="12" customHeight="1">
      <c r="E94" s="376"/>
      <c r="F94" s="360" t="s">
        <v>630</v>
      </c>
      <c r="H94" s="376"/>
      <c r="I94" s="376"/>
      <c r="J94" s="294">
        <v>0</v>
      </c>
      <c r="K94" s="169"/>
      <c r="L94" s="294">
        <v>0</v>
      </c>
      <c r="M94" s="169"/>
      <c r="N94" s="294">
        <v>0</v>
      </c>
      <c r="O94" s="169"/>
      <c r="P94" s="294">
        <v>0</v>
      </c>
      <c r="Q94" s="169"/>
      <c r="R94" s="294">
        <v>0</v>
      </c>
      <c r="S94" s="169"/>
      <c r="T94" s="294">
        <v>0</v>
      </c>
    </row>
    <row r="95" spans="5:20" s="360" customFormat="1" ht="12" customHeight="1">
      <c r="E95" s="376"/>
      <c r="F95" s="360" t="s">
        <v>649</v>
      </c>
      <c r="H95" s="376"/>
      <c r="I95" s="376"/>
      <c r="J95" s="294">
        <v>0</v>
      </c>
      <c r="K95" s="169"/>
      <c r="L95" s="294">
        <v>0</v>
      </c>
      <c r="M95" s="169"/>
      <c r="N95" s="294">
        <v>0</v>
      </c>
      <c r="O95" s="169"/>
      <c r="P95" s="294">
        <v>0</v>
      </c>
      <c r="Q95" s="169"/>
      <c r="R95" s="294">
        <v>0</v>
      </c>
      <c r="S95" s="169"/>
      <c r="T95" s="294">
        <v>0</v>
      </c>
    </row>
    <row r="96" spans="5:20" s="360" customFormat="1" ht="12" customHeight="1">
      <c r="E96" s="376"/>
      <c r="F96" s="360" t="s">
        <v>23</v>
      </c>
      <c r="H96" s="376"/>
      <c r="I96" s="376"/>
      <c r="J96" s="294">
        <v>143.1</v>
      </c>
      <c r="K96" s="169"/>
      <c r="L96" s="294">
        <v>-0.13</v>
      </c>
      <c r="M96" s="169"/>
      <c r="N96" s="294">
        <v>0</v>
      </c>
      <c r="O96" s="169"/>
      <c r="P96" s="294">
        <v>-1.8</v>
      </c>
      <c r="Q96" s="169"/>
      <c r="R96" s="294">
        <v>0.029999999999994253</v>
      </c>
      <c r="S96" s="169"/>
      <c r="T96" s="294">
        <v>141.2</v>
      </c>
    </row>
    <row r="97" spans="5:20" s="360" customFormat="1" ht="12" customHeight="1">
      <c r="E97" s="376"/>
      <c r="F97" s="360" t="s">
        <v>25</v>
      </c>
      <c r="H97" s="376"/>
      <c r="I97" s="376"/>
      <c r="J97" s="294">
        <v>1.8</v>
      </c>
      <c r="K97" s="169"/>
      <c r="L97" s="294">
        <v>0.22928023000000008</v>
      </c>
      <c r="M97" s="169"/>
      <c r="N97" s="294">
        <v>0</v>
      </c>
      <c r="O97" s="169"/>
      <c r="P97" s="294">
        <v>0</v>
      </c>
      <c r="Q97" s="169"/>
      <c r="R97" s="294">
        <v>-0.02928023000000013</v>
      </c>
      <c r="S97" s="169"/>
      <c r="T97" s="294">
        <v>2</v>
      </c>
    </row>
    <row r="98" spans="5:20" s="360" customFormat="1" ht="12" customHeight="1">
      <c r="E98" s="376"/>
      <c r="F98" s="360" t="s">
        <v>630</v>
      </c>
      <c r="H98" s="384"/>
      <c r="I98" s="384"/>
      <c r="J98" s="294">
        <v>1.8</v>
      </c>
      <c r="K98" s="169"/>
      <c r="L98" s="294">
        <v>0.22928023000000008</v>
      </c>
      <c r="M98" s="169"/>
      <c r="N98" s="294">
        <v>0</v>
      </c>
      <c r="O98" s="169"/>
      <c r="P98" s="294">
        <v>0</v>
      </c>
      <c r="Q98" s="169"/>
      <c r="R98" s="294">
        <v>-0.02928023000000013</v>
      </c>
      <c r="S98" s="169"/>
      <c r="T98" s="294">
        <v>2</v>
      </c>
    </row>
    <row r="99" spans="5:20" s="360" customFormat="1" ht="12" customHeight="1">
      <c r="E99" s="376"/>
      <c r="F99" s="360" t="s">
        <v>649</v>
      </c>
      <c r="H99" s="384"/>
      <c r="I99" s="384"/>
      <c r="J99" s="294">
        <v>0</v>
      </c>
      <c r="K99" s="169"/>
      <c r="L99" s="294">
        <v>0</v>
      </c>
      <c r="M99" s="169"/>
      <c r="N99" s="294">
        <v>0</v>
      </c>
      <c r="O99" s="169"/>
      <c r="P99" s="294">
        <v>0</v>
      </c>
      <c r="Q99" s="169"/>
      <c r="R99" s="294">
        <v>0</v>
      </c>
      <c r="S99" s="169"/>
      <c r="T99" s="294">
        <v>0</v>
      </c>
    </row>
    <row r="100" spans="5:20" s="360" customFormat="1" ht="12" customHeight="1">
      <c r="E100" s="376"/>
      <c r="F100" s="360" t="s">
        <v>645</v>
      </c>
      <c r="H100" s="376"/>
      <c r="I100" s="376"/>
      <c r="J100" s="294">
        <v>189.25447627</v>
      </c>
      <c r="K100" s="169"/>
      <c r="L100" s="294">
        <v>1084.7693364121285</v>
      </c>
      <c r="M100" s="169"/>
      <c r="N100" s="294">
        <v>0</v>
      </c>
      <c r="O100" s="169"/>
      <c r="P100" s="294">
        <v>20.2</v>
      </c>
      <c r="Q100" s="169"/>
      <c r="R100" s="294">
        <v>0.034061217871613536</v>
      </c>
      <c r="S100" s="169"/>
      <c r="T100" s="294">
        <v>1294.2578739</v>
      </c>
    </row>
    <row r="101" spans="2:20" s="360" customFormat="1" ht="12" customHeight="1">
      <c r="B101" s="376"/>
      <c r="C101" s="376" t="s">
        <v>648</v>
      </c>
      <c r="D101" s="376"/>
      <c r="E101" s="376"/>
      <c r="H101" s="376"/>
      <c r="I101" s="376"/>
      <c r="J101" s="294">
        <v>21367.004131015987</v>
      </c>
      <c r="K101" s="169"/>
      <c r="L101" s="294">
        <v>1345.9293697008611</v>
      </c>
      <c r="M101" s="169"/>
      <c r="N101" s="294">
        <v>594.4827036446916</v>
      </c>
      <c r="O101" s="169"/>
      <c r="P101" s="294">
        <v>223.3441090562656</v>
      </c>
      <c r="Q101" s="169"/>
      <c r="R101" s="294">
        <v>0.0009798658545960848</v>
      </c>
      <c r="S101" s="169"/>
      <c r="T101" s="294">
        <v>23530.76129328366</v>
      </c>
    </row>
    <row r="102" spans="2:20" s="360" customFormat="1" ht="12" customHeight="1">
      <c r="B102" s="376"/>
      <c r="C102" s="376"/>
      <c r="D102" s="376"/>
      <c r="E102" s="376" t="s">
        <v>161</v>
      </c>
      <c r="H102" s="376"/>
      <c r="I102" s="376"/>
      <c r="J102" s="294">
        <v>7154.150976150976</v>
      </c>
      <c r="K102" s="169"/>
      <c r="L102" s="294">
        <v>317.578731535855</v>
      </c>
      <c r="M102" s="169"/>
      <c r="N102" s="294">
        <v>12.30666594793529</v>
      </c>
      <c r="O102" s="169"/>
      <c r="P102" s="294">
        <v>-250.50989907415695</v>
      </c>
      <c r="Q102" s="169"/>
      <c r="R102" s="294">
        <v>0</v>
      </c>
      <c r="S102" s="169"/>
      <c r="T102" s="294">
        <v>7233.526474560609</v>
      </c>
    </row>
    <row r="103" spans="5:20" s="360" customFormat="1" ht="12" customHeight="1">
      <c r="E103" s="376" t="s">
        <v>78</v>
      </c>
      <c r="H103" s="376"/>
      <c r="I103" s="376"/>
      <c r="J103" s="294">
        <v>3259.7578913550096</v>
      </c>
      <c r="K103" s="169"/>
      <c r="L103" s="294">
        <v>408.7807647067912</v>
      </c>
      <c r="M103" s="169"/>
      <c r="N103" s="294">
        <v>453.3121137409529</v>
      </c>
      <c r="O103" s="169"/>
      <c r="P103" s="294">
        <v>-50.094740128722606</v>
      </c>
      <c r="Q103" s="169"/>
      <c r="R103" s="294">
        <v>0.004599124999785431</v>
      </c>
      <c r="S103" s="169"/>
      <c r="T103" s="294">
        <v>4071.760628799031</v>
      </c>
    </row>
    <row r="104" spans="5:20" s="360" customFormat="1" ht="12" customHeight="1">
      <c r="E104" s="376"/>
      <c r="F104" s="360" t="s">
        <v>536</v>
      </c>
      <c r="H104" s="376"/>
      <c r="I104" s="376"/>
      <c r="J104" s="294">
        <v>1327.0135188550098</v>
      </c>
      <c r="K104" s="169"/>
      <c r="L104" s="294">
        <v>105.15739570679125</v>
      </c>
      <c r="M104" s="169"/>
      <c r="N104" s="294">
        <v>418.4121137409529</v>
      </c>
      <c r="O104" s="169"/>
      <c r="P104" s="294">
        <v>-50.094740128722606</v>
      </c>
      <c r="Q104" s="169"/>
      <c r="R104" s="294">
        <v>0</v>
      </c>
      <c r="S104" s="169"/>
      <c r="T104" s="294">
        <v>1800.4882881740314</v>
      </c>
    </row>
    <row r="105" spans="5:20" s="360" customFormat="1" ht="12" customHeight="1">
      <c r="E105" s="376"/>
      <c r="F105" s="360" t="s">
        <v>215</v>
      </c>
      <c r="H105" s="376"/>
      <c r="I105" s="376"/>
      <c r="J105" s="235">
        <v>1932.7443725</v>
      </c>
      <c r="K105" s="235"/>
      <c r="L105" s="235">
        <v>303.62336899999997</v>
      </c>
      <c r="M105" s="235"/>
      <c r="N105" s="235">
        <v>34.9</v>
      </c>
      <c r="O105" s="235"/>
      <c r="P105" s="235">
        <v>0</v>
      </c>
      <c r="Q105" s="235"/>
      <c r="R105" s="235">
        <v>0.004599124999785431</v>
      </c>
      <c r="S105" s="235"/>
      <c r="T105" s="235">
        <v>2271.2723406249997</v>
      </c>
    </row>
    <row r="106" spans="5:20" s="360" customFormat="1" ht="12" customHeight="1">
      <c r="E106" s="376" t="s">
        <v>438</v>
      </c>
      <c r="H106" s="384"/>
      <c r="I106" s="384"/>
      <c r="J106" s="235">
        <v>1527.1602353600013</v>
      </c>
      <c r="K106" s="235"/>
      <c r="L106" s="235">
        <v>-680.8179143358033</v>
      </c>
      <c r="M106" s="235"/>
      <c r="N106" s="235">
        <v>128.86392395580344</v>
      </c>
      <c r="O106" s="235"/>
      <c r="P106" s="235">
        <v>513.2</v>
      </c>
      <c r="Q106" s="235"/>
      <c r="R106" s="235">
        <v>0</v>
      </c>
      <c r="S106" s="235"/>
      <c r="T106" s="235">
        <v>1488.4062449800015</v>
      </c>
    </row>
    <row r="107" spans="5:20" s="360" customFormat="1" ht="12" customHeight="1">
      <c r="E107" s="376" t="s">
        <v>81</v>
      </c>
      <c r="H107" s="384"/>
      <c r="I107" s="384"/>
      <c r="J107" s="235">
        <v>9425.93502815</v>
      </c>
      <c r="K107" s="235"/>
      <c r="L107" s="235">
        <v>1300.387787794018</v>
      </c>
      <c r="M107" s="235"/>
      <c r="N107" s="235">
        <v>0</v>
      </c>
      <c r="O107" s="235"/>
      <c r="P107" s="235">
        <v>10.748748259145096</v>
      </c>
      <c r="Q107" s="235"/>
      <c r="R107" s="235">
        <v>-0.0036192591451893463</v>
      </c>
      <c r="S107" s="235"/>
      <c r="T107" s="235">
        <v>10737.067944944018</v>
      </c>
    </row>
    <row r="108" spans="5:20" s="360" customFormat="1" ht="12" customHeight="1">
      <c r="E108" s="376"/>
      <c r="F108" s="360" t="s">
        <v>22</v>
      </c>
      <c r="H108" s="376"/>
      <c r="I108" s="376"/>
      <c r="J108" s="235">
        <v>9170.53502815</v>
      </c>
      <c r="K108" s="235"/>
      <c r="L108" s="235">
        <v>1309.9504368500002</v>
      </c>
      <c r="M108" s="235"/>
      <c r="N108" s="235">
        <v>0</v>
      </c>
      <c r="O108" s="235"/>
      <c r="P108" s="235">
        <v>10.748748259145096</v>
      </c>
      <c r="Q108" s="235"/>
      <c r="R108" s="235">
        <v>-0.0036192591451893463</v>
      </c>
      <c r="S108" s="235"/>
      <c r="T108" s="235">
        <v>10491.230594</v>
      </c>
    </row>
    <row r="109" spans="5:20" s="360" customFormat="1" ht="12" customHeight="1">
      <c r="E109" s="376"/>
      <c r="F109" s="360" t="s">
        <v>630</v>
      </c>
      <c r="H109" s="376"/>
      <c r="I109" s="376"/>
      <c r="J109" s="235">
        <v>3643.906089</v>
      </c>
      <c r="K109" s="235"/>
      <c r="L109" s="235">
        <v>1055.166299</v>
      </c>
      <c r="M109" s="235"/>
      <c r="N109" s="235">
        <v>0</v>
      </c>
      <c r="O109" s="235"/>
      <c r="P109" s="235">
        <v>0</v>
      </c>
      <c r="Q109" s="235"/>
      <c r="R109" s="235">
        <v>-4.547473508864641E-13</v>
      </c>
      <c r="S109" s="235"/>
      <c r="T109" s="235">
        <v>4699.072388</v>
      </c>
    </row>
    <row r="110" spans="5:20" s="360" customFormat="1" ht="12" customHeight="1">
      <c r="E110" s="376"/>
      <c r="F110" s="360" t="s">
        <v>649</v>
      </c>
      <c r="H110" s="376"/>
      <c r="I110" s="376"/>
      <c r="J110" s="235">
        <v>5526.62893915</v>
      </c>
      <c r="K110" s="235"/>
      <c r="L110" s="235">
        <v>254.7841378500001</v>
      </c>
      <c r="M110" s="235"/>
      <c r="N110" s="235">
        <v>0</v>
      </c>
      <c r="O110" s="235"/>
      <c r="P110" s="235">
        <v>10.748748259145096</v>
      </c>
      <c r="Q110" s="235"/>
      <c r="R110" s="235">
        <v>-0.003619259144734599</v>
      </c>
      <c r="S110" s="235"/>
      <c r="T110" s="235">
        <v>5792.158206000001</v>
      </c>
    </row>
    <row r="111" spans="5:20" s="360" customFormat="1" ht="12" customHeight="1">
      <c r="E111" s="376"/>
      <c r="F111" s="360" t="s">
        <v>74</v>
      </c>
      <c r="H111" s="376"/>
      <c r="I111" s="376"/>
      <c r="J111" s="235">
        <v>255.4</v>
      </c>
      <c r="K111" s="235"/>
      <c r="L111" s="235">
        <v>-9.562649055982007</v>
      </c>
      <c r="M111" s="235"/>
      <c r="N111" s="235">
        <v>0</v>
      </c>
      <c r="O111" s="235"/>
      <c r="P111" s="235">
        <v>0</v>
      </c>
      <c r="Q111" s="235"/>
      <c r="R111" s="235">
        <v>0</v>
      </c>
      <c r="S111" s="235"/>
      <c r="T111" s="235">
        <v>245.837350944018</v>
      </c>
    </row>
    <row r="112" spans="2:20" s="360" customFormat="1" ht="12" customHeight="1">
      <c r="B112" s="376"/>
      <c r="C112" s="376"/>
      <c r="D112" s="376"/>
      <c r="E112" s="376"/>
      <c r="F112" s="360" t="s">
        <v>25</v>
      </c>
      <c r="H112" s="376"/>
      <c r="I112" s="376"/>
      <c r="J112" s="235">
        <v>0</v>
      </c>
      <c r="K112" s="235"/>
      <c r="L112" s="235">
        <v>0</v>
      </c>
      <c r="M112" s="235"/>
      <c r="N112" s="235">
        <v>0</v>
      </c>
      <c r="O112" s="235"/>
      <c r="P112" s="235">
        <v>0</v>
      </c>
      <c r="Q112" s="235"/>
      <c r="R112" s="235">
        <v>0</v>
      </c>
      <c r="S112" s="235"/>
      <c r="T112" s="235">
        <v>0</v>
      </c>
    </row>
    <row r="113" spans="2:20" s="382" customFormat="1" ht="12" customHeight="1">
      <c r="B113" s="382" t="s">
        <v>751</v>
      </c>
      <c r="E113" s="383"/>
      <c r="H113" s="383"/>
      <c r="I113" s="383"/>
      <c r="J113" s="330">
        <v>171496.6007300358</v>
      </c>
      <c r="K113" s="330"/>
      <c r="L113" s="330">
        <v>4011.12612164242</v>
      </c>
      <c r="M113" s="330"/>
      <c r="N113" s="330">
        <v>1188.5990291977646</v>
      </c>
      <c r="O113" s="330"/>
      <c r="P113" s="330">
        <v>-2293.374568833683</v>
      </c>
      <c r="Q113" s="330"/>
      <c r="R113" s="330">
        <v>-101.72010814814236</v>
      </c>
      <c r="S113" s="330"/>
      <c r="T113" s="330">
        <v>174301.23120389416</v>
      </c>
    </row>
    <row r="114" spans="5:20" s="360" customFormat="1" ht="12" customHeight="1">
      <c r="E114" s="376" t="s">
        <v>161</v>
      </c>
      <c r="H114" s="376"/>
      <c r="I114" s="376"/>
      <c r="J114" s="235">
        <v>114183.52349502692</v>
      </c>
      <c r="K114" s="235"/>
      <c r="L114" s="235">
        <v>3185.688468242645</v>
      </c>
      <c r="M114" s="235"/>
      <c r="N114" s="235">
        <v>191.54806646400817</v>
      </c>
      <c r="O114" s="235"/>
      <c r="P114" s="235">
        <v>-2916.070965874556</v>
      </c>
      <c r="Q114" s="235"/>
      <c r="R114" s="235">
        <v>0.014026999997810208</v>
      </c>
      <c r="S114" s="235"/>
      <c r="T114" s="235">
        <v>114644.70309085902</v>
      </c>
    </row>
    <row r="115" spans="5:20" s="360" customFormat="1" ht="12" customHeight="1">
      <c r="E115" s="376"/>
      <c r="F115" s="360" t="s">
        <v>631</v>
      </c>
      <c r="H115" s="376"/>
      <c r="I115" s="376"/>
      <c r="J115" s="235">
        <v>110150.51833702692</v>
      </c>
      <c r="K115" s="235"/>
      <c r="L115" s="235">
        <v>3480.524193242644</v>
      </c>
      <c r="M115" s="235"/>
      <c r="N115" s="235">
        <v>191.54806646400817</v>
      </c>
      <c r="O115" s="235"/>
      <c r="P115" s="235">
        <v>-2986.170965874556</v>
      </c>
      <c r="Q115" s="235"/>
      <c r="R115" s="235">
        <v>0</v>
      </c>
      <c r="S115" s="235"/>
      <c r="T115" s="235">
        <v>110836.41963085902</v>
      </c>
    </row>
    <row r="116" spans="5:20" s="360" customFormat="1" ht="12" customHeight="1">
      <c r="E116" s="376"/>
      <c r="F116" s="360" t="s">
        <v>17</v>
      </c>
      <c r="H116" s="376"/>
      <c r="I116" s="376"/>
      <c r="J116" s="235">
        <v>4033.005158</v>
      </c>
      <c r="K116" s="235"/>
      <c r="L116" s="235">
        <v>-294.83572499999894</v>
      </c>
      <c r="M116" s="235"/>
      <c r="N116" s="235">
        <v>0</v>
      </c>
      <c r="O116" s="235"/>
      <c r="P116" s="235">
        <v>70.1</v>
      </c>
      <c r="Q116" s="235"/>
      <c r="R116" s="235">
        <v>0.014026999997810208</v>
      </c>
      <c r="S116" s="235"/>
      <c r="T116" s="235">
        <v>3808.2834599999987</v>
      </c>
    </row>
    <row r="117" spans="5:20" s="360" customFormat="1" ht="12" customHeight="1">
      <c r="E117" s="376" t="s">
        <v>78</v>
      </c>
      <c r="H117" s="376"/>
      <c r="I117" s="376"/>
      <c r="J117" s="235">
        <v>19016.53707454381</v>
      </c>
      <c r="K117" s="235"/>
      <c r="L117" s="235">
        <v>752.7569486250115</v>
      </c>
      <c r="M117" s="235"/>
      <c r="N117" s="235">
        <v>893.6638426798702</v>
      </c>
      <c r="O117" s="235"/>
      <c r="P117" s="235">
        <v>-341.20360295912735</v>
      </c>
      <c r="Q117" s="235"/>
      <c r="R117" s="235">
        <v>0.027312044838282645</v>
      </c>
      <c r="S117" s="235"/>
      <c r="T117" s="235">
        <v>20321.7815749344</v>
      </c>
    </row>
    <row r="118" spans="5:20" s="360" customFormat="1" ht="12" customHeight="1">
      <c r="E118" s="376"/>
      <c r="F118" s="360" t="s">
        <v>536</v>
      </c>
      <c r="H118" s="376"/>
      <c r="I118" s="376"/>
      <c r="J118" s="235">
        <v>10405.700529120597</v>
      </c>
      <c r="K118" s="235"/>
      <c r="L118" s="235">
        <v>-38.48312037498863</v>
      </c>
      <c r="M118" s="235"/>
      <c r="N118" s="235">
        <v>564.1638426798702</v>
      </c>
      <c r="O118" s="235"/>
      <c r="P118" s="235">
        <v>-348.60360295912733</v>
      </c>
      <c r="Q118" s="235"/>
      <c r="R118" s="235">
        <v>0</v>
      </c>
      <c r="S118" s="235"/>
      <c r="T118" s="235">
        <v>10582.777648466352</v>
      </c>
    </row>
    <row r="119" spans="5:20" s="360" customFormat="1" ht="12" customHeight="1">
      <c r="E119" s="376"/>
      <c r="F119" s="360" t="s">
        <v>215</v>
      </c>
      <c r="H119" s="384"/>
      <c r="I119" s="384"/>
      <c r="J119" s="235">
        <v>8610.836545423212</v>
      </c>
      <c r="K119" s="235"/>
      <c r="L119" s="235">
        <v>791.2400690000002</v>
      </c>
      <c r="M119" s="235"/>
      <c r="N119" s="235">
        <v>329.5</v>
      </c>
      <c r="O119" s="235"/>
      <c r="P119" s="235">
        <v>7.4</v>
      </c>
      <c r="Q119" s="235"/>
      <c r="R119" s="235">
        <v>0.027312044838282645</v>
      </c>
      <c r="S119" s="235"/>
      <c r="T119" s="235">
        <v>9739.003926468049</v>
      </c>
    </row>
    <row r="120" spans="5:20" s="360" customFormat="1" ht="12" customHeight="1">
      <c r="E120" s="376" t="s">
        <v>438</v>
      </c>
      <c r="H120" s="384"/>
      <c r="I120" s="384"/>
      <c r="J120" s="235">
        <v>895.081379669879</v>
      </c>
      <c r="K120" s="235"/>
      <c r="L120" s="235">
        <v>-1001.8973797337651</v>
      </c>
      <c r="M120" s="235"/>
      <c r="N120" s="235">
        <v>103.38712005388618</v>
      </c>
      <c r="O120" s="235"/>
      <c r="P120" s="235">
        <v>877.7</v>
      </c>
      <c r="Q120" s="235"/>
      <c r="R120" s="235">
        <v>0</v>
      </c>
      <c r="S120" s="235"/>
      <c r="T120" s="235">
        <v>874.27111999</v>
      </c>
    </row>
    <row r="121" spans="5:20" s="360" customFormat="1" ht="12" customHeight="1">
      <c r="E121" s="376" t="s">
        <v>81</v>
      </c>
      <c r="H121" s="376"/>
      <c r="I121" s="376"/>
      <c r="J121" s="235">
        <v>37401.458780795176</v>
      </c>
      <c r="K121" s="235"/>
      <c r="L121" s="235">
        <v>1074.578084508528</v>
      </c>
      <c r="M121" s="235"/>
      <c r="N121" s="235">
        <v>0</v>
      </c>
      <c r="O121" s="235"/>
      <c r="P121" s="235">
        <v>86.2</v>
      </c>
      <c r="Q121" s="235"/>
      <c r="R121" s="235">
        <v>-101.76144719297845</v>
      </c>
      <c r="S121" s="235"/>
      <c r="T121" s="235">
        <v>38460.47541811073</v>
      </c>
    </row>
    <row r="122" spans="5:20" s="360" customFormat="1" ht="12" customHeight="1">
      <c r="E122" s="376"/>
      <c r="F122" s="360" t="s">
        <v>21</v>
      </c>
      <c r="H122" s="376"/>
      <c r="I122" s="376"/>
      <c r="J122" s="235">
        <v>7007.884541895183</v>
      </c>
      <c r="K122" s="235"/>
      <c r="L122" s="235">
        <v>525.605512038528</v>
      </c>
      <c r="M122" s="235"/>
      <c r="N122" s="235">
        <v>0</v>
      </c>
      <c r="O122" s="235"/>
      <c r="P122" s="235">
        <v>0</v>
      </c>
      <c r="Q122" s="235"/>
      <c r="R122" s="235">
        <v>-101.7141751929761</v>
      </c>
      <c r="S122" s="235"/>
      <c r="T122" s="235">
        <v>7431.775878740736</v>
      </c>
    </row>
    <row r="123" spans="5:20" s="360" customFormat="1" ht="12" customHeight="1">
      <c r="E123" s="376"/>
      <c r="F123" s="360" t="s">
        <v>630</v>
      </c>
      <c r="H123" s="376"/>
      <c r="I123" s="376"/>
      <c r="J123" s="235">
        <v>6147.6800738341835</v>
      </c>
      <c r="K123" s="235"/>
      <c r="L123" s="235">
        <v>534.859512038528</v>
      </c>
      <c r="M123" s="235"/>
      <c r="N123" s="235">
        <v>0</v>
      </c>
      <c r="O123" s="235"/>
      <c r="P123" s="235">
        <v>0</v>
      </c>
      <c r="Q123" s="235"/>
      <c r="R123" s="235">
        <v>-101.71435619297608</v>
      </c>
      <c r="S123" s="235"/>
      <c r="T123" s="235">
        <v>6580.8252296797355</v>
      </c>
    </row>
    <row r="124" spans="5:20" s="360" customFormat="1" ht="12" customHeight="1">
      <c r="E124" s="376"/>
      <c r="F124" s="360" t="s">
        <v>649</v>
      </c>
      <c r="H124" s="376"/>
      <c r="I124" s="376"/>
      <c r="J124" s="235">
        <v>860.2044680609998</v>
      </c>
      <c r="K124" s="235"/>
      <c r="L124" s="235">
        <v>-9.254</v>
      </c>
      <c r="M124" s="235"/>
      <c r="N124" s="235">
        <v>0</v>
      </c>
      <c r="O124" s="235"/>
      <c r="P124" s="235">
        <v>0</v>
      </c>
      <c r="Q124" s="235"/>
      <c r="R124" s="235">
        <v>0.0001809999999786826</v>
      </c>
      <c r="S124" s="235"/>
      <c r="T124" s="235">
        <v>850.9506490609998</v>
      </c>
    </row>
    <row r="125" spans="5:20" s="360" customFormat="1" ht="12" customHeight="1">
      <c r="E125" s="376"/>
      <c r="F125" s="360" t="s">
        <v>22</v>
      </c>
      <c r="H125" s="376"/>
      <c r="I125" s="376"/>
      <c r="J125" s="235">
        <v>30393.574238899993</v>
      </c>
      <c r="K125" s="235"/>
      <c r="L125" s="235">
        <v>548.97257247</v>
      </c>
      <c r="M125" s="235"/>
      <c r="N125" s="235">
        <v>0</v>
      </c>
      <c r="O125" s="235"/>
      <c r="P125" s="235">
        <v>86.2</v>
      </c>
      <c r="Q125" s="235"/>
      <c r="R125" s="235">
        <v>-0.047272000002357206</v>
      </c>
      <c r="S125" s="235"/>
      <c r="T125" s="235">
        <v>31028.69953936999</v>
      </c>
    </row>
    <row r="126" spans="2:20" s="360" customFormat="1" ht="12" customHeight="1">
      <c r="B126" s="361"/>
      <c r="C126" s="361"/>
      <c r="D126" s="361"/>
      <c r="E126" s="362"/>
      <c r="F126" s="361" t="s">
        <v>630</v>
      </c>
      <c r="H126" s="376"/>
      <c r="I126" s="376"/>
      <c r="J126" s="235">
        <v>2061.257454</v>
      </c>
      <c r="K126" s="235"/>
      <c r="L126" s="235">
        <v>-360.9605409999999</v>
      </c>
      <c r="M126" s="235"/>
      <c r="N126" s="235">
        <v>0</v>
      </c>
      <c r="O126" s="235"/>
      <c r="P126" s="235">
        <v>0</v>
      </c>
      <c r="Q126" s="235"/>
      <c r="R126" s="235">
        <v>-0.009357999999878075</v>
      </c>
      <c r="S126" s="235"/>
      <c r="T126" s="235">
        <v>1700.287555</v>
      </c>
    </row>
    <row r="127" spans="2:20" s="360" customFormat="1" ht="12" customHeight="1">
      <c r="B127" s="361"/>
      <c r="C127" s="361"/>
      <c r="D127" s="361"/>
      <c r="E127" s="362"/>
      <c r="F127" s="361" t="s">
        <v>649</v>
      </c>
      <c r="H127" s="376"/>
      <c r="I127" s="376"/>
      <c r="J127" s="235">
        <v>28332.316784899995</v>
      </c>
      <c r="K127" s="235"/>
      <c r="L127" s="235">
        <v>909.93311347</v>
      </c>
      <c r="M127" s="235"/>
      <c r="N127" s="235">
        <v>0</v>
      </c>
      <c r="O127" s="235"/>
      <c r="P127" s="235">
        <v>86.2</v>
      </c>
      <c r="Q127" s="235"/>
      <c r="R127" s="235">
        <v>-0.03791400000247913</v>
      </c>
      <c r="S127" s="235"/>
      <c r="T127" s="235">
        <v>29328.411984369992</v>
      </c>
    </row>
    <row r="128" spans="6:20" s="360" customFormat="1" ht="12" customHeight="1">
      <c r="F128" s="360" t="s">
        <v>25</v>
      </c>
      <c r="H128" s="376"/>
      <c r="I128" s="376"/>
      <c r="J128" s="235">
        <v>0</v>
      </c>
      <c r="K128" s="235"/>
      <c r="L128" s="235">
        <v>0</v>
      </c>
      <c r="M128" s="235"/>
      <c r="N128" s="235">
        <v>0</v>
      </c>
      <c r="O128" s="235"/>
      <c r="P128" s="235">
        <v>0</v>
      </c>
      <c r="Q128" s="235"/>
      <c r="R128" s="235">
        <v>0</v>
      </c>
      <c r="S128" s="235"/>
      <c r="T128" s="235">
        <v>0</v>
      </c>
    </row>
    <row r="129" spans="2:20" s="319" customFormat="1" ht="12" customHeight="1">
      <c r="B129" s="377"/>
      <c r="C129" s="377"/>
      <c r="D129" s="377"/>
      <c r="E129" s="377"/>
      <c r="F129" s="377"/>
      <c r="G129" s="377"/>
      <c r="H129" s="377"/>
      <c r="I129" s="377"/>
      <c r="J129" s="378"/>
      <c r="K129" s="378"/>
      <c r="L129" s="379"/>
      <c r="M129" s="379"/>
      <c r="N129" s="379"/>
      <c r="O129" s="379"/>
      <c r="P129" s="379"/>
      <c r="Q129" s="379"/>
      <c r="R129" s="378"/>
      <c r="S129" s="378"/>
      <c r="T129" s="378"/>
    </row>
    <row r="130" s="256" customFormat="1" ht="12" customHeight="1"/>
    <row r="131" spans="2:20" s="186" customFormat="1" ht="12" customHeight="1">
      <c r="B131" s="381" t="s">
        <v>444</v>
      </c>
      <c r="C131" s="318" t="s">
        <v>632</v>
      </c>
      <c r="D131" s="318"/>
      <c r="E131" s="318"/>
      <c r="F131" s="318"/>
      <c r="G131" s="318"/>
      <c r="H131" s="318"/>
      <c r="I131" s="318"/>
      <c r="J131" s="319"/>
      <c r="K131" s="319"/>
      <c r="L131" s="319"/>
      <c r="M131" s="319"/>
      <c r="N131" s="319"/>
      <c r="O131" s="319"/>
      <c r="P131" s="319"/>
      <c r="Q131" s="319"/>
      <c r="R131" s="319"/>
      <c r="S131" s="319"/>
      <c r="T131" s="319"/>
    </row>
    <row r="132" spans="2:20" s="186" customFormat="1" ht="12" customHeight="1">
      <c r="B132" s="318"/>
      <c r="C132" s="318" t="s">
        <v>633</v>
      </c>
      <c r="D132" s="318"/>
      <c r="E132" s="318"/>
      <c r="F132" s="318"/>
      <c r="G132" s="318"/>
      <c r="H132" s="318"/>
      <c r="I132" s="318"/>
      <c r="J132" s="319"/>
      <c r="K132" s="319"/>
      <c r="L132" s="319"/>
      <c r="M132" s="319"/>
      <c r="N132" s="319"/>
      <c r="O132" s="319"/>
      <c r="P132" s="319"/>
      <c r="Q132" s="319"/>
      <c r="R132" s="319"/>
      <c r="S132" s="319"/>
      <c r="T132" s="319"/>
    </row>
    <row r="133" spans="3:20" s="318" customFormat="1" ht="12" customHeight="1">
      <c r="C133" s="318" t="s">
        <v>764</v>
      </c>
      <c r="J133" s="319"/>
      <c r="K133" s="319"/>
      <c r="L133" s="319"/>
      <c r="M133" s="319"/>
      <c r="N133" s="319"/>
      <c r="O133" s="319"/>
      <c r="P133" s="319"/>
      <c r="Q133" s="319"/>
      <c r="R133" s="319"/>
      <c r="S133" s="319"/>
      <c r="T133" s="319"/>
    </row>
    <row r="134" spans="2:20" s="332" customFormat="1" ht="12" customHeight="1">
      <c r="B134" s="333"/>
      <c r="C134" s="333" t="s">
        <v>639</v>
      </c>
      <c r="D134" s="333"/>
      <c r="E134" s="333"/>
      <c r="F134" s="333"/>
      <c r="J134" s="319"/>
      <c r="K134" s="319"/>
      <c r="L134" s="319"/>
      <c r="M134" s="319"/>
      <c r="N134" s="319"/>
      <c r="O134" s="319"/>
      <c r="P134" s="319"/>
      <c r="Q134" s="319"/>
      <c r="R134" s="320"/>
      <c r="S134" s="320"/>
      <c r="T134" s="320"/>
    </row>
    <row r="135" spans="2:21" s="258" customFormat="1" ht="12" customHeight="1">
      <c r="B135" s="258" t="s">
        <v>766</v>
      </c>
      <c r="C135" s="360"/>
      <c r="D135" s="360"/>
      <c r="E135" s="360"/>
      <c r="F135" s="360"/>
      <c r="G135" s="360"/>
      <c r="H135" s="360"/>
      <c r="I135" s="360"/>
      <c r="J135" s="349"/>
      <c r="K135" s="349"/>
      <c r="L135" s="361"/>
      <c r="M135" s="361"/>
      <c r="N135" s="362"/>
      <c r="O135" s="362"/>
      <c r="P135" s="362"/>
      <c r="Q135" s="362"/>
      <c r="R135" s="290"/>
      <c r="S135" s="290"/>
      <c r="T135" s="349"/>
      <c r="U135" s="290"/>
    </row>
    <row r="136" spans="2:20" s="332" customFormat="1" ht="12" customHeight="1">
      <c r="B136" s="380" t="s">
        <v>767</v>
      </c>
      <c r="C136" s="333"/>
      <c r="D136" s="333"/>
      <c r="E136" s="333"/>
      <c r="F136" s="333"/>
      <c r="J136" s="319"/>
      <c r="K136" s="319"/>
      <c r="L136" s="319"/>
      <c r="M136" s="319"/>
      <c r="N136" s="319"/>
      <c r="O136" s="319"/>
      <c r="P136" s="319"/>
      <c r="Q136" s="319"/>
      <c r="R136" s="320"/>
      <c r="S136" s="320"/>
      <c r="T136" s="320"/>
    </row>
    <row r="137" spans="2:20" s="332" customFormat="1" ht="12.75">
      <c r="B137" s="333"/>
      <c r="C137" s="333"/>
      <c r="D137" s="333"/>
      <c r="E137" s="333"/>
      <c r="F137" s="333"/>
      <c r="J137" s="319"/>
      <c r="K137" s="319"/>
      <c r="L137" s="319"/>
      <c r="M137" s="319"/>
      <c r="N137" s="319"/>
      <c r="O137" s="319"/>
      <c r="P137" s="319"/>
      <c r="Q137" s="319"/>
      <c r="R137" s="320"/>
      <c r="S137" s="320"/>
      <c r="T137" s="320"/>
    </row>
    <row r="138" spans="2:20" s="332" customFormat="1" ht="12.75">
      <c r="B138" s="333"/>
      <c r="C138" s="333"/>
      <c r="D138" s="333"/>
      <c r="E138" s="333"/>
      <c r="F138" s="333"/>
      <c r="J138" s="319"/>
      <c r="K138" s="319"/>
      <c r="L138" s="319"/>
      <c r="M138" s="319"/>
      <c r="N138" s="319"/>
      <c r="O138" s="319"/>
      <c r="P138" s="319"/>
      <c r="Q138" s="319"/>
      <c r="R138" s="320"/>
      <c r="S138" s="320"/>
      <c r="T138" s="320"/>
    </row>
    <row r="139" spans="2:20" s="332" customFormat="1" ht="12.75">
      <c r="B139" s="333"/>
      <c r="C139" s="333"/>
      <c r="D139" s="333"/>
      <c r="E139" s="333"/>
      <c r="F139" s="333"/>
      <c r="J139" s="319"/>
      <c r="K139" s="319"/>
      <c r="L139" s="319"/>
      <c r="M139" s="319"/>
      <c r="N139" s="319"/>
      <c r="O139" s="319"/>
      <c r="P139" s="319"/>
      <c r="Q139" s="319"/>
      <c r="R139" s="320"/>
      <c r="S139" s="320"/>
      <c r="T139" s="320"/>
    </row>
    <row r="140" spans="2:20" s="332" customFormat="1" ht="12.75">
      <c r="B140" s="333"/>
      <c r="C140" s="333"/>
      <c r="D140" s="333"/>
      <c r="E140" s="333"/>
      <c r="F140" s="333"/>
      <c r="J140" s="319"/>
      <c r="K140" s="319"/>
      <c r="L140" s="319"/>
      <c r="M140" s="319"/>
      <c r="N140" s="319"/>
      <c r="O140" s="319"/>
      <c r="P140" s="319"/>
      <c r="Q140" s="319"/>
      <c r="R140" s="320"/>
      <c r="S140" s="320"/>
      <c r="T140" s="320"/>
    </row>
    <row r="141" spans="2:20" s="332" customFormat="1" ht="12.75">
      <c r="B141" s="333"/>
      <c r="C141" s="333"/>
      <c r="D141" s="333"/>
      <c r="E141" s="333"/>
      <c r="F141" s="333"/>
      <c r="J141" s="319"/>
      <c r="K141" s="319"/>
      <c r="L141" s="319"/>
      <c r="M141" s="319"/>
      <c r="N141" s="319"/>
      <c r="O141" s="319"/>
      <c r="P141" s="319"/>
      <c r="Q141" s="319"/>
      <c r="R141" s="320"/>
      <c r="S141" s="320"/>
      <c r="T141" s="320"/>
    </row>
    <row r="142" spans="2:20" s="332" customFormat="1" ht="12.75">
      <c r="B142" s="333"/>
      <c r="C142" s="333"/>
      <c r="D142" s="333"/>
      <c r="E142" s="333"/>
      <c r="F142" s="333"/>
      <c r="J142" s="319"/>
      <c r="K142" s="319"/>
      <c r="L142" s="319"/>
      <c r="M142" s="319"/>
      <c r="N142" s="319"/>
      <c r="O142" s="319"/>
      <c r="P142" s="319"/>
      <c r="Q142" s="319"/>
      <c r="R142" s="320"/>
      <c r="S142" s="320"/>
      <c r="T142" s="320"/>
    </row>
    <row r="143" spans="2:20" s="332" customFormat="1" ht="12.75">
      <c r="B143" s="333"/>
      <c r="C143" s="333"/>
      <c r="D143" s="333"/>
      <c r="E143" s="333"/>
      <c r="F143" s="333"/>
      <c r="J143" s="319"/>
      <c r="K143" s="319"/>
      <c r="L143" s="319"/>
      <c r="M143" s="319"/>
      <c r="N143" s="319"/>
      <c r="O143" s="319"/>
      <c r="P143" s="319"/>
      <c r="Q143" s="319"/>
      <c r="R143" s="320"/>
      <c r="S143" s="320"/>
      <c r="T143" s="320"/>
    </row>
    <row r="144" spans="2:20" s="332" customFormat="1" ht="12.75">
      <c r="B144" s="333"/>
      <c r="C144" s="333"/>
      <c r="D144" s="333"/>
      <c r="E144" s="333"/>
      <c r="F144" s="333"/>
      <c r="J144" s="319"/>
      <c r="K144" s="319"/>
      <c r="L144" s="319"/>
      <c r="M144" s="319"/>
      <c r="N144" s="319"/>
      <c r="O144" s="319"/>
      <c r="P144" s="319"/>
      <c r="Q144" s="319"/>
      <c r="R144" s="320"/>
      <c r="S144" s="320"/>
      <c r="T144" s="320"/>
    </row>
    <row r="145" spans="2:20" s="332" customFormat="1" ht="12.75">
      <c r="B145" s="333"/>
      <c r="C145" s="333"/>
      <c r="D145" s="333"/>
      <c r="E145" s="333"/>
      <c r="F145" s="333"/>
      <c r="J145" s="319"/>
      <c r="K145" s="319"/>
      <c r="L145" s="319"/>
      <c r="M145" s="319"/>
      <c r="N145" s="319"/>
      <c r="O145" s="319"/>
      <c r="P145" s="319"/>
      <c r="Q145" s="319"/>
      <c r="R145" s="320"/>
      <c r="S145" s="320"/>
      <c r="T145" s="320"/>
    </row>
    <row r="146" spans="2:20" s="332" customFormat="1" ht="12.75">
      <c r="B146" s="333"/>
      <c r="C146" s="333"/>
      <c r="D146" s="333"/>
      <c r="E146" s="333"/>
      <c r="F146" s="333"/>
      <c r="J146" s="319"/>
      <c r="K146" s="319"/>
      <c r="L146" s="319"/>
      <c r="M146" s="319"/>
      <c r="N146" s="319"/>
      <c r="O146" s="319"/>
      <c r="P146" s="319"/>
      <c r="Q146" s="319"/>
      <c r="R146" s="320"/>
      <c r="S146" s="320"/>
      <c r="T146" s="320"/>
    </row>
    <row r="147" spans="2:20" s="332" customFormat="1" ht="12.75">
      <c r="B147" s="333"/>
      <c r="C147" s="333"/>
      <c r="D147" s="333"/>
      <c r="E147" s="333"/>
      <c r="F147" s="333"/>
      <c r="J147" s="319"/>
      <c r="K147" s="319"/>
      <c r="L147" s="319"/>
      <c r="M147" s="319"/>
      <c r="N147" s="319"/>
      <c r="O147" s="319"/>
      <c r="P147" s="319"/>
      <c r="Q147" s="319"/>
      <c r="R147" s="320"/>
      <c r="S147" s="320"/>
      <c r="T147" s="320"/>
    </row>
    <row r="148" spans="2:20" s="332" customFormat="1" ht="12.75">
      <c r="B148" s="333"/>
      <c r="C148" s="333"/>
      <c r="D148" s="333"/>
      <c r="E148" s="333"/>
      <c r="F148" s="333"/>
      <c r="J148" s="319"/>
      <c r="K148" s="319"/>
      <c r="L148" s="319"/>
      <c r="M148" s="319"/>
      <c r="N148" s="319"/>
      <c r="O148" s="319"/>
      <c r="P148" s="319"/>
      <c r="Q148" s="319"/>
      <c r="R148" s="320"/>
      <c r="S148" s="320"/>
      <c r="T148" s="320"/>
    </row>
    <row r="149" spans="2:20" s="332" customFormat="1" ht="12.75">
      <c r="B149" s="333"/>
      <c r="C149" s="333"/>
      <c r="D149" s="333"/>
      <c r="E149" s="333"/>
      <c r="F149" s="333"/>
      <c r="J149" s="319"/>
      <c r="K149" s="319"/>
      <c r="L149" s="319"/>
      <c r="M149" s="319"/>
      <c r="N149" s="319"/>
      <c r="O149" s="319"/>
      <c r="P149" s="319"/>
      <c r="Q149" s="319"/>
      <c r="R149" s="320"/>
      <c r="S149" s="320"/>
      <c r="T149" s="320"/>
    </row>
    <row r="150" spans="10:20" s="318" customFormat="1" ht="12.75">
      <c r="J150" s="320"/>
      <c r="K150" s="320"/>
      <c r="L150" s="319"/>
      <c r="M150" s="319"/>
      <c r="N150" s="319"/>
      <c r="O150" s="319"/>
      <c r="P150" s="319"/>
      <c r="Q150" s="319"/>
      <c r="R150" s="320"/>
      <c r="S150" s="320"/>
      <c r="T150" s="320"/>
    </row>
    <row r="151" spans="10:20" s="318" customFormat="1" ht="12.75">
      <c r="J151" s="320"/>
      <c r="K151" s="320"/>
      <c r="L151" s="319"/>
      <c r="M151" s="319"/>
      <c r="N151" s="319"/>
      <c r="O151" s="319"/>
      <c r="P151" s="319"/>
      <c r="Q151" s="319"/>
      <c r="R151" s="320"/>
      <c r="S151" s="320"/>
      <c r="T151" s="320"/>
    </row>
    <row r="152" spans="10:20" s="318" customFormat="1" ht="12.75">
      <c r="J152" s="320"/>
      <c r="K152" s="320"/>
      <c r="L152" s="319"/>
      <c r="M152" s="319"/>
      <c r="N152" s="319"/>
      <c r="O152" s="319"/>
      <c r="P152" s="319"/>
      <c r="Q152" s="319"/>
      <c r="R152" s="320"/>
      <c r="S152" s="320"/>
      <c r="T152" s="320"/>
    </row>
    <row r="153" spans="10:20" s="318" customFormat="1" ht="12.75">
      <c r="J153" s="320"/>
      <c r="K153" s="320"/>
      <c r="L153" s="319"/>
      <c r="M153" s="319"/>
      <c r="N153" s="319"/>
      <c r="O153" s="319"/>
      <c r="P153" s="319"/>
      <c r="Q153" s="319"/>
      <c r="R153" s="320"/>
      <c r="S153" s="320"/>
      <c r="T153" s="320"/>
    </row>
    <row r="154" spans="10:20" s="318" customFormat="1" ht="12.75">
      <c r="J154" s="320"/>
      <c r="K154" s="320"/>
      <c r="L154" s="319"/>
      <c r="M154" s="319"/>
      <c r="N154" s="319"/>
      <c r="O154" s="319"/>
      <c r="P154" s="319"/>
      <c r="Q154" s="319"/>
      <c r="R154" s="320"/>
      <c r="S154" s="320"/>
      <c r="T154" s="320"/>
    </row>
    <row r="155" spans="10:20" s="318" customFormat="1" ht="12.75">
      <c r="J155" s="320"/>
      <c r="K155" s="320"/>
      <c r="L155" s="319"/>
      <c r="M155" s="319"/>
      <c r="N155" s="319"/>
      <c r="O155" s="319"/>
      <c r="P155" s="319"/>
      <c r="Q155" s="319"/>
      <c r="R155" s="320"/>
      <c r="S155" s="320"/>
      <c r="T155" s="320"/>
    </row>
    <row r="156" spans="10:20" s="318" customFormat="1" ht="12.75">
      <c r="J156" s="320"/>
      <c r="K156" s="320"/>
      <c r="L156" s="319"/>
      <c r="M156" s="319"/>
      <c r="N156" s="319"/>
      <c r="O156" s="319"/>
      <c r="P156" s="319"/>
      <c r="Q156" s="319"/>
      <c r="R156" s="320"/>
      <c r="S156" s="320"/>
      <c r="T156" s="320"/>
    </row>
    <row r="157" spans="10:20" s="318" customFormat="1" ht="12.75">
      <c r="J157" s="320"/>
      <c r="K157" s="320"/>
      <c r="L157" s="319"/>
      <c r="M157" s="319"/>
      <c r="N157" s="319"/>
      <c r="O157" s="319"/>
      <c r="P157" s="319"/>
      <c r="Q157" s="319"/>
      <c r="R157" s="320"/>
      <c r="S157" s="320"/>
      <c r="T157" s="320"/>
    </row>
    <row r="158" spans="10:20" s="318" customFormat="1" ht="12.75">
      <c r="J158" s="320"/>
      <c r="K158" s="320"/>
      <c r="L158" s="319"/>
      <c r="M158" s="319"/>
      <c r="N158" s="319"/>
      <c r="O158" s="319"/>
      <c r="P158" s="319"/>
      <c r="Q158" s="319"/>
      <c r="R158" s="320"/>
      <c r="S158" s="320"/>
      <c r="T158" s="320"/>
    </row>
    <row r="159" spans="10:20" s="318" customFormat="1" ht="12.75">
      <c r="J159" s="320"/>
      <c r="K159" s="320"/>
      <c r="L159" s="319"/>
      <c r="M159" s="319"/>
      <c r="N159" s="319"/>
      <c r="O159" s="319"/>
      <c r="P159" s="319"/>
      <c r="Q159" s="319"/>
      <c r="R159" s="320"/>
      <c r="S159" s="320"/>
      <c r="T159" s="320"/>
    </row>
    <row r="160" spans="10:20" s="318" customFormat="1" ht="12.75">
      <c r="J160" s="320"/>
      <c r="K160" s="320"/>
      <c r="L160" s="319"/>
      <c r="M160" s="319"/>
      <c r="N160" s="319"/>
      <c r="O160" s="319"/>
      <c r="P160" s="319"/>
      <c r="Q160" s="319"/>
      <c r="R160" s="320"/>
      <c r="S160" s="320"/>
      <c r="T160" s="320"/>
    </row>
    <row r="161" spans="10:20" s="318" customFormat="1" ht="12.75">
      <c r="J161" s="320"/>
      <c r="K161" s="320"/>
      <c r="L161" s="319"/>
      <c r="M161" s="319"/>
      <c r="N161" s="319"/>
      <c r="O161" s="319"/>
      <c r="P161" s="319"/>
      <c r="Q161" s="319"/>
      <c r="R161" s="320"/>
      <c r="S161" s="320"/>
      <c r="T161" s="320"/>
    </row>
    <row r="162" spans="10:20" s="318" customFormat="1" ht="12.75">
      <c r="J162" s="320"/>
      <c r="K162" s="320"/>
      <c r="L162" s="319"/>
      <c r="M162" s="319"/>
      <c r="N162" s="319"/>
      <c r="O162" s="319"/>
      <c r="P162" s="319"/>
      <c r="Q162" s="319"/>
      <c r="R162" s="320"/>
      <c r="S162" s="320"/>
      <c r="T162" s="320"/>
    </row>
    <row r="163" spans="10:20" s="318" customFormat="1" ht="12.75">
      <c r="J163" s="320"/>
      <c r="K163" s="320"/>
      <c r="L163" s="319"/>
      <c r="M163" s="319"/>
      <c r="N163" s="319"/>
      <c r="O163" s="319"/>
      <c r="P163" s="319"/>
      <c r="Q163" s="319"/>
      <c r="R163" s="320"/>
      <c r="S163" s="320"/>
      <c r="T163" s="320"/>
    </row>
    <row r="164" spans="10:20" s="318" customFormat="1" ht="12.75">
      <c r="J164" s="320"/>
      <c r="K164" s="320"/>
      <c r="L164" s="319"/>
      <c r="M164" s="319"/>
      <c r="N164" s="319"/>
      <c r="O164" s="319"/>
      <c r="P164" s="319"/>
      <c r="Q164" s="319"/>
      <c r="R164" s="320"/>
      <c r="S164" s="320"/>
      <c r="T164" s="320"/>
    </row>
    <row r="165" spans="10:20" s="318" customFormat="1" ht="12.75">
      <c r="J165" s="320"/>
      <c r="K165" s="320"/>
      <c r="L165" s="319"/>
      <c r="M165" s="319"/>
      <c r="N165" s="319"/>
      <c r="O165" s="319"/>
      <c r="P165" s="319"/>
      <c r="Q165" s="319"/>
      <c r="R165" s="320"/>
      <c r="S165" s="320"/>
      <c r="T165" s="320"/>
    </row>
    <row r="166" spans="10:20" s="318" customFormat="1" ht="12.75">
      <c r="J166" s="320"/>
      <c r="K166" s="320"/>
      <c r="L166" s="319"/>
      <c r="M166" s="319"/>
      <c r="N166" s="319"/>
      <c r="O166" s="319"/>
      <c r="P166" s="319"/>
      <c r="Q166" s="319"/>
      <c r="R166" s="320"/>
      <c r="S166" s="320"/>
      <c r="T166" s="320"/>
    </row>
    <row r="167" spans="10:20" s="318" customFormat="1" ht="12.75">
      <c r="J167" s="320"/>
      <c r="K167" s="320"/>
      <c r="L167" s="319"/>
      <c r="M167" s="319"/>
      <c r="N167" s="319"/>
      <c r="O167" s="319"/>
      <c r="P167" s="319"/>
      <c r="Q167" s="319"/>
      <c r="R167" s="320"/>
      <c r="S167" s="320"/>
      <c r="T167" s="320"/>
    </row>
    <row r="168" spans="10:20" s="318" customFormat="1" ht="12.75">
      <c r="J168" s="320"/>
      <c r="K168" s="320"/>
      <c r="L168" s="319"/>
      <c r="M168" s="319"/>
      <c r="N168" s="319"/>
      <c r="O168" s="319"/>
      <c r="P168" s="319"/>
      <c r="Q168" s="319"/>
      <c r="R168" s="320"/>
      <c r="S168" s="320"/>
      <c r="T168" s="320"/>
    </row>
    <row r="169" spans="10:20" s="318" customFormat="1" ht="12.75">
      <c r="J169" s="320"/>
      <c r="K169" s="320"/>
      <c r="L169" s="319"/>
      <c r="M169" s="319"/>
      <c r="N169" s="319"/>
      <c r="O169" s="319"/>
      <c r="P169" s="319"/>
      <c r="Q169" s="319"/>
      <c r="R169" s="320"/>
      <c r="S169" s="320"/>
      <c r="T169" s="320"/>
    </row>
    <row r="170" spans="10:20" s="318" customFormat="1" ht="12.75">
      <c r="J170" s="320"/>
      <c r="K170" s="320"/>
      <c r="L170" s="319"/>
      <c r="M170" s="319"/>
      <c r="N170" s="319"/>
      <c r="O170" s="319"/>
      <c r="P170" s="319"/>
      <c r="Q170" s="319"/>
      <c r="R170" s="320"/>
      <c r="S170" s="320"/>
      <c r="T170" s="320"/>
    </row>
    <row r="171" spans="10:20" s="318" customFormat="1" ht="12.75">
      <c r="J171" s="320"/>
      <c r="K171" s="320"/>
      <c r="L171" s="319"/>
      <c r="M171" s="319"/>
      <c r="N171" s="319"/>
      <c r="O171" s="319"/>
      <c r="P171" s="319"/>
      <c r="Q171" s="319"/>
      <c r="R171" s="320"/>
      <c r="S171" s="320"/>
      <c r="T171" s="320"/>
    </row>
    <row r="172" spans="10:20" s="318" customFormat="1" ht="12.75">
      <c r="J172" s="320"/>
      <c r="K172" s="320"/>
      <c r="L172" s="319"/>
      <c r="M172" s="319"/>
      <c r="N172" s="319"/>
      <c r="O172" s="319"/>
      <c r="P172" s="319"/>
      <c r="Q172" s="319"/>
      <c r="R172" s="320"/>
      <c r="S172" s="320"/>
      <c r="T172" s="320"/>
    </row>
    <row r="173" spans="10:20" s="318" customFormat="1" ht="12.75">
      <c r="J173" s="320"/>
      <c r="K173" s="320"/>
      <c r="L173" s="319"/>
      <c r="M173" s="319"/>
      <c r="N173" s="319"/>
      <c r="O173" s="319"/>
      <c r="P173" s="319"/>
      <c r="Q173" s="319"/>
      <c r="R173" s="320"/>
      <c r="S173" s="320"/>
      <c r="T173" s="320"/>
    </row>
    <row r="174" spans="10:20" s="318" customFormat="1" ht="12.75">
      <c r="J174" s="320"/>
      <c r="K174" s="320"/>
      <c r="L174" s="319"/>
      <c r="M174" s="319"/>
      <c r="N174" s="319"/>
      <c r="O174" s="319"/>
      <c r="P174" s="319"/>
      <c r="Q174" s="319"/>
      <c r="R174" s="320"/>
      <c r="S174" s="320"/>
      <c r="T174" s="320"/>
    </row>
    <row r="175" spans="10:20" s="318" customFormat="1" ht="12.75">
      <c r="J175" s="320"/>
      <c r="K175" s="320"/>
      <c r="L175" s="319"/>
      <c r="M175" s="319"/>
      <c r="N175" s="319"/>
      <c r="O175" s="319"/>
      <c r="P175" s="319"/>
      <c r="Q175" s="319"/>
      <c r="R175" s="320"/>
      <c r="S175" s="320"/>
      <c r="T175" s="320"/>
    </row>
    <row r="176" spans="10:20" s="318" customFormat="1" ht="12.75">
      <c r="J176" s="320"/>
      <c r="K176" s="320"/>
      <c r="L176" s="319"/>
      <c r="M176" s="319"/>
      <c r="N176" s="319"/>
      <c r="O176" s="319"/>
      <c r="P176" s="319"/>
      <c r="Q176" s="319"/>
      <c r="R176" s="320"/>
      <c r="S176" s="320"/>
      <c r="T176" s="320"/>
    </row>
    <row r="177" spans="10:20" s="318" customFormat="1" ht="12.75">
      <c r="J177" s="320"/>
      <c r="K177" s="320"/>
      <c r="L177" s="319"/>
      <c r="M177" s="319"/>
      <c r="N177" s="319"/>
      <c r="O177" s="319"/>
      <c r="P177" s="319"/>
      <c r="Q177" s="319"/>
      <c r="R177" s="320"/>
      <c r="S177" s="320"/>
      <c r="T177" s="320"/>
    </row>
    <row r="178" spans="10:20" s="318" customFormat="1" ht="12.75">
      <c r="J178" s="320"/>
      <c r="K178" s="320"/>
      <c r="L178" s="319"/>
      <c r="M178" s="319"/>
      <c r="N178" s="319"/>
      <c r="O178" s="319"/>
      <c r="P178" s="319"/>
      <c r="Q178" s="319"/>
      <c r="R178" s="320"/>
      <c r="S178" s="320"/>
      <c r="T178" s="320"/>
    </row>
  </sheetData>
  <printOptions/>
  <pageMargins left="0.75" right="0.75" top="1" bottom="1" header="0" footer="0"/>
  <pageSetup horizontalDpi="600" verticalDpi="600" orientation="portrait" scale="74" r:id="rId1"/>
  <rowBreaks count="1" manualBreakCount="1">
    <brk id="74" min="1" max="21" man="1"/>
  </rowBreaks>
</worksheet>
</file>

<file path=xl/worksheets/sheet23.xml><?xml version="1.0" encoding="utf-8"?>
<worksheet xmlns="http://schemas.openxmlformats.org/spreadsheetml/2006/main" xmlns:r="http://schemas.openxmlformats.org/officeDocument/2006/relationships">
  <dimension ref="B1:U178"/>
  <sheetViews>
    <sheetView showGridLines="0" zoomScale="75" zoomScaleNormal="75" workbookViewId="0" topLeftCell="A1">
      <selection activeCell="A1" sqref="A1"/>
    </sheetView>
  </sheetViews>
  <sheetFormatPr defaultColWidth="11.421875" defaultRowHeight="12.75"/>
  <cols>
    <col min="1" max="3" width="2.7109375" style="333" customWidth="1"/>
    <col min="4" max="4" width="5.57421875" style="333" customWidth="1"/>
    <col min="5" max="5" width="6.7109375" style="333" customWidth="1"/>
    <col min="6" max="6" width="20.7109375" style="333" customWidth="1"/>
    <col min="7" max="8" width="11.7109375" style="333" customWidth="1"/>
    <col min="9" max="9" width="2.7109375" style="333" customWidth="1"/>
    <col min="10" max="10" width="11.7109375" style="373" customWidth="1"/>
    <col min="11" max="11" width="2.7109375" style="373" customWidth="1"/>
    <col min="12" max="12" width="11.7109375" style="372" customWidth="1"/>
    <col min="13" max="13" width="2.7109375" style="372" customWidth="1"/>
    <col min="14" max="14" width="11.7109375" style="372" customWidth="1"/>
    <col min="15" max="15" width="2.7109375" style="372" customWidth="1"/>
    <col min="16" max="16" width="11.7109375" style="372" customWidth="1"/>
    <col min="17" max="17" width="2.7109375" style="372" customWidth="1"/>
    <col min="18" max="18" width="11.7109375" style="373" customWidth="1"/>
    <col min="19" max="19" width="2.7109375" style="373" customWidth="1"/>
    <col min="20" max="20" width="11.7109375" style="373" customWidth="1"/>
    <col min="21" max="16384" width="11.421875" style="333" customWidth="1"/>
  </cols>
  <sheetData>
    <row r="1" ht="12.75">
      <c r="B1" s="157" t="s">
        <v>757</v>
      </c>
    </row>
    <row r="2" spans="2:20" s="368" customFormat="1" ht="12.75" customHeight="1">
      <c r="B2" s="368" t="s">
        <v>761</v>
      </c>
      <c r="D2" s="369"/>
      <c r="E2" s="369"/>
      <c r="F2" s="369"/>
      <c r="G2" s="369"/>
      <c r="H2" s="369"/>
      <c r="I2" s="369"/>
      <c r="J2" s="370"/>
      <c r="K2" s="370"/>
      <c r="L2" s="370"/>
      <c r="M2" s="370"/>
      <c r="N2" s="371"/>
      <c r="O2" s="371"/>
      <c r="P2" s="371"/>
      <c r="Q2" s="371"/>
      <c r="R2" s="370"/>
      <c r="S2" s="370"/>
      <c r="T2" s="370"/>
    </row>
    <row r="3" spans="2:20" ht="12" customHeight="1">
      <c r="B3" s="333" t="s">
        <v>0</v>
      </c>
      <c r="J3" s="372"/>
      <c r="K3" s="372"/>
      <c r="L3" s="373"/>
      <c r="N3" s="374"/>
      <c r="O3" s="374"/>
      <c r="P3" s="374"/>
      <c r="Q3" s="374"/>
      <c r="R3" s="372"/>
      <c r="S3" s="372"/>
      <c r="T3" s="372"/>
    </row>
    <row r="4" spans="2:20" s="291" customFormat="1" ht="12.75" customHeight="1">
      <c r="B4" s="292"/>
      <c r="J4" s="299"/>
      <c r="K4" s="299"/>
      <c r="L4" s="299"/>
      <c r="M4" s="299"/>
      <c r="N4" s="299"/>
      <c r="O4" s="299"/>
      <c r="P4" s="299"/>
      <c r="Q4" s="299"/>
      <c r="R4" s="299"/>
      <c r="S4" s="299"/>
      <c r="T4" s="294"/>
    </row>
    <row r="5" spans="2:20" s="291" customFormat="1" ht="12" customHeight="1">
      <c r="B5" s="300"/>
      <c r="C5" s="300"/>
      <c r="D5" s="300"/>
      <c r="E5" s="300"/>
      <c r="F5" s="300"/>
      <c r="G5" s="300"/>
      <c r="H5" s="301"/>
      <c r="I5" s="301"/>
      <c r="J5" s="301"/>
      <c r="K5" s="301"/>
      <c r="L5" s="301" t="s">
        <v>625</v>
      </c>
      <c r="M5" s="301"/>
      <c r="N5" s="301"/>
      <c r="O5" s="301"/>
      <c r="P5" s="301"/>
      <c r="Q5" s="301"/>
      <c r="R5" s="301"/>
      <c r="S5" s="301"/>
      <c r="T5" s="302"/>
    </row>
    <row r="6" spans="8:20" s="186" customFormat="1" ht="12" customHeight="1">
      <c r="H6" s="293"/>
      <c r="I6" s="293"/>
      <c r="J6" s="296"/>
      <c r="K6" s="296"/>
      <c r="L6" s="303" t="s">
        <v>646</v>
      </c>
      <c r="M6" s="303"/>
      <c r="N6" s="303"/>
      <c r="O6" s="303"/>
      <c r="P6" s="303"/>
      <c r="Q6" s="303"/>
      <c r="R6" s="303"/>
      <c r="S6" s="304"/>
      <c r="T6" s="297"/>
    </row>
    <row r="7" spans="2:20" s="186" customFormat="1" ht="12" customHeight="1">
      <c r="B7" s="299" t="s">
        <v>1</v>
      </c>
      <c r="F7" s="169"/>
      <c r="G7" s="169"/>
      <c r="H7" s="169"/>
      <c r="I7" s="169"/>
      <c r="J7" s="235"/>
      <c r="K7" s="235"/>
      <c r="L7" s="235"/>
      <c r="M7" s="235"/>
      <c r="N7" s="235"/>
      <c r="O7" s="235"/>
      <c r="P7" s="235"/>
      <c r="Q7" s="235"/>
      <c r="R7" s="235"/>
      <c r="S7" s="235"/>
      <c r="T7" s="235"/>
    </row>
    <row r="8" spans="2:20" s="291" customFormat="1" ht="41.25" customHeight="1" thickBot="1">
      <c r="B8" s="305"/>
      <c r="C8" s="305"/>
      <c r="D8" s="305"/>
      <c r="E8" s="305"/>
      <c r="F8" s="306"/>
      <c r="G8" s="306"/>
      <c r="H8" s="306"/>
      <c r="I8" s="307"/>
      <c r="J8" s="313">
        <v>40057</v>
      </c>
      <c r="K8" s="309"/>
      <c r="L8" s="308" t="s">
        <v>626</v>
      </c>
      <c r="M8" s="309"/>
      <c r="N8" s="310" t="s">
        <v>627</v>
      </c>
      <c r="O8" s="311"/>
      <c r="P8" s="312" t="s">
        <v>628</v>
      </c>
      <c r="Q8" s="311"/>
      <c r="R8" s="312" t="s">
        <v>527</v>
      </c>
      <c r="S8" s="310"/>
      <c r="T8" s="313">
        <v>40148</v>
      </c>
    </row>
    <row r="9" spans="6:20" s="186" customFormat="1" ht="7.5" customHeight="1">
      <c r="F9" s="169"/>
      <c r="G9" s="169"/>
      <c r="H9" s="169"/>
      <c r="I9" s="169"/>
      <c r="J9" s="235"/>
      <c r="K9" s="235"/>
      <c r="L9" s="235"/>
      <c r="M9" s="235"/>
      <c r="N9" s="235"/>
      <c r="O9" s="235"/>
      <c r="P9" s="235"/>
      <c r="Q9" s="235"/>
      <c r="R9" s="235"/>
      <c r="S9" s="235"/>
      <c r="T9" s="235"/>
    </row>
    <row r="10" spans="2:20" ht="12" customHeight="1">
      <c r="B10" s="375"/>
      <c r="C10" s="375"/>
      <c r="D10" s="375"/>
      <c r="E10" s="375"/>
      <c r="F10" s="375"/>
      <c r="G10" s="375"/>
      <c r="H10" s="375"/>
      <c r="I10" s="375"/>
      <c r="J10" s="297"/>
      <c r="K10" s="297"/>
      <c r="L10" s="304"/>
      <c r="M10" s="304"/>
      <c r="N10" s="304"/>
      <c r="O10" s="304"/>
      <c r="P10" s="304"/>
      <c r="Q10" s="304"/>
      <c r="R10" s="304"/>
      <c r="S10" s="304"/>
      <c r="T10" s="297"/>
    </row>
    <row r="11" spans="2:20" s="360" customFormat="1" ht="12" customHeight="1">
      <c r="B11" s="340" t="s">
        <v>196</v>
      </c>
      <c r="H11" s="359"/>
      <c r="I11" s="359"/>
      <c r="J11" s="294">
        <v>-28232.37862912251</v>
      </c>
      <c r="K11" s="169"/>
      <c r="L11" s="294">
        <v>2177.801419682495</v>
      </c>
      <c r="M11" s="169"/>
      <c r="N11" s="294">
        <v>2212.018570670217</v>
      </c>
      <c r="O11" s="169"/>
      <c r="P11" s="294">
        <v>4297.377153900696</v>
      </c>
      <c r="Q11" s="169"/>
      <c r="R11" s="294">
        <v>-7.100132313482101</v>
      </c>
      <c r="S11" s="169"/>
      <c r="T11" s="294">
        <v>-19552.323808512534</v>
      </c>
    </row>
    <row r="12" spans="8:20" s="360" customFormat="1" ht="12" customHeight="1">
      <c r="H12" s="359"/>
      <c r="I12" s="359"/>
      <c r="J12" s="294"/>
      <c r="K12" s="169"/>
      <c r="L12" s="294"/>
      <c r="M12" s="169"/>
      <c r="N12" s="294"/>
      <c r="O12" s="169"/>
      <c r="P12" s="294"/>
      <c r="Q12" s="169"/>
      <c r="R12" s="294"/>
      <c r="S12" s="169"/>
      <c r="T12" s="294"/>
    </row>
    <row r="13" spans="2:20" s="360" customFormat="1" ht="12" customHeight="1">
      <c r="B13" s="360" t="s">
        <v>634</v>
      </c>
      <c r="H13" s="359"/>
      <c r="I13" s="359"/>
      <c r="J13" s="294">
        <v>173668.8150167453</v>
      </c>
      <c r="K13" s="169"/>
      <c r="L13" s="294">
        <v>7871.067687205548</v>
      </c>
      <c r="M13" s="169"/>
      <c r="N13" s="294">
        <v>3049.625025283068</v>
      </c>
      <c r="O13" s="169"/>
      <c r="P13" s="294">
        <v>4104.476962496693</v>
      </c>
      <c r="Q13" s="169"/>
      <c r="R13" s="294">
        <v>0.021429428949090834</v>
      </c>
      <c r="S13" s="169"/>
      <c r="T13" s="294">
        <v>188693.9603583996</v>
      </c>
    </row>
    <row r="14" spans="10:20" s="360" customFormat="1" ht="12" customHeight="1">
      <c r="J14" s="328"/>
      <c r="K14" s="194"/>
      <c r="L14" s="328"/>
      <c r="M14" s="194"/>
      <c r="N14" s="328"/>
      <c r="O14" s="194"/>
      <c r="P14" s="328"/>
      <c r="Q14" s="194"/>
      <c r="R14" s="328"/>
      <c r="S14" s="194"/>
      <c r="T14" s="328"/>
    </row>
    <row r="15" spans="2:20" s="382" customFormat="1" ht="12" customHeight="1">
      <c r="B15" s="382" t="s">
        <v>749</v>
      </c>
      <c r="E15" s="383"/>
      <c r="H15" s="383"/>
      <c r="I15" s="383"/>
      <c r="J15" s="328">
        <v>18116.36209292</v>
      </c>
      <c r="K15" s="194"/>
      <c r="L15" s="328">
        <v>-1091.8595768037508</v>
      </c>
      <c r="M15" s="194"/>
      <c r="N15" s="328">
        <v>118.9</v>
      </c>
      <c r="O15" s="194"/>
      <c r="P15" s="328">
        <v>-403.26187783624687</v>
      </c>
      <c r="Q15" s="194"/>
      <c r="R15" s="328">
        <v>0.0017852499986474868</v>
      </c>
      <c r="S15" s="194"/>
      <c r="T15" s="328">
        <v>16740.14242353</v>
      </c>
    </row>
    <row r="16" spans="4:20" s="360" customFormat="1" ht="12" customHeight="1">
      <c r="D16" s="376"/>
      <c r="E16" s="376" t="s">
        <v>161</v>
      </c>
      <c r="H16" s="376"/>
      <c r="I16" s="376"/>
      <c r="J16" s="294">
        <v>0</v>
      </c>
      <c r="K16" s="169"/>
      <c r="L16" s="294">
        <v>0</v>
      </c>
      <c r="M16" s="169"/>
      <c r="N16" s="294">
        <v>0</v>
      </c>
      <c r="O16" s="169"/>
      <c r="P16" s="294">
        <v>0</v>
      </c>
      <c r="Q16" s="169"/>
      <c r="R16" s="294">
        <v>0</v>
      </c>
      <c r="S16" s="169"/>
      <c r="T16" s="294">
        <v>0</v>
      </c>
    </row>
    <row r="17" spans="4:20" s="360" customFormat="1" ht="12" customHeight="1">
      <c r="D17" s="376"/>
      <c r="E17" s="376" t="s">
        <v>78</v>
      </c>
      <c r="G17" s="376"/>
      <c r="H17" s="376"/>
      <c r="I17" s="376"/>
      <c r="J17" s="294">
        <v>13413.158017914877</v>
      </c>
      <c r="K17" s="169"/>
      <c r="L17" s="294">
        <v>-1543.876147682829</v>
      </c>
      <c r="M17" s="169"/>
      <c r="N17" s="294">
        <v>118.9</v>
      </c>
      <c r="O17" s="169"/>
      <c r="P17" s="294">
        <v>375.77520837795396</v>
      </c>
      <c r="Q17" s="169"/>
      <c r="R17" s="294">
        <v>0.0017852499986474868</v>
      </c>
      <c r="S17" s="169"/>
      <c r="T17" s="294">
        <v>12363.95886386</v>
      </c>
    </row>
    <row r="18" spans="5:20" s="360" customFormat="1" ht="12" customHeight="1">
      <c r="E18" s="376" t="s">
        <v>438</v>
      </c>
      <c r="G18" s="376"/>
      <c r="H18" s="376"/>
      <c r="I18" s="376"/>
      <c r="J18" s="294">
        <v>0</v>
      </c>
      <c r="K18" s="169"/>
      <c r="L18" s="294">
        <v>0</v>
      </c>
      <c r="M18" s="169"/>
      <c r="N18" s="294">
        <v>0</v>
      </c>
      <c r="O18" s="169"/>
      <c r="P18" s="294">
        <v>0</v>
      </c>
      <c r="Q18" s="169"/>
      <c r="R18" s="294">
        <v>0</v>
      </c>
      <c r="S18" s="169"/>
      <c r="T18" s="294">
        <v>0</v>
      </c>
    </row>
    <row r="19" spans="5:20" s="360" customFormat="1" ht="12" customHeight="1">
      <c r="E19" s="376" t="s">
        <v>81</v>
      </c>
      <c r="H19" s="376"/>
      <c r="I19" s="376"/>
      <c r="J19" s="294">
        <v>4703.204075005124</v>
      </c>
      <c r="K19" s="169"/>
      <c r="L19" s="294">
        <v>452.01657087907824</v>
      </c>
      <c r="M19" s="169"/>
      <c r="N19" s="294">
        <v>0</v>
      </c>
      <c r="O19" s="169"/>
      <c r="P19" s="294">
        <v>-779.0370862142008</v>
      </c>
      <c r="Q19" s="169"/>
      <c r="R19" s="294">
        <v>0</v>
      </c>
      <c r="S19" s="169"/>
      <c r="T19" s="294">
        <v>4376.183559670001</v>
      </c>
    </row>
    <row r="20" spans="2:20" s="382" customFormat="1" ht="12" customHeight="1">
      <c r="B20" s="382" t="s">
        <v>750</v>
      </c>
      <c r="H20" s="383"/>
      <c r="I20" s="383"/>
      <c r="J20" s="328">
        <v>80545.44669422062</v>
      </c>
      <c r="K20" s="194"/>
      <c r="L20" s="328">
        <v>5828.3844563430575</v>
      </c>
      <c r="M20" s="194"/>
      <c r="N20" s="328">
        <v>2688.487201948434</v>
      </c>
      <c r="O20" s="194"/>
      <c r="P20" s="328">
        <v>2947.033355372355</v>
      </c>
      <c r="Q20" s="194"/>
      <c r="R20" s="328">
        <v>-0.02611858104944531</v>
      </c>
      <c r="S20" s="194"/>
      <c r="T20" s="328">
        <v>92009.32558930344</v>
      </c>
    </row>
    <row r="21" spans="3:20" s="360" customFormat="1" ht="12" customHeight="1">
      <c r="C21" s="360" t="s">
        <v>647</v>
      </c>
      <c r="H21" s="376"/>
      <c r="I21" s="376"/>
      <c r="J21" s="294">
        <v>26291.03817618095</v>
      </c>
      <c r="K21" s="169"/>
      <c r="L21" s="294">
        <v>-466.4488751991181</v>
      </c>
      <c r="M21" s="169"/>
      <c r="N21" s="294">
        <v>-57.492271071489284</v>
      </c>
      <c r="O21" s="169"/>
      <c r="P21" s="294">
        <v>-144.76638600168963</v>
      </c>
      <c r="Q21" s="169"/>
      <c r="R21" s="294">
        <v>0</v>
      </c>
      <c r="S21" s="169"/>
      <c r="T21" s="294">
        <v>25622.33064390866</v>
      </c>
    </row>
    <row r="22" spans="5:20" s="360" customFormat="1" ht="12" customHeight="1">
      <c r="E22" s="360" t="s">
        <v>177</v>
      </c>
      <c r="H22" s="376"/>
      <c r="I22" s="376"/>
      <c r="J22" s="294">
        <v>26040.30717618095</v>
      </c>
      <c r="K22" s="169"/>
      <c r="L22" s="294">
        <v>-466.4488751991181</v>
      </c>
      <c r="M22" s="169"/>
      <c r="N22" s="294">
        <v>-57.492271071489284</v>
      </c>
      <c r="O22" s="169"/>
      <c r="P22" s="294">
        <v>-143.82538600168962</v>
      </c>
      <c r="Q22" s="169"/>
      <c r="R22" s="294">
        <v>0</v>
      </c>
      <c r="S22" s="169"/>
      <c r="T22" s="294">
        <v>25372.54064390866</v>
      </c>
    </row>
    <row r="23" spans="6:20" s="360" customFormat="1" ht="12" customHeight="1">
      <c r="F23" s="360" t="s">
        <v>73</v>
      </c>
      <c r="H23" s="376"/>
      <c r="I23" s="376"/>
      <c r="J23" s="294">
        <v>24541.737273056548</v>
      </c>
      <c r="K23" s="169"/>
      <c r="L23" s="294">
        <v>-510.89113429748886</v>
      </c>
      <c r="M23" s="169"/>
      <c r="N23" s="294">
        <v>-58.41720905679253</v>
      </c>
      <c r="O23" s="169"/>
      <c r="P23" s="294">
        <v>-123.10736651791282</v>
      </c>
      <c r="Q23" s="169"/>
      <c r="R23" s="294">
        <v>0</v>
      </c>
      <c r="S23" s="169"/>
      <c r="T23" s="294">
        <v>23849.321563184356</v>
      </c>
    </row>
    <row r="24" spans="6:20" s="360" customFormat="1" ht="12" customHeight="1">
      <c r="F24" s="360" t="s">
        <v>53</v>
      </c>
      <c r="H24" s="376"/>
      <c r="I24" s="376"/>
      <c r="J24" s="294">
        <v>1498.569903124404</v>
      </c>
      <c r="K24" s="169"/>
      <c r="L24" s="294">
        <v>44.442259098370755</v>
      </c>
      <c r="M24" s="169"/>
      <c r="N24" s="294">
        <v>0.9249379853032451</v>
      </c>
      <c r="O24" s="169"/>
      <c r="P24" s="294">
        <v>-20.7180194837768</v>
      </c>
      <c r="Q24" s="169"/>
      <c r="R24" s="294">
        <v>0</v>
      </c>
      <c r="S24" s="169"/>
      <c r="T24" s="294">
        <v>1523.2190807243023</v>
      </c>
    </row>
    <row r="25" spans="5:20" s="360" customFormat="1" ht="12" customHeight="1">
      <c r="E25" s="360" t="s">
        <v>635</v>
      </c>
      <c r="H25" s="376"/>
      <c r="I25" s="376"/>
      <c r="J25" s="294">
        <v>250.731</v>
      </c>
      <c r="K25" s="169"/>
      <c r="L25" s="294">
        <v>0</v>
      </c>
      <c r="M25" s="169"/>
      <c r="N25" s="294">
        <v>0</v>
      </c>
      <c r="O25" s="169"/>
      <c r="P25" s="294">
        <v>-0.9410000000000025</v>
      </c>
      <c r="Q25" s="169"/>
      <c r="R25" s="294">
        <v>0</v>
      </c>
      <c r="S25" s="169"/>
      <c r="T25" s="294">
        <v>249.79</v>
      </c>
    </row>
    <row r="26" spans="3:20" s="360" customFormat="1" ht="12" customHeight="1">
      <c r="C26" s="360" t="s">
        <v>648</v>
      </c>
      <c r="D26" s="376"/>
      <c r="H26" s="376"/>
      <c r="I26" s="376"/>
      <c r="J26" s="294">
        <v>5889.114681867592</v>
      </c>
      <c r="K26" s="169"/>
      <c r="L26" s="294">
        <v>226.11103400457432</v>
      </c>
      <c r="M26" s="169"/>
      <c r="N26" s="294">
        <v>605.4013404454238</v>
      </c>
      <c r="O26" s="169"/>
      <c r="P26" s="294">
        <v>2259.1997413740446</v>
      </c>
      <c r="Q26" s="169"/>
      <c r="R26" s="294">
        <v>-0.01871161893802764</v>
      </c>
      <c r="S26" s="169"/>
      <c r="T26" s="294">
        <v>8979.808086072697</v>
      </c>
    </row>
    <row r="27" spans="4:20" s="360" customFormat="1" ht="12" customHeight="1">
      <c r="D27" s="376" t="s">
        <v>161</v>
      </c>
      <c r="H27" s="376"/>
      <c r="I27" s="376"/>
      <c r="J27" s="294">
        <v>139.01065</v>
      </c>
      <c r="K27" s="169"/>
      <c r="L27" s="294">
        <v>38.436089</v>
      </c>
      <c r="M27" s="169"/>
      <c r="N27" s="294">
        <v>0</v>
      </c>
      <c r="O27" s="169"/>
      <c r="P27" s="294">
        <v>0.44434799999999086</v>
      </c>
      <c r="Q27" s="169"/>
      <c r="R27" s="294">
        <v>0</v>
      </c>
      <c r="S27" s="169"/>
      <c r="T27" s="294">
        <v>177.891087</v>
      </c>
    </row>
    <row r="28" spans="4:20" s="360" customFormat="1" ht="12" customHeight="1">
      <c r="D28" s="376" t="s">
        <v>78</v>
      </c>
      <c r="H28" s="376"/>
      <c r="I28" s="376"/>
      <c r="J28" s="294">
        <v>399.16956205489424</v>
      </c>
      <c r="K28" s="169"/>
      <c r="L28" s="294">
        <v>-74.348421</v>
      </c>
      <c r="M28" s="169"/>
      <c r="N28" s="294">
        <v>19.2</v>
      </c>
      <c r="O28" s="169"/>
      <c r="P28" s="294">
        <v>-9.764706494894256</v>
      </c>
      <c r="Q28" s="169"/>
      <c r="R28" s="294">
        <v>-0.01391799999998966</v>
      </c>
      <c r="S28" s="169"/>
      <c r="T28" s="294">
        <v>334.24251656</v>
      </c>
    </row>
    <row r="29" spans="4:20" s="360" customFormat="1" ht="12" customHeight="1">
      <c r="D29" s="376"/>
      <c r="E29" s="360" t="s">
        <v>536</v>
      </c>
      <c r="H29" s="376"/>
      <c r="I29" s="376"/>
      <c r="J29" s="294">
        <v>67.21866356</v>
      </c>
      <c r="K29" s="169"/>
      <c r="L29" s="294">
        <v>-0.0007739999999999998</v>
      </c>
      <c r="M29" s="169"/>
      <c r="N29" s="294">
        <v>4</v>
      </c>
      <c r="O29" s="169"/>
      <c r="P29" s="294">
        <v>1</v>
      </c>
      <c r="Q29" s="169"/>
      <c r="R29" s="294">
        <v>-0.01391799999998966</v>
      </c>
      <c r="S29" s="169"/>
      <c r="T29" s="294">
        <v>72.20397156</v>
      </c>
    </row>
    <row r="30" spans="4:20" s="360" customFormat="1" ht="12" customHeight="1">
      <c r="D30" s="376"/>
      <c r="E30" s="360" t="s">
        <v>215</v>
      </c>
      <c r="H30" s="376"/>
      <c r="I30" s="376"/>
      <c r="J30" s="294">
        <v>331.95089849489426</v>
      </c>
      <c r="K30" s="169"/>
      <c r="L30" s="294">
        <v>-74.347647</v>
      </c>
      <c r="M30" s="169"/>
      <c r="N30" s="294">
        <v>15.2</v>
      </c>
      <c r="O30" s="169"/>
      <c r="P30" s="294">
        <v>-10.764706494894256</v>
      </c>
      <c r="Q30" s="169"/>
      <c r="R30" s="294">
        <v>0</v>
      </c>
      <c r="S30" s="169"/>
      <c r="T30" s="294">
        <v>262.038545</v>
      </c>
    </row>
    <row r="31" spans="4:20" s="360" customFormat="1" ht="12" customHeight="1">
      <c r="D31" s="376" t="s">
        <v>438</v>
      </c>
      <c r="H31" s="376"/>
      <c r="I31" s="376"/>
      <c r="J31" s="294">
        <v>1698.5487945800023</v>
      </c>
      <c r="K31" s="169"/>
      <c r="L31" s="294">
        <v>-1369.1873359954257</v>
      </c>
      <c r="M31" s="169"/>
      <c r="N31" s="294">
        <v>586.2013404454237</v>
      </c>
      <c r="O31" s="169"/>
      <c r="P31" s="294">
        <v>2258.5</v>
      </c>
      <c r="Q31" s="169"/>
      <c r="R31" s="294">
        <v>0</v>
      </c>
      <c r="S31" s="169"/>
      <c r="T31" s="294">
        <v>3174.0627990300004</v>
      </c>
    </row>
    <row r="32" spans="4:20" s="360" customFormat="1" ht="12" customHeight="1">
      <c r="D32" s="376" t="s">
        <v>81</v>
      </c>
      <c r="H32" s="376"/>
      <c r="I32" s="376"/>
      <c r="J32" s="294">
        <v>3652.3856752326956</v>
      </c>
      <c r="K32" s="169"/>
      <c r="L32" s="294">
        <v>1631.210702</v>
      </c>
      <c r="M32" s="169"/>
      <c r="N32" s="294">
        <v>0</v>
      </c>
      <c r="O32" s="169"/>
      <c r="P32" s="294">
        <v>10.020099868938951</v>
      </c>
      <c r="Q32" s="169"/>
      <c r="R32" s="294">
        <v>-0.00479361893803798</v>
      </c>
      <c r="S32" s="169"/>
      <c r="T32" s="294">
        <v>5293.611683482696</v>
      </c>
    </row>
    <row r="33" spans="4:20" s="360" customFormat="1" ht="12" customHeight="1">
      <c r="D33" s="376"/>
      <c r="E33" s="360" t="s">
        <v>22</v>
      </c>
      <c r="H33" s="376"/>
      <c r="I33" s="376"/>
      <c r="J33" s="294">
        <v>1422.3461777399998</v>
      </c>
      <c r="K33" s="169"/>
      <c r="L33" s="294">
        <v>160.00696299999996</v>
      </c>
      <c r="M33" s="169"/>
      <c r="N33" s="294">
        <v>0</v>
      </c>
      <c r="O33" s="169"/>
      <c r="P33" s="294">
        <v>-0.37990013106104925</v>
      </c>
      <c r="Q33" s="169"/>
      <c r="R33" s="294">
        <v>0.008516381061326683</v>
      </c>
      <c r="S33" s="169"/>
      <c r="T33" s="294">
        <v>1581.9817569900001</v>
      </c>
    </row>
    <row r="34" spans="4:20" s="360" customFormat="1" ht="12" customHeight="1">
      <c r="D34" s="376"/>
      <c r="E34" s="360" t="s">
        <v>630</v>
      </c>
      <c r="H34" s="376"/>
      <c r="I34" s="376"/>
      <c r="J34" s="294">
        <v>989.4857671954659</v>
      </c>
      <c r="K34" s="169"/>
      <c r="L34" s="294">
        <v>133.08671443741767</v>
      </c>
      <c r="M34" s="169"/>
      <c r="N34" s="294">
        <v>0</v>
      </c>
      <c r="O34" s="169"/>
      <c r="P34" s="294">
        <v>0</v>
      </c>
      <c r="Q34" s="169"/>
      <c r="R34" s="294">
        <v>0.008516381061326683</v>
      </c>
      <c r="S34" s="169"/>
      <c r="T34" s="294">
        <v>1122.580998013945</v>
      </c>
    </row>
    <row r="35" spans="2:20" s="360" customFormat="1" ht="12" customHeight="1">
      <c r="B35" s="376"/>
      <c r="C35" s="376"/>
      <c r="D35" s="376"/>
      <c r="E35" s="360" t="s">
        <v>649</v>
      </c>
      <c r="H35" s="376"/>
      <c r="I35" s="376"/>
      <c r="J35" s="294">
        <v>432.8604105445339</v>
      </c>
      <c r="K35" s="169"/>
      <c r="L35" s="294">
        <v>26.920248562582287</v>
      </c>
      <c r="M35" s="169"/>
      <c r="N35" s="294">
        <v>0</v>
      </c>
      <c r="O35" s="169"/>
      <c r="P35" s="294">
        <v>-0.37990013106104925</v>
      </c>
      <c r="Q35" s="169"/>
      <c r="R35" s="294">
        <v>0</v>
      </c>
      <c r="S35" s="169"/>
      <c r="T35" s="294">
        <v>459.40075897605516</v>
      </c>
    </row>
    <row r="36" spans="5:20" s="360" customFormat="1" ht="12" customHeight="1">
      <c r="E36" s="360" t="s">
        <v>74</v>
      </c>
      <c r="H36" s="376"/>
      <c r="I36" s="376"/>
      <c r="J36" s="294">
        <v>2230.039497492696</v>
      </c>
      <c r="K36" s="169"/>
      <c r="L36" s="294">
        <v>1471.203739</v>
      </c>
      <c r="M36" s="169"/>
      <c r="N36" s="294">
        <v>0</v>
      </c>
      <c r="O36" s="169"/>
      <c r="P36" s="294">
        <v>10.4</v>
      </c>
      <c r="Q36" s="169"/>
      <c r="R36" s="294">
        <v>-0.013309999999364663</v>
      </c>
      <c r="S36" s="169"/>
      <c r="T36" s="294">
        <v>3711.629926492696</v>
      </c>
    </row>
    <row r="37" spans="3:20" s="360" customFormat="1" ht="12" customHeight="1">
      <c r="C37" s="360" t="s">
        <v>650</v>
      </c>
      <c r="E37" s="376"/>
      <c r="H37" s="376"/>
      <c r="I37" s="376"/>
      <c r="J37" s="294">
        <v>41642.89393035</v>
      </c>
      <c r="K37" s="169"/>
      <c r="L37" s="294">
        <v>5611.027513911401</v>
      </c>
      <c r="M37" s="169"/>
      <c r="N37" s="294">
        <v>2137.9961602506996</v>
      </c>
      <c r="O37" s="169"/>
      <c r="P37" s="294">
        <v>822.7</v>
      </c>
      <c r="Q37" s="169"/>
      <c r="R37" s="294">
        <v>-0.00740696211141767</v>
      </c>
      <c r="S37" s="169"/>
      <c r="T37" s="294">
        <v>50214.61019755</v>
      </c>
    </row>
    <row r="38" spans="5:20" s="360" customFormat="1" ht="12" customHeight="1">
      <c r="E38" s="376" t="s">
        <v>636</v>
      </c>
      <c r="H38" s="376"/>
      <c r="I38" s="376"/>
      <c r="J38" s="294">
        <v>0</v>
      </c>
      <c r="K38" s="169"/>
      <c r="L38" s="294">
        <v>0</v>
      </c>
      <c r="M38" s="169"/>
      <c r="N38" s="294">
        <v>0</v>
      </c>
      <c r="O38" s="169"/>
      <c r="P38" s="294">
        <v>0</v>
      </c>
      <c r="Q38" s="169"/>
      <c r="R38" s="294">
        <v>0</v>
      </c>
      <c r="S38" s="169"/>
      <c r="T38" s="294">
        <v>0</v>
      </c>
    </row>
    <row r="39" spans="5:20" s="360" customFormat="1" ht="12" customHeight="1">
      <c r="E39" s="376" t="s">
        <v>637</v>
      </c>
      <c r="H39" s="376"/>
      <c r="I39" s="376"/>
      <c r="J39" s="294">
        <v>41395.7</v>
      </c>
      <c r="K39" s="169"/>
      <c r="L39" s="294">
        <v>5770.44350489</v>
      </c>
      <c r="M39" s="169"/>
      <c r="N39" s="294">
        <v>2113.7739020720996</v>
      </c>
      <c r="O39" s="169"/>
      <c r="P39" s="294">
        <v>644.7</v>
      </c>
      <c r="Q39" s="169"/>
      <c r="R39" s="294">
        <v>-0.00740696211141767</v>
      </c>
      <c r="S39" s="169"/>
      <c r="T39" s="294">
        <v>49924.61</v>
      </c>
    </row>
    <row r="40" spans="5:20" s="360" customFormat="1" ht="12" customHeight="1">
      <c r="E40" s="376"/>
      <c r="F40" s="360" t="s">
        <v>536</v>
      </c>
      <c r="H40" s="384"/>
      <c r="I40" s="384"/>
      <c r="J40" s="294">
        <v>41172.9</v>
      </c>
      <c r="K40" s="169"/>
      <c r="L40" s="294">
        <v>5729.11665738</v>
      </c>
      <c r="M40" s="169"/>
      <c r="N40" s="294">
        <v>2110.5907495820998</v>
      </c>
      <c r="O40" s="169"/>
      <c r="P40" s="294">
        <v>640.3</v>
      </c>
      <c r="Q40" s="169"/>
      <c r="R40" s="294">
        <v>-0.00740696211141767</v>
      </c>
      <c r="S40" s="169"/>
      <c r="T40" s="294">
        <v>49652.9</v>
      </c>
    </row>
    <row r="41" spans="5:20" s="360" customFormat="1" ht="12" customHeight="1">
      <c r="E41" s="376"/>
      <c r="F41" s="360" t="s">
        <v>215</v>
      </c>
      <c r="H41" s="384"/>
      <c r="I41" s="384"/>
      <c r="J41" s="294">
        <v>222.8</v>
      </c>
      <c r="K41" s="169"/>
      <c r="L41" s="294">
        <v>41.32684750999999</v>
      </c>
      <c r="M41" s="169"/>
      <c r="N41" s="294">
        <v>3.1831524900000634</v>
      </c>
      <c r="O41" s="169"/>
      <c r="P41" s="294">
        <v>4.4</v>
      </c>
      <c r="Q41" s="169"/>
      <c r="R41" s="294">
        <v>0</v>
      </c>
      <c r="S41" s="169"/>
      <c r="T41" s="294">
        <v>271.71</v>
      </c>
    </row>
    <row r="42" spans="5:20" s="360" customFormat="1" ht="12" customHeight="1">
      <c r="E42" s="376" t="s">
        <v>438</v>
      </c>
      <c r="H42" s="376"/>
      <c r="I42" s="376"/>
      <c r="J42" s="294">
        <v>88.99393034999999</v>
      </c>
      <c r="K42" s="169"/>
      <c r="L42" s="294">
        <v>-148.21599097859993</v>
      </c>
      <c r="M42" s="169"/>
      <c r="N42" s="294">
        <v>24.222258178599816</v>
      </c>
      <c r="O42" s="169"/>
      <c r="P42" s="294">
        <v>178</v>
      </c>
      <c r="Q42" s="169"/>
      <c r="R42" s="294">
        <v>0</v>
      </c>
      <c r="S42" s="169"/>
      <c r="T42" s="294">
        <v>143.00019754999988</v>
      </c>
    </row>
    <row r="43" spans="5:20" s="360" customFormat="1" ht="12" customHeight="1">
      <c r="E43" s="376" t="s">
        <v>638</v>
      </c>
      <c r="H43" s="376"/>
      <c r="I43" s="376"/>
      <c r="J43" s="294">
        <v>158.2</v>
      </c>
      <c r="K43" s="169"/>
      <c r="L43" s="294">
        <v>-11.2</v>
      </c>
      <c r="M43" s="169"/>
      <c r="N43" s="294">
        <v>0</v>
      </c>
      <c r="O43" s="169"/>
      <c r="P43" s="294">
        <v>0</v>
      </c>
      <c r="Q43" s="169"/>
      <c r="R43" s="294">
        <v>0</v>
      </c>
      <c r="S43" s="169"/>
      <c r="T43" s="294">
        <v>147</v>
      </c>
    </row>
    <row r="44" spans="5:20" s="360" customFormat="1" ht="12" customHeight="1">
      <c r="E44" s="376"/>
      <c r="F44" s="360" t="s">
        <v>22</v>
      </c>
      <c r="H44" s="376"/>
      <c r="I44" s="376"/>
      <c r="J44" s="294">
        <v>0</v>
      </c>
      <c r="K44" s="169"/>
      <c r="L44" s="294">
        <v>0</v>
      </c>
      <c r="M44" s="169"/>
      <c r="N44" s="294">
        <v>0</v>
      </c>
      <c r="O44" s="169"/>
      <c r="P44" s="294">
        <v>0</v>
      </c>
      <c r="Q44" s="169"/>
      <c r="R44" s="294">
        <v>0</v>
      </c>
      <c r="S44" s="169"/>
      <c r="T44" s="294">
        <v>0</v>
      </c>
    </row>
    <row r="45" spans="5:20" s="360" customFormat="1" ht="12" customHeight="1">
      <c r="E45" s="376"/>
      <c r="F45" s="360" t="s">
        <v>630</v>
      </c>
      <c r="H45" s="376"/>
      <c r="I45" s="376"/>
      <c r="J45" s="294">
        <v>0</v>
      </c>
      <c r="K45" s="169"/>
      <c r="L45" s="294">
        <v>0</v>
      </c>
      <c r="M45" s="169"/>
      <c r="N45" s="294">
        <v>0</v>
      </c>
      <c r="O45" s="169"/>
      <c r="P45" s="294">
        <v>0</v>
      </c>
      <c r="Q45" s="169"/>
      <c r="R45" s="294">
        <v>0</v>
      </c>
      <c r="S45" s="169"/>
      <c r="T45" s="294">
        <v>0</v>
      </c>
    </row>
    <row r="46" spans="6:20" s="360" customFormat="1" ht="12" customHeight="1">
      <c r="F46" s="360" t="s">
        <v>649</v>
      </c>
      <c r="H46" s="376"/>
      <c r="I46" s="376"/>
      <c r="J46" s="294">
        <v>0</v>
      </c>
      <c r="K46" s="169"/>
      <c r="L46" s="294">
        <v>0</v>
      </c>
      <c r="M46" s="169"/>
      <c r="N46" s="294">
        <v>0</v>
      </c>
      <c r="O46" s="169"/>
      <c r="P46" s="294">
        <v>0</v>
      </c>
      <c r="Q46" s="169"/>
      <c r="R46" s="294">
        <v>0</v>
      </c>
      <c r="S46" s="169"/>
      <c r="T46" s="294">
        <v>0</v>
      </c>
    </row>
    <row r="47" spans="5:20" s="360" customFormat="1" ht="12" customHeight="1">
      <c r="E47" s="376"/>
      <c r="F47" s="360" t="s">
        <v>74</v>
      </c>
      <c r="H47" s="376"/>
      <c r="I47" s="376"/>
      <c r="J47" s="294">
        <v>158.2</v>
      </c>
      <c r="K47" s="169"/>
      <c r="L47" s="294">
        <v>-11.2</v>
      </c>
      <c r="M47" s="169"/>
      <c r="N47" s="294">
        <v>0</v>
      </c>
      <c r="O47" s="169"/>
      <c r="P47" s="294">
        <v>0</v>
      </c>
      <c r="Q47" s="169"/>
      <c r="R47" s="294">
        <v>0</v>
      </c>
      <c r="S47" s="169"/>
      <c r="T47" s="294">
        <v>147</v>
      </c>
    </row>
    <row r="48" spans="3:20" s="360" customFormat="1" ht="12" customHeight="1">
      <c r="C48" s="360" t="s">
        <v>651</v>
      </c>
      <c r="E48" s="376"/>
      <c r="H48" s="376"/>
      <c r="I48" s="376"/>
      <c r="J48" s="294">
        <v>6722.399905822081</v>
      </c>
      <c r="K48" s="169"/>
      <c r="L48" s="294">
        <v>457.6947836262002</v>
      </c>
      <c r="M48" s="169"/>
      <c r="N48" s="294">
        <v>2.581972323799988</v>
      </c>
      <c r="O48" s="169"/>
      <c r="P48" s="294">
        <v>9.9</v>
      </c>
      <c r="Q48" s="169"/>
      <c r="R48" s="294">
        <v>0</v>
      </c>
      <c r="S48" s="169"/>
      <c r="T48" s="294">
        <v>7192.576661772081</v>
      </c>
    </row>
    <row r="49" spans="5:20" s="360" customFormat="1" ht="12" customHeight="1">
      <c r="E49" s="376" t="s">
        <v>636</v>
      </c>
      <c r="H49" s="376"/>
      <c r="I49" s="376"/>
      <c r="J49" s="294">
        <v>0</v>
      </c>
      <c r="K49" s="169"/>
      <c r="L49" s="294">
        <v>0</v>
      </c>
      <c r="M49" s="169"/>
      <c r="N49" s="294">
        <v>0</v>
      </c>
      <c r="O49" s="169"/>
      <c r="P49" s="294">
        <v>0</v>
      </c>
      <c r="Q49" s="169"/>
      <c r="R49" s="294">
        <v>0</v>
      </c>
      <c r="S49" s="169"/>
      <c r="T49" s="294">
        <v>0</v>
      </c>
    </row>
    <row r="50" spans="5:20" s="360" customFormat="1" ht="12" customHeight="1">
      <c r="E50" s="376" t="s">
        <v>637</v>
      </c>
      <c r="H50" s="376"/>
      <c r="I50" s="376"/>
      <c r="J50" s="294">
        <v>6442.47727182208</v>
      </c>
      <c r="K50" s="169"/>
      <c r="L50" s="294">
        <v>303.77643559000023</v>
      </c>
      <c r="M50" s="169"/>
      <c r="N50" s="294">
        <v>0</v>
      </c>
      <c r="O50" s="169"/>
      <c r="P50" s="294">
        <v>0</v>
      </c>
      <c r="Q50" s="169"/>
      <c r="R50" s="294">
        <v>0</v>
      </c>
      <c r="S50" s="169"/>
      <c r="T50" s="294">
        <v>6746.253707412081</v>
      </c>
    </row>
    <row r="51" spans="5:20" s="360" customFormat="1" ht="12" customHeight="1">
      <c r="E51" s="376"/>
      <c r="F51" s="360" t="s">
        <v>536</v>
      </c>
      <c r="H51" s="376"/>
      <c r="I51" s="376"/>
      <c r="J51" s="294">
        <v>3873.1104903699397</v>
      </c>
      <c r="K51" s="169"/>
      <c r="L51" s="294">
        <v>320.95498758000025</v>
      </c>
      <c r="M51" s="169"/>
      <c r="N51" s="294">
        <v>0</v>
      </c>
      <c r="O51" s="169"/>
      <c r="P51" s="294">
        <v>0</v>
      </c>
      <c r="Q51" s="169"/>
      <c r="R51" s="294">
        <v>0</v>
      </c>
      <c r="S51" s="169"/>
      <c r="T51" s="294">
        <v>4194.06547794994</v>
      </c>
    </row>
    <row r="52" spans="5:20" s="360" customFormat="1" ht="12" customHeight="1">
      <c r="E52" s="376"/>
      <c r="F52" s="360" t="s">
        <v>215</v>
      </c>
      <c r="H52" s="376"/>
      <c r="I52" s="376"/>
      <c r="J52" s="294">
        <v>2569.3667814521405</v>
      </c>
      <c r="K52" s="169"/>
      <c r="L52" s="294">
        <v>-17.178551990000017</v>
      </c>
      <c r="M52" s="169"/>
      <c r="N52" s="294">
        <v>0</v>
      </c>
      <c r="O52" s="169"/>
      <c r="P52" s="294">
        <v>0</v>
      </c>
      <c r="Q52" s="169"/>
      <c r="R52" s="294">
        <v>0</v>
      </c>
      <c r="S52" s="169"/>
      <c r="T52" s="294">
        <v>2552.1882294621405</v>
      </c>
    </row>
    <row r="53" spans="5:20" s="360" customFormat="1" ht="12" customHeight="1">
      <c r="E53" s="376" t="s">
        <v>438</v>
      </c>
      <c r="H53" s="384"/>
      <c r="I53" s="384"/>
      <c r="J53" s="294">
        <v>21.8011904</v>
      </c>
      <c r="K53" s="169"/>
      <c r="L53" s="294">
        <v>0.0568270362</v>
      </c>
      <c r="M53" s="169"/>
      <c r="N53" s="294">
        <v>2.581972323799988</v>
      </c>
      <c r="O53" s="169"/>
      <c r="P53" s="294">
        <v>9.9</v>
      </c>
      <c r="Q53" s="169"/>
      <c r="R53" s="294">
        <v>0</v>
      </c>
      <c r="S53" s="169"/>
      <c r="T53" s="294">
        <v>34.33998975999999</v>
      </c>
    </row>
    <row r="54" spans="5:20" s="360" customFormat="1" ht="12" customHeight="1">
      <c r="E54" s="376" t="s">
        <v>638</v>
      </c>
      <c r="H54" s="384"/>
      <c r="I54" s="384"/>
      <c r="J54" s="294">
        <v>258.1214436</v>
      </c>
      <c r="K54" s="169"/>
      <c r="L54" s="294">
        <v>153.861521</v>
      </c>
      <c r="M54" s="169"/>
      <c r="N54" s="294">
        <v>0</v>
      </c>
      <c r="O54" s="169"/>
      <c r="P54" s="294">
        <v>0</v>
      </c>
      <c r="Q54" s="169"/>
      <c r="R54" s="294">
        <v>0</v>
      </c>
      <c r="S54" s="169"/>
      <c r="T54" s="294">
        <v>411.9829646</v>
      </c>
    </row>
    <row r="55" spans="5:20" s="360" customFormat="1" ht="12" customHeight="1">
      <c r="E55" s="376"/>
      <c r="F55" s="360" t="s">
        <v>22</v>
      </c>
      <c r="H55" s="376"/>
      <c r="I55" s="376"/>
      <c r="J55" s="294">
        <v>0</v>
      </c>
      <c r="K55" s="169"/>
      <c r="L55" s="294">
        <v>0</v>
      </c>
      <c r="M55" s="169"/>
      <c r="N55" s="294">
        <v>0</v>
      </c>
      <c r="O55" s="169"/>
      <c r="P55" s="294">
        <v>0</v>
      </c>
      <c r="Q55" s="169"/>
      <c r="R55" s="294">
        <v>0</v>
      </c>
      <c r="S55" s="169"/>
      <c r="T55" s="294">
        <v>0</v>
      </c>
    </row>
    <row r="56" spans="5:20" s="360" customFormat="1" ht="12" customHeight="1">
      <c r="E56" s="376"/>
      <c r="F56" s="360" t="s">
        <v>630</v>
      </c>
      <c r="H56" s="376"/>
      <c r="I56" s="376"/>
      <c r="J56" s="294">
        <v>0</v>
      </c>
      <c r="K56" s="169"/>
      <c r="L56" s="294">
        <v>0</v>
      </c>
      <c r="M56" s="169"/>
      <c r="N56" s="294">
        <v>0</v>
      </c>
      <c r="O56" s="169"/>
      <c r="P56" s="294">
        <v>0</v>
      </c>
      <c r="Q56" s="169"/>
      <c r="R56" s="294">
        <v>0</v>
      </c>
      <c r="S56" s="169"/>
      <c r="T56" s="294">
        <v>0</v>
      </c>
    </row>
    <row r="57" spans="6:20" s="360" customFormat="1" ht="12" customHeight="1">
      <c r="F57" s="360" t="s">
        <v>649</v>
      </c>
      <c r="H57" s="376"/>
      <c r="I57" s="376"/>
      <c r="J57" s="294">
        <v>0</v>
      </c>
      <c r="K57" s="169"/>
      <c r="L57" s="294">
        <v>0</v>
      </c>
      <c r="M57" s="169"/>
      <c r="N57" s="294">
        <v>0</v>
      </c>
      <c r="O57" s="169"/>
      <c r="P57" s="294">
        <v>0</v>
      </c>
      <c r="Q57" s="169"/>
      <c r="R57" s="294">
        <v>0</v>
      </c>
      <c r="S57" s="169"/>
      <c r="T57" s="294">
        <v>0</v>
      </c>
    </row>
    <row r="58" spans="5:20" s="360" customFormat="1" ht="12" customHeight="1">
      <c r="E58" s="376"/>
      <c r="F58" s="360" t="s">
        <v>74</v>
      </c>
      <c r="H58" s="376"/>
      <c r="I58" s="376"/>
      <c r="J58" s="294">
        <v>258.1214436</v>
      </c>
      <c r="K58" s="169"/>
      <c r="L58" s="294">
        <v>153.861521</v>
      </c>
      <c r="M58" s="169"/>
      <c r="N58" s="294">
        <v>0</v>
      </c>
      <c r="O58" s="169"/>
      <c r="P58" s="294">
        <v>0</v>
      </c>
      <c r="Q58" s="169"/>
      <c r="R58" s="294">
        <v>0</v>
      </c>
      <c r="S58" s="169"/>
      <c r="T58" s="294">
        <v>411.9829646</v>
      </c>
    </row>
    <row r="59" spans="2:20" s="382" customFormat="1" ht="12" customHeight="1">
      <c r="B59" s="382" t="s">
        <v>751</v>
      </c>
      <c r="E59" s="383"/>
      <c r="H59" s="383"/>
      <c r="I59" s="383"/>
      <c r="J59" s="328">
        <v>75007.0062296047</v>
      </c>
      <c r="K59" s="194"/>
      <c r="L59" s="328">
        <v>3134.542807666241</v>
      </c>
      <c r="M59" s="194"/>
      <c r="N59" s="328">
        <v>242.2378233346338</v>
      </c>
      <c r="O59" s="194"/>
      <c r="P59" s="328">
        <v>1560.7054849605847</v>
      </c>
      <c r="Q59" s="194"/>
      <c r="R59" s="328">
        <v>0.04576275999988866</v>
      </c>
      <c r="S59" s="194"/>
      <c r="T59" s="328">
        <v>79944.49234556615</v>
      </c>
    </row>
    <row r="60" spans="5:20" s="360" customFormat="1" ht="12" customHeight="1">
      <c r="E60" s="376" t="s">
        <v>161</v>
      </c>
      <c r="H60" s="376"/>
      <c r="I60" s="376"/>
      <c r="J60" s="294">
        <v>37706.48162299294</v>
      </c>
      <c r="K60" s="169"/>
      <c r="L60" s="294">
        <v>2603.2092433285684</v>
      </c>
      <c r="M60" s="169"/>
      <c r="N60" s="294">
        <v>100.67991903823376</v>
      </c>
      <c r="O60" s="169"/>
      <c r="P60" s="294">
        <v>614.9666233812935</v>
      </c>
      <c r="Q60" s="169"/>
      <c r="R60" s="294">
        <v>0.04576275999988866</v>
      </c>
      <c r="S60" s="169"/>
      <c r="T60" s="294">
        <v>41025.33740874104</v>
      </c>
    </row>
    <row r="61" spans="5:20" s="360" customFormat="1" ht="12" customHeight="1">
      <c r="E61" s="376"/>
      <c r="F61" s="360" t="s">
        <v>631</v>
      </c>
      <c r="H61" s="376"/>
      <c r="I61" s="376"/>
      <c r="J61" s="294">
        <v>32687.00641395813</v>
      </c>
      <c r="K61" s="169"/>
      <c r="L61" s="294">
        <v>2408.2762609485685</v>
      </c>
      <c r="M61" s="169"/>
      <c r="N61" s="294">
        <v>100.67991903823376</v>
      </c>
      <c r="O61" s="169"/>
      <c r="P61" s="294">
        <v>614.9666233812935</v>
      </c>
      <c r="Q61" s="169"/>
      <c r="R61" s="294">
        <v>0</v>
      </c>
      <c r="S61" s="169"/>
      <c r="T61" s="294">
        <v>35810.92921732623</v>
      </c>
    </row>
    <row r="62" spans="5:20" s="360" customFormat="1" ht="12" customHeight="1">
      <c r="E62" s="376"/>
      <c r="F62" s="360" t="s">
        <v>17</v>
      </c>
      <c r="H62" s="376"/>
      <c r="I62" s="376"/>
      <c r="J62" s="294">
        <v>5019.475209034812</v>
      </c>
      <c r="K62" s="169"/>
      <c r="L62" s="294">
        <v>194.93298238</v>
      </c>
      <c r="M62" s="169"/>
      <c r="N62" s="294">
        <v>0</v>
      </c>
      <c r="O62" s="169"/>
      <c r="P62" s="294">
        <v>0</v>
      </c>
      <c r="Q62" s="169"/>
      <c r="R62" s="294">
        <v>0.04576275999988866</v>
      </c>
      <c r="S62" s="169"/>
      <c r="T62" s="294">
        <v>5214.408191414812</v>
      </c>
    </row>
    <row r="63" spans="5:20" s="360" customFormat="1" ht="12" customHeight="1">
      <c r="E63" s="376" t="s">
        <v>78</v>
      </c>
      <c r="H63" s="376"/>
      <c r="I63" s="376"/>
      <c r="J63" s="294">
        <v>19961.84308655126</v>
      </c>
      <c r="K63" s="169"/>
      <c r="L63" s="294">
        <v>467.56068828000036</v>
      </c>
      <c r="M63" s="169"/>
      <c r="N63" s="294">
        <v>0</v>
      </c>
      <c r="O63" s="169"/>
      <c r="P63" s="294">
        <v>602.6736558332393</v>
      </c>
      <c r="Q63" s="169"/>
      <c r="R63" s="294">
        <v>0</v>
      </c>
      <c r="S63" s="169"/>
      <c r="T63" s="294">
        <v>21032.077430664496</v>
      </c>
    </row>
    <row r="64" spans="5:20" s="360" customFormat="1" ht="12" customHeight="1">
      <c r="E64" s="376"/>
      <c r="F64" s="360" t="s">
        <v>536</v>
      </c>
      <c r="H64" s="384"/>
      <c r="I64" s="384"/>
      <c r="J64" s="294">
        <v>16564.827208667095</v>
      </c>
      <c r="K64" s="169"/>
      <c r="L64" s="294">
        <v>255.66141416000028</v>
      </c>
      <c r="M64" s="169"/>
      <c r="N64" s="294">
        <v>0</v>
      </c>
      <c r="O64" s="169"/>
      <c r="P64" s="294">
        <v>504.61465868481287</v>
      </c>
      <c r="Q64" s="169"/>
      <c r="R64" s="294">
        <v>0</v>
      </c>
      <c r="S64" s="169"/>
      <c r="T64" s="294">
        <v>17325.103281511907</v>
      </c>
    </row>
    <row r="65" spans="5:20" s="360" customFormat="1" ht="12" customHeight="1">
      <c r="E65" s="376"/>
      <c r="F65" s="360" t="s">
        <v>215</v>
      </c>
      <c r="H65" s="384"/>
      <c r="I65" s="384"/>
      <c r="J65" s="294">
        <v>3397.015877884164</v>
      </c>
      <c r="K65" s="169"/>
      <c r="L65" s="294">
        <v>211.8992741200001</v>
      </c>
      <c r="M65" s="169"/>
      <c r="N65" s="294">
        <v>0</v>
      </c>
      <c r="O65" s="169"/>
      <c r="P65" s="294">
        <v>98.05899714842643</v>
      </c>
      <c r="Q65" s="169"/>
      <c r="R65" s="294">
        <v>0</v>
      </c>
      <c r="S65" s="169"/>
      <c r="T65" s="294">
        <v>3706.97414915259</v>
      </c>
    </row>
    <row r="66" spans="5:20" s="360" customFormat="1" ht="12" customHeight="1">
      <c r="E66" s="376" t="s">
        <v>438</v>
      </c>
      <c r="H66" s="376"/>
      <c r="I66" s="376"/>
      <c r="J66" s="294">
        <v>237.92122379</v>
      </c>
      <c r="K66" s="169"/>
      <c r="L66" s="294">
        <v>-511.9051229064</v>
      </c>
      <c r="M66" s="169"/>
      <c r="N66" s="294">
        <v>141.5579042964</v>
      </c>
      <c r="O66" s="169"/>
      <c r="P66" s="294">
        <v>358.5</v>
      </c>
      <c r="Q66" s="169"/>
      <c r="R66" s="294">
        <v>0</v>
      </c>
      <c r="S66" s="169"/>
      <c r="T66" s="294">
        <v>226.07400518</v>
      </c>
    </row>
    <row r="67" spans="5:20" s="360" customFormat="1" ht="12" customHeight="1">
      <c r="E67" s="376" t="s">
        <v>81</v>
      </c>
      <c r="H67" s="376"/>
      <c r="I67" s="376"/>
      <c r="J67" s="294">
        <v>17100.760296270488</v>
      </c>
      <c r="K67" s="169"/>
      <c r="L67" s="294">
        <v>575.6779989640725</v>
      </c>
      <c r="M67" s="169"/>
      <c r="N67" s="294">
        <v>0</v>
      </c>
      <c r="O67" s="169"/>
      <c r="P67" s="294">
        <v>-15.434794253947995</v>
      </c>
      <c r="Q67" s="169"/>
      <c r="R67" s="294">
        <v>0</v>
      </c>
      <c r="S67" s="169"/>
      <c r="T67" s="294">
        <v>17661.003500980612</v>
      </c>
    </row>
    <row r="68" spans="5:20" s="360" customFormat="1" ht="12" customHeight="1">
      <c r="E68" s="376"/>
      <c r="F68" s="360" t="s">
        <v>21</v>
      </c>
      <c r="H68" s="376"/>
      <c r="I68" s="376"/>
      <c r="J68" s="294">
        <v>11395.515982646177</v>
      </c>
      <c r="K68" s="169"/>
      <c r="L68" s="294">
        <v>1153.185042474072</v>
      </c>
      <c r="M68" s="169"/>
      <c r="N68" s="294">
        <v>0</v>
      </c>
      <c r="O68" s="169"/>
      <c r="P68" s="294">
        <v>0</v>
      </c>
      <c r="Q68" s="169"/>
      <c r="R68" s="294">
        <v>0</v>
      </c>
      <c r="S68" s="169"/>
      <c r="T68" s="294">
        <v>12548.701025120248</v>
      </c>
    </row>
    <row r="69" spans="5:20" s="360" customFormat="1" ht="12" customHeight="1">
      <c r="E69" s="376"/>
      <c r="F69" s="360" t="s">
        <v>22</v>
      </c>
      <c r="H69" s="376"/>
      <c r="I69" s="376"/>
      <c r="J69" s="294">
        <v>852.23555531</v>
      </c>
      <c r="K69" s="169"/>
      <c r="L69" s="294">
        <v>62.75671867999999</v>
      </c>
      <c r="M69" s="169"/>
      <c r="N69" s="294">
        <v>0</v>
      </c>
      <c r="O69" s="169"/>
      <c r="P69" s="294">
        <v>0</v>
      </c>
      <c r="Q69" s="169"/>
      <c r="R69" s="294">
        <v>0</v>
      </c>
      <c r="S69" s="169"/>
      <c r="T69" s="294">
        <v>914.99227399</v>
      </c>
    </row>
    <row r="70" spans="5:20" s="360" customFormat="1" ht="12" customHeight="1">
      <c r="E70" s="376"/>
      <c r="F70" s="360" t="s">
        <v>630</v>
      </c>
      <c r="H70" s="376"/>
      <c r="I70" s="376"/>
      <c r="J70" s="294">
        <v>852.23555531</v>
      </c>
      <c r="K70" s="169"/>
      <c r="L70" s="294">
        <v>62.75671867999999</v>
      </c>
      <c r="M70" s="169"/>
      <c r="N70" s="294">
        <v>0</v>
      </c>
      <c r="O70" s="169"/>
      <c r="P70" s="294">
        <v>0</v>
      </c>
      <c r="Q70" s="169"/>
      <c r="R70" s="294">
        <v>0</v>
      </c>
      <c r="S70" s="169"/>
      <c r="T70" s="294">
        <v>914.99227399</v>
      </c>
    </row>
    <row r="71" spans="5:20" s="360" customFormat="1" ht="12" customHeight="1">
      <c r="E71" s="376"/>
      <c r="F71" s="360" t="s">
        <v>649</v>
      </c>
      <c r="H71" s="376"/>
      <c r="I71" s="376"/>
      <c r="J71" s="294">
        <v>0</v>
      </c>
      <c r="K71" s="169"/>
      <c r="L71" s="294">
        <v>0</v>
      </c>
      <c r="M71" s="169"/>
      <c r="N71" s="294">
        <v>0</v>
      </c>
      <c r="O71" s="169"/>
      <c r="P71" s="294">
        <v>0</v>
      </c>
      <c r="Q71" s="169"/>
      <c r="R71" s="294">
        <v>0</v>
      </c>
      <c r="S71" s="169"/>
      <c r="T71" s="294">
        <v>0</v>
      </c>
    </row>
    <row r="72" spans="2:20" s="360" customFormat="1" ht="12" customHeight="1">
      <c r="B72" s="361"/>
      <c r="C72" s="361"/>
      <c r="D72" s="361"/>
      <c r="E72" s="361"/>
      <c r="F72" s="361" t="s">
        <v>74</v>
      </c>
      <c r="H72" s="376"/>
      <c r="I72" s="376"/>
      <c r="J72" s="294">
        <v>4853.008758314311</v>
      </c>
      <c r="K72" s="169"/>
      <c r="L72" s="294">
        <v>-640.2637621899994</v>
      </c>
      <c r="M72" s="169"/>
      <c r="N72" s="294">
        <v>0</v>
      </c>
      <c r="O72" s="169"/>
      <c r="P72" s="294">
        <v>-15.434794253947995</v>
      </c>
      <c r="Q72" s="169"/>
      <c r="R72" s="294">
        <v>0</v>
      </c>
      <c r="S72" s="169"/>
      <c r="T72" s="294">
        <v>4197.310201870364</v>
      </c>
    </row>
    <row r="73" spans="6:20" s="360" customFormat="1" ht="12" customHeight="1">
      <c r="F73" s="360" t="s">
        <v>24</v>
      </c>
      <c r="H73" s="376"/>
      <c r="I73" s="376"/>
      <c r="J73" s="294">
        <v>0</v>
      </c>
      <c r="K73" s="169"/>
      <c r="L73" s="294">
        <v>0</v>
      </c>
      <c r="M73" s="169"/>
      <c r="N73" s="294">
        <v>0</v>
      </c>
      <c r="O73" s="169"/>
      <c r="P73" s="294">
        <v>0</v>
      </c>
      <c r="Q73" s="169"/>
      <c r="R73" s="294">
        <v>0</v>
      </c>
      <c r="S73" s="169"/>
      <c r="T73" s="294">
        <v>0</v>
      </c>
    </row>
    <row r="74" spans="10:20" s="290" customFormat="1" ht="12" customHeight="1">
      <c r="J74" s="294"/>
      <c r="K74" s="169"/>
      <c r="L74" s="294"/>
      <c r="M74" s="169"/>
      <c r="N74" s="294"/>
      <c r="O74" s="169"/>
      <c r="P74" s="294"/>
      <c r="Q74" s="169"/>
      <c r="R74" s="294"/>
      <c r="S74" s="169"/>
      <c r="T74" s="294"/>
    </row>
    <row r="75" spans="2:20" s="360" customFormat="1" ht="12" customHeight="1">
      <c r="B75" s="360" t="s">
        <v>629</v>
      </c>
      <c r="H75" s="376"/>
      <c r="I75" s="376"/>
      <c r="J75" s="294">
        <v>201901.1936458678</v>
      </c>
      <c r="K75" s="169"/>
      <c r="L75" s="294">
        <v>5693.266267523053</v>
      </c>
      <c r="M75" s="169"/>
      <c r="N75" s="294">
        <v>837.6064546128516</v>
      </c>
      <c r="O75" s="169"/>
      <c r="P75" s="294">
        <v>-192.90019140400295</v>
      </c>
      <c r="Q75" s="169"/>
      <c r="R75" s="294">
        <v>7.121561742431192</v>
      </c>
      <c r="S75" s="169"/>
      <c r="T75" s="294">
        <v>208246.28416691214</v>
      </c>
    </row>
    <row r="76" spans="8:20" s="360" customFormat="1" ht="12" customHeight="1">
      <c r="H76" s="376"/>
      <c r="I76" s="376"/>
      <c r="J76" s="294"/>
      <c r="K76" s="169"/>
      <c r="L76" s="294"/>
      <c r="M76" s="169"/>
      <c r="N76" s="294"/>
      <c r="O76" s="169"/>
      <c r="P76" s="294"/>
      <c r="Q76" s="169"/>
      <c r="R76" s="294"/>
      <c r="S76" s="169"/>
      <c r="T76" s="294"/>
    </row>
    <row r="77" spans="2:20" s="382" customFormat="1" ht="12" customHeight="1">
      <c r="B77" s="382" t="s">
        <v>749</v>
      </c>
      <c r="D77" s="383"/>
      <c r="E77" s="383"/>
      <c r="H77" s="383"/>
      <c r="I77" s="383"/>
      <c r="J77" s="328">
        <v>2629.0432747900004</v>
      </c>
      <c r="K77" s="194"/>
      <c r="L77" s="328">
        <v>98.13933</v>
      </c>
      <c r="M77" s="194"/>
      <c r="N77" s="328">
        <v>-43.9</v>
      </c>
      <c r="O77" s="194"/>
      <c r="P77" s="328">
        <v>0</v>
      </c>
      <c r="Q77" s="194"/>
      <c r="R77" s="328">
        <v>-0.029189143165126552</v>
      </c>
      <c r="S77" s="194"/>
      <c r="T77" s="328">
        <v>2683.253415646835</v>
      </c>
    </row>
    <row r="78" spans="4:20" s="360" customFormat="1" ht="12" customHeight="1">
      <c r="D78" s="376"/>
      <c r="E78" s="376" t="s">
        <v>78</v>
      </c>
      <c r="H78" s="376"/>
      <c r="I78" s="376"/>
      <c r="J78" s="294">
        <v>1591.4061067900002</v>
      </c>
      <c r="K78" s="169"/>
      <c r="L78" s="294">
        <v>40.597922</v>
      </c>
      <c r="M78" s="169"/>
      <c r="N78" s="294">
        <v>-43.9</v>
      </c>
      <c r="O78" s="169"/>
      <c r="P78" s="294">
        <v>0</v>
      </c>
      <c r="Q78" s="169"/>
      <c r="R78" s="294">
        <v>-0.0012982500003744235</v>
      </c>
      <c r="S78" s="169"/>
      <c r="T78" s="294">
        <v>1588.1027305399998</v>
      </c>
    </row>
    <row r="79" spans="4:20" s="360" customFormat="1" ht="12" customHeight="1">
      <c r="D79" s="376"/>
      <c r="E79" s="376"/>
      <c r="F79" s="360" t="s">
        <v>215</v>
      </c>
      <c r="H79" s="376"/>
      <c r="I79" s="376"/>
      <c r="J79" s="294">
        <v>1591.4061067900002</v>
      </c>
      <c r="K79" s="169"/>
      <c r="L79" s="294">
        <v>40.597922</v>
      </c>
      <c r="M79" s="169"/>
      <c r="N79" s="294">
        <v>-43.9</v>
      </c>
      <c r="O79" s="169"/>
      <c r="P79" s="294">
        <v>0</v>
      </c>
      <c r="Q79" s="169"/>
      <c r="R79" s="294">
        <v>-0.0012982500003744235</v>
      </c>
      <c r="S79" s="169"/>
      <c r="T79" s="294">
        <v>1588.1027305399998</v>
      </c>
    </row>
    <row r="80" spans="5:20" s="360" customFormat="1" ht="12" customHeight="1">
      <c r="E80" s="376" t="s">
        <v>438</v>
      </c>
      <c r="H80" s="376"/>
      <c r="I80" s="376"/>
      <c r="J80" s="294">
        <v>0</v>
      </c>
      <c r="K80" s="169"/>
      <c r="L80" s="294">
        <v>0</v>
      </c>
      <c r="M80" s="169"/>
      <c r="N80" s="294">
        <v>0</v>
      </c>
      <c r="O80" s="169"/>
      <c r="P80" s="294">
        <v>0</v>
      </c>
      <c r="Q80" s="169"/>
      <c r="R80" s="294">
        <v>0</v>
      </c>
      <c r="S80" s="169"/>
      <c r="T80" s="294">
        <v>0</v>
      </c>
    </row>
    <row r="81" spans="5:20" s="360" customFormat="1" ht="12" customHeight="1">
      <c r="E81" s="376" t="s">
        <v>81</v>
      </c>
      <c r="H81" s="376"/>
      <c r="I81" s="376"/>
      <c r="J81" s="294">
        <v>1037.637168</v>
      </c>
      <c r="K81" s="169"/>
      <c r="L81" s="294">
        <v>57.541408000000004</v>
      </c>
      <c r="M81" s="169"/>
      <c r="N81" s="294">
        <v>0</v>
      </c>
      <c r="O81" s="169"/>
      <c r="P81" s="294">
        <v>0</v>
      </c>
      <c r="Q81" s="169"/>
      <c r="R81" s="294">
        <v>-0.02789089316475213</v>
      </c>
      <c r="S81" s="169"/>
      <c r="T81" s="294">
        <v>1095.1506851068352</v>
      </c>
    </row>
    <row r="82" spans="5:20" s="360" customFormat="1" ht="12" customHeight="1">
      <c r="E82" s="376"/>
      <c r="F82" s="360" t="s">
        <v>21</v>
      </c>
      <c r="H82" s="384"/>
      <c r="I82" s="384"/>
      <c r="J82" s="294">
        <v>0</v>
      </c>
      <c r="K82" s="169"/>
      <c r="L82" s="294">
        <v>0</v>
      </c>
      <c r="M82" s="169"/>
      <c r="N82" s="294">
        <v>0</v>
      </c>
      <c r="O82" s="169"/>
      <c r="P82" s="294">
        <v>0</v>
      </c>
      <c r="Q82" s="169"/>
      <c r="R82" s="294">
        <v>0</v>
      </c>
      <c r="S82" s="169"/>
      <c r="T82" s="294">
        <v>0</v>
      </c>
    </row>
    <row r="83" spans="5:20" s="360" customFormat="1" ht="12" customHeight="1">
      <c r="E83" s="376"/>
      <c r="F83" s="360" t="s">
        <v>630</v>
      </c>
      <c r="H83" s="384"/>
      <c r="I83" s="384"/>
      <c r="J83" s="294">
        <v>0</v>
      </c>
      <c r="K83" s="169"/>
      <c r="L83" s="294">
        <v>0</v>
      </c>
      <c r="M83" s="169"/>
      <c r="N83" s="294">
        <v>0</v>
      </c>
      <c r="O83" s="169"/>
      <c r="P83" s="294">
        <v>0</v>
      </c>
      <c r="Q83" s="169"/>
      <c r="R83" s="294">
        <v>0</v>
      </c>
      <c r="S83" s="169"/>
      <c r="T83" s="294">
        <v>0</v>
      </c>
    </row>
    <row r="84" spans="5:20" s="360" customFormat="1" ht="12" customHeight="1">
      <c r="E84" s="376"/>
      <c r="F84" s="360" t="s">
        <v>649</v>
      </c>
      <c r="H84" s="376"/>
      <c r="I84" s="376"/>
      <c r="J84" s="294">
        <v>0</v>
      </c>
      <c r="K84" s="169"/>
      <c r="L84" s="294">
        <v>0</v>
      </c>
      <c r="M84" s="169"/>
      <c r="N84" s="294">
        <v>0</v>
      </c>
      <c r="O84" s="169"/>
      <c r="P84" s="294">
        <v>0</v>
      </c>
      <c r="Q84" s="169"/>
      <c r="R84" s="294">
        <v>0</v>
      </c>
      <c r="S84" s="169"/>
      <c r="T84" s="294">
        <v>0</v>
      </c>
    </row>
    <row r="85" spans="5:20" s="360" customFormat="1" ht="12" customHeight="1">
      <c r="E85" s="376"/>
      <c r="F85" s="360" t="s">
        <v>22</v>
      </c>
      <c r="H85" s="376"/>
      <c r="I85" s="376"/>
      <c r="J85" s="294">
        <v>1037.637168</v>
      </c>
      <c r="K85" s="169"/>
      <c r="L85" s="294">
        <v>57.541408000000004</v>
      </c>
      <c r="M85" s="169"/>
      <c r="N85" s="294">
        <v>0</v>
      </c>
      <c r="O85" s="169"/>
      <c r="P85" s="294">
        <v>0</v>
      </c>
      <c r="Q85" s="169"/>
      <c r="R85" s="294">
        <v>-0.02789089316475213</v>
      </c>
      <c r="S85" s="169"/>
      <c r="T85" s="294">
        <v>1095.1506851068352</v>
      </c>
    </row>
    <row r="86" spans="5:20" s="360" customFormat="1" ht="12" customHeight="1">
      <c r="E86" s="376"/>
      <c r="F86" s="360" t="s">
        <v>630</v>
      </c>
      <c r="H86" s="384"/>
      <c r="I86" s="384"/>
      <c r="J86" s="294">
        <v>0</v>
      </c>
      <c r="K86" s="169"/>
      <c r="L86" s="294">
        <v>0</v>
      </c>
      <c r="M86" s="169"/>
      <c r="N86" s="294">
        <v>0</v>
      </c>
      <c r="O86" s="169"/>
      <c r="P86" s="294">
        <v>0</v>
      </c>
      <c r="Q86" s="169"/>
      <c r="R86" s="294">
        <v>0</v>
      </c>
      <c r="S86" s="169"/>
      <c r="T86" s="294">
        <v>0</v>
      </c>
    </row>
    <row r="87" spans="5:20" s="360" customFormat="1" ht="12" customHeight="1">
      <c r="E87" s="376"/>
      <c r="F87" s="360" t="s">
        <v>649</v>
      </c>
      <c r="H87" s="384"/>
      <c r="I87" s="384"/>
      <c r="J87" s="294">
        <v>1037.637168</v>
      </c>
      <c r="K87" s="169"/>
      <c r="L87" s="294">
        <v>57.541408000000004</v>
      </c>
      <c r="M87" s="169"/>
      <c r="N87" s="294">
        <v>0</v>
      </c>
      <c r="O87" s="169"/>
      <c r="P87" s="294">
        <v>0</v>
      </c>
      <c r="Q87" s="169"/>
      <c r="R87" s="294">
        <v>-0.02789089316475213</v>
      </c>
      <c r="S87" s="169"/>
      <c r="T87" s="294">
        <v>1095.1506851068352</v>
      </c>
    </row>
    <row r="88" spans="2:20" s="382" customFormat="1" ht="12" customHeight="1">
      <c r="B88" s="382" t="s">
        <v>750</v>
      </c>
      <c r="E88" s="383"/>
      <c r="H88" s="383"/>
      <c r="I88" s="383"/>
      <c r="J88" s="328">
        <v>24970.91916718366</v>
      </c>
      <c r="K88" s="194"/>
      <c r="L88" s="328">
        <v>1234.479175296248</v>
      </c>
      <c r="M88" s="194"/>
      <c r="N88" s="328">
        <v>221.8207903878434</v>
      </c>
      <c r="O88" s="194"/>
      <c r="P88" s="328">
        <v>982.2247867440374</v>
      </c>
      <c r="Q88" s="194"/>
      <c r="R88" s="328">
        <v>0.061631119141197566</v>
      </c>
      <c r="S88" s="194"/>
      <c r="T88" s="328">
        <v>27409.501979300927</v>
      </c>
    </row>
    <row r="89" spans="2:20" s="360" customFormat="1" ht="12" customHeight="1">
      <c r="B89" s="376"/>
      <c r="C89" s="376" t="s">
        <v>647</v>
      </c>
      <c r="D89" s="376"/>
      <c r="E89" s="376"/>
      <c r="H89" s="376"/>
      <c r="I89" s="376"/>
      <c r="J89" s="294">
        <v>1440.1578739000001</v>
      </c>
      <c r="K89" s="169"/>
      <c r="L89" s="294">
        <v>-0.4011448112868079</v>
      </c>
      <c r="M89" s="169"/>
      <c r="N89" s="294">
        <v>0</v>
      </c>
      <c r="O89" s="169"/>
      <c r="P89" s="294">
        <v>-12.5</v>
      </c>
      <c r="Q89" s="169"/>
      <c r="R89" s="294">
        <v>-0.01619410871331528</v>
      </c>
      <c r="S89" s="169"/>
      <c r="T89" s="294">
        <v>1427.23696355</v>
      </c>
    </row>
    <row r="90" spans="2:20" s="360" customFormat="1" ht="12" customHeight="1">
      <c r="B90" s="376"/>
      <c r="C90" s="376"/>
      <c r="D90" s="376"/>
      <c r="E90" s="376" t="s">
        <v>78</v>
      </c>
      <c r="H90" s="376"/>
      <c r="I90" s="376"/>
      <c r="J90" s="294">
        <v>2.7</v>
      </c>
      <c r="K90" s="169"/>
      <c r="L90" s="294">
        <v>0</v>
      </c>
      <c r="M90" s="169"/>
      <c r="N90" s="294">
        <v>0</v>
      </c>
      <c r="O90" s="169"/>
      <c r="P90" s="294">
        <v>0</v>
      </c>
      <c r="Q90" s="169"/>
      <c r="R90" s="294">
        <v>0</v>
      </c>
      <c r="S90" s="169"/>
      <c r="T90" s="294">
        <v>2.7</v>
      </c>
    </row>
    <row r="91" spans="5:20" s="360" customFormat="1" ht="12" customHeight="1">
      <c r="E91" s="361" t="s">
        <v>438</v>
      </c>
      <c r="H91" s="376"/>
      <c r="I91" s="376"/>
      <c r="J91" s="294">
        <v>0</v>
      </c>
      <c r="K91" s="169"/>
      <c r="L91" s="294">
        <v>0</v>
      </c>
      <c r="M91" s="169"/>
      <c r="N91" s="294">
        <v>0</v>
      </c>
      <c r="O91" s="169"/>
      <c r="P91" s="294">
        <v>0</v>
      </c>
      <c r="Q91" s="169"/>
      <c r="R91" s="294">
        <v>0</v>
      </c>
      <c r="S91" s="169"/>
      <c r="T91" s="294">
        <v>0</v>
      </c>
    </row>
    <row r="92" spans="5:20" s="360" customFormat="1" ht="12" customHeight="1">
      <c r="E92" s="376" t="s">
        <v>81</v>
      </c>
      <c r="H92" s="376"/>
      <c r="I92" s="376"/>
      <c r="J92" s="294">
        <v>1437.4578739</v>
      </c>
      <c r="K92" s="169"/>
      <c r="L92" s="294">
        <v>-0.4011448112868079</v>
      </c>
      <c r="M92" s="169"/>
      <c r="N92" s="294">
        <v>0</v>
      </c>
      <c r="O92" s="169"/>
      <c r="P92" s="294">
        <v>-12.5</v>
      </c>
      <c r="Q92" s="169"/>
      <c r="R92" s="294">
        <v>-0.01619410871331528</v>
      </c>
      <c r="S92" s="169"/>
      <c r="T92" s="294">
        <v>1424.5369635499999</v>
      </c>
    </row>
    <row r="93" spans="5:20" s="360" customFormat="1" ht="12" customHeight="1">
      <c r="E93" s="376"/>
      <c r="F93" s="360" t="s">
        <v>22</v>
      </c>
      <c r="H93" s="376"/>
      <c r="I93" s="376"/>
      <c r="J93" s="294">
        <v>0</v>
      </c>
      <c r="K93" s="169"/>
      <c r="L93" s="294">
        <v>0</v>
      </c>
      <c r="M93" s="169"/>
      <c r="N93" s="294">
        <v>0</v>
      </c>
      <c r="O93" s="169"/>
      <c r="P93" s="294">
        <v>0</v>
      </c>
      <c r="Q93" s="169"/>
      <c r="R93" s="294">
        <v>0</v>
      </c>
      <c r="S93" s="169"/>
      <c r="T93" s="294">
        <v>0</v>
      </c>
    </row>
    <row r="94" spans="5:20" s="360" customFormat="1" ht="12" customHeight="1">
      <c r="E94" s="376"/>
      <c r="F94" s="360" t="s">
        <v>630</v>
      </c>
      <c r="H94" s="376"/>
      <c r="I94" s="376"/>
      <c r="J94" s="294">
        <v>0</v>
      </c>
      <c r="K94" s="169"/>
      <c r="L94" s="294">
        <v>0</v>
      </c>
      <c r="M94" s="169"/>
      <c r="N94" s="294">
        <v>0</v>
      </c>
      <c r="O94" s="169"/>
      <c r="P94" s="294">
        <v>0</v>
      </c>
      <c r="Q94" s="169"/>
      <c r="R94" s="294">
        <v>0</v>
      </c>
      <c r="S94" s="169"/>
      <c r="T94" s="294">
        <v>0</v>
      </c>
    </row>
    <row r="95" spans="5:20" s="360" customFormat="1" ht="12" customHeight="1">
      <c r="E95" s="376"/>
      <c r="F95" s="360" t="s">
        <v>649</v>
      </c>
      <c r="H95" s="376"/>
      <c r="I95" s="376"/>
      <c r="J95" s="294">
        <v>0</v>
      </c>
      <c r="K95" s="169"/>
      <c r="L95" s="294">
        <v>0</v>
      </c>
      <c r="M95" s="169"/>
      <c r="N95" s="294">
        <v>0</v>
      </c>
      <c r="O95" s="169"/>
      <c r="P95" s="294">
        <v>0</v>
      </c>
      <c r="Q95" s="169"/>
      <c r="R95" s="294">
        <v>0</v>
      </c>
      <c r="S95" s="169"/>
      <c r="T95" s="294">
        <v>0</v>
      </c>
    </row>
    <row r="96" spans="5:20" s="360" customFormat="1" ht="12" customHeight="1">
      <c r="E96" s="376"/>
      <c r="F96" s="360" t="s">
        <v>23</v>
      </c>
      <c r="H96" s="376"/>
      <c r="I96" s="376"/>
      <c r="J96" s="294">
        <v>141.2</v>
      </c>
      <c r="K96" s="169"/>
      <c r="L96" s="294">
        <v>-1.3</v>
      </c>
      <c r="M96" s="169"/>
      <c r="N96" s="294">
        <v>0</v>
      </c>
      <c r="O96" s="169"/>
      <c r="P96" s="294">
        <v>4.5</v>
      </c>
      <c r="Q96" s="169"/>
      <c r="R96" s="294">
        <v>1.687538997430238E-14</v>
      </c>
      <c r="S96" s="169"/>
      <c r="T96" s="294">
        <v>144.4</v>
      </c>
    </row>
    <row r="97" spans="5:20" s="360" customFormat="1" ht="12" customHeight="1">
      <c r="E97" s="376"/>
      <c r="F97" s="360" t="s">
        <v>25</v>
      </c>
      <c r="H97" s="376"/>
      <c r="I97" s="376"/>
      <c r="J97" s="294">
        <v>2</v>
      </c>
      <c r="K97" s="169"/>
      <c r="L97" s="294">
        <v>1.63357143</v>
      </c>
      <c r="M97" s="169"/>
      <c r="N97" s="294">
        <v>0</v>
      </c>
      <c r="O97" s="169"/>
      <c r="P97" s="294">
        <v>0</v>
      </c>
      <c r="Q97" s="169"/>
      <c r="R97" s="294">
        <v>0</v>
      </c>
      <c r="S97" s="169"/>
      <c r="T97" s="294">
        <v>3.63</v>
      </c>
    </row>
    <row r="98" spans="5:20" s="360" customFormat="1" ht="12" customHeight="1">
      <c r="E98" s="376"/>
      <c r="F98" s="360" t="s">
        <v>630</v>
      </c>
      <c r="H98" s="384"/>
      <c r="I98" s="384"/>
      <c r="J98" s="294">
        <v>2</v>
      </c>
      <c r="K98" s="169"/>
      <c r="L98" s="294">
        <v>1.63357143</v>
      </c>
      <c r="M98" s="169"/>
      <c r="N98" s="294">
        <v>0</v>
      </c>
      <c r="O98" s="169"/>
      <c r="P98" s="294">
        <v>0</v>
      </c>
      <c r="Q98" s="169"/>
      <c r="R98" s="294">
        <v>0</v>
      </c>
      <c r="S98" s="169"/>
      <c r="T98" s="294">
        <v>3.63</v>
      </c>
    </row>
    <row r="99" spans="5:20" s="360" customFormat="1" ht="12" customHeight="1">
      <c r="E99" s="376"/>
      <c r="F99" s="360" t="s">
        <v>649</v>
      </c>
      <c r="H99" s="384"/>
      <c r="I99" s="384"/>
      <c r="J99" s="294">
        <v>0</v>
      </c>
      <c r="K99" s="169"/>
      <c r="L99" s="294">
        <v>0</v>
      </c>
      <c r="M99" s="169"/>
      <c r="N99" s="294">
        <v>0</v>
      </c>
      <c r="O99" s="169"/>
      <c r="P99" s="294">
        <v>0</v>
      </c>
      <c r="Q99" s="169"/>
      <c r="R99" s="294">
        <v>0</v>
      </c>
      <c r="S99" s="169"/>
      <c r="T99" s="294">
        <v>0</v>
      </c>
    </row>
    <row r="100" spans="5:20" s="360" customFormat="1" ht="12" customHeight="1">
      <c r="E100" s="376"/>
      <c r="F100" s="360" t="s">
        <v>645</v>
      </c>
      <c r="H100" s="376"/>
      <c r="I100" s="376"/>
      <c r="J100" s="294">
        <v>1294.2578739</v>
      </c>
      <c r="K100" s="169"/>
      <c r="L100" s="294">
        <v>-0.7347162412868078</v>
      </c>
      <c r="M100" s="169"/>
      <c r="N100" s="294">
        <v>0</v>
      </c>
      <c r="O100" s="169"/>
      <c r="P100" s="294">
        <v>-17</v>
      </c>
      <c r="Q100" s="169"/>
      <c r="R100" s="294">
        <v>-0.016194108713332156</v>
      </c>
      <c r="S100" s="169"/>
      <c r="T100" s="294">
        <v>1276.50696355</v>
      </c>
    </row>
    <row r="101" spans="2:20" s="360" customFormat="1" ht="12" customHeight="1">
      <c r="B101" s="376"/>
      <c r="C101" s="376" t="s">
        <v>648</v>
      </c>
      <c r="D101" s="376"/>
      <c r="E101" s="376"/>
      <c r="H101" s="376"/>
      <c r="I101" s="376"/>
      <c r="J101" s="294">
        <v>23530.76129328366</v>
      </c>
      <c r="K101" s="169"/>
      <c r="L101" s="294">
        <v>1234.8803201075348</v>
      </c>
      <c r="M101" s="169"/>
      <c r="N101" s="294">
        <v>221.8207903878434</v>
      </c>
      <c r="O101" s="169"/>
      <c r="P101" s="294">
        <v>994.7247867440374</v>
      </c>
      <c r="Q101" s="169"/>
      <c r="R101" s="294">
        <v>0.07782522785451285</v>
      </c>
      <c r="S101" s="169"/>
      <c r="T101" s="294">
        <v>25982.265015750927</v>
      </c>
    </row>
    <row r="102" spans="2:20" s="360" customFormat="1" ht="12" customHeight="1">
      <c r="B102" s="376"/>
      <c r="C102" s="376"/>
      <c r="D102" s="376"/>
      <c r="E102" s="376" t="s">
        <v>161</v>
      </c>
      <c r="H102" s="376"/>
      <c r="I102" s="376"/>
      <c r="J102" s="294">
        <v>7233.526474560609</v>
      </c>
      <c r="K102" s="169"/>
      <c r="L102" s="294">
        <v>-236.98310332813634</v>
      </c>
      <c r="M102" s="169"/>
      <c r="N102" s="294">
        <v>1.7370740198646573</v>
      </c>
      <c r="O102" s="169"/>
      <c r="P102" s="294">
        <v>-253.28630999340467</v>
      </c>
      <c r="Q102" s="169"/>
      <c r="R102" s="294">
        <v>0</v>
      </c>
      <c r="S102" s="169"/>
      <c r="T102" s="294">
        <v>6744.994135258933</v>
      </c>
    </row>
    <row r="103" spans="5:20" s="360" customFormat="1" ht="12" customHeight="1">
      <c r="E103" s="376" t="s">
        <v>78</v>
      </c>
      <c r="H103" s="376"/>
      <c r="I103" s="376"/>
      <c r="J103" s="294">
        <v>4071.760628799031</v>
      </c>
      <c r="K103" s="169"/>
      <c r="L103" s="294">
        <v>130.86029977686036</v>
      </c>
      <c r="M103" s="169"/>
      <c r="N103" s="294">
        <v>12.848887570811076</v>
      </c>
      <c r="O103" s="169"/>
      <c r="P103" s="294">
        <v>148.56234847829703</v>
      </c>
      <c r="Q103" s="169"/>
      <c r="R103" s="294">
        <v>0.032504487000391435</v>
      </c>
      <c r="S103" s="169"/>
      <c r="T103" s="294">
        <v>4364.064669112</v>
      </c>
    </row>
    <row r="104" spans="5:20" s="360" customFormat="1" ht="12" customHeight="1">
      <c r="E104" s="376"/>
      <c r="F104" s="360" t="s">
        <v>536</v>
      </c>
      <c r="H104" s="376"/>
      <c r="I104" s="376"/>
      <c r="J104" s="294">
        <v>1800.4882881740314</v>
      </c>
      <c r="K104" s="169"/>
      <c r="L104" s="294">
        <v>89.54347577686049</v>
      </c>
      <c r="M104" s="169"/>
      <c r="N104" s="294">
        <v>-14.951112429188925</v>
      </c>
      <c r="O104" s="169"/>
      <c r="P104" s="294">
        <v>148.56234847829703</v>
      </c>
      <c r="Q104" s="169"/>
      <c r="R104" s="294">
        <v>0</v>
      </c>
      <c r="S104" s="169"/>
      <c r="T104" s="294">
        <v>2023.643</v>
      </c>
    </row>
    <row r="105" spans="5:20" s="360" customFormat="1" ht="12" customHeight="1">
      <c r="E105" s="376"/>
      <c r="F105" s="360" t="s">
        <v>215</v>
      </c>
      <c r="H105" s="376"/>
      <c r="I105" s="376"/>
      <c r="J105" s="235">
        <v>2271.2723406249997</v>
      </c>
      <c r="K105" s="235"/>
      <c r="L105" s="235">
        <v>41.31682399999988</v>
      </c>
      <c r="M105" s="235"/>
      <c r="N105" s="235">
        <v>27.8</v>
      </c>
      <c r="O105" s="235"/>
      <c r="P105" s="235">
        <v>0</v>
      </c>
      <c r="Q105" s="235"/>
      <c r="R105" s="235">
        <v>0.032504487000391435</v>
      </c>
      <c r="S105" s="235"/>
      <c r="T105" s="235">
        <v>2340.421669112</v>
      </c>
    </row>
    <row r="106" spans="5:20" s="360" customFormat="1" ht="12" customHeight="1">
      <c r="E106" s="376" t="s">
        <v>438</v>
      </c>
      <c r="H106" s="384"/>
      <c r="I106" s="384"/>
      <c r="J106" s="235">
        <v>1488.4062449800015</v>
      </c>
      <c r="K106" s="235"/>
      <c r="L106" s="235">
        <v>-1172.9781933971717</v>
      </c>
      <c r="M106" s="235"/>
      <c r="N106" s="235">
        <v>207.23482879716767</v>
      </c>
      <c r="O106" s="235"/>
      <c r="P106" s="235">
        <v>1091.8</v>
      </c>
      <c r="Q106" s="235"/>
      <c r="R106" s="235">
        <v>0</v>
      </c>
      <c r="S106" s="235"/>
      <c r="T106" s="235">
        <v>1614.4628803799974</v>
      </c>
    </row>
    <row r="107" spans="5:20" s="360" customFormat="1" ht="12" customHeight="1">
      <c r="E107" s="376" t="s">
        <v>81</v>
      </c>
      <c r="H107" s="384"/>
      <c r="I107" s="384"/>
      <c r="J107" s="235">
        <v>10737.067944944018</v>
      </c>
      <c r="K107" s="235"/>
      <c r="L107" s="235">
        <v>2513.9813170559823</v>
      </c>
      <c r="M107" s="235"/>
      <c r="N107" s="235">
        <v>0</v>
      </c>
      <c r="O107" s="235"/>
      <c r="P107" s="235">
        <v>7.648748259145096</v>
      </c>
      <c r="Q107" s="235"/>
      <c r="R107" s="235">
        <v>0.04532074085412141</v>
      </c>
      <c r="S107" s="235"/>
      <c r="T107" s="235">
        <v>13258.743331</v>
      </c>
    </row>
    <row r="108" spans="5:20" s="360" customFormat="1" ht="12" customHeight="1">
      <c r="E108" s="376"/>
      <c r="F108" s="360" t="s">
        <v>22</v>
      </c>
      <c r="H108" s="376"/>
      <c r="I108" s="376"/>
      <c r="J108" s="235">
        <v>10491.230594</v>
      </c>
      <c r="K108" s="235"/>
      <c r="L108" s="235">
        <v>2303.9186680000003</v>
      </c>
      <c r="M108" s="235"/>
      <c r="N108" s="235">
        <v>0</v>
      </c>
      <c r="O108" s="235"/>
      <c r="P108" s="235">
        <v>7.648748259145096</v>
      </c>
      <c r="Q108" s="235"/>
      <c r="R108" s="235">
        <v>0.04532074085412141</v>
      </c>
      <c r="S108" s="235"/>
      <c r="T108" s="235">
        <v>12802.843331</v>
      </c>
    </row>
    <row r="109" spans="5:20" s="360" customFormat="1" ht="12" customHeight="1">
      <c r="E109" s="376"/>
      <c r="F109" s="360" t="s">
        <v>630</v>
      </c>
      <c r="H109" s="376"/>
      <c r="I109" s="376"/>
      <c r="J109" s="235">
        <v>4699.072388</v>
      </c>
      <c r="K109" s="235"/>
      <c r="L109" s="235">
        <v>1607.2934780000003</v>
      </c>
      <c r="M109" s="235"/>
      <c r="N109" s="235">
        <v>0</v>
      </c>
      <c r="O109" s="235"/>
      <c r="P109" s="235">
        <v>0</v>
      </c>
      <c r="Q109" s="235"/>
      <c r="R109" s="235">
        <v>0</v>
      </c>
      <c r="S109" s="235"/>
      <c r="T109" s="235">
        <v>6306.365866</v>
      </c>
    </row>
    <row r="110" spans="5:20" s="360" customFormat="1" ht="12" customHeight="1">
      <c r="E110" s="376"/>
      <c r="F110" s="360" t="s">
        <v>649</v>
      </c>
      <c r="H110" s="376"/>
      <c r="I110" s="376"/>
      <c r="J110" s="235">
        <v>5792.158206000001</v>
      </c>
      <c r="K110" s="235"/>
      <c r="L110" s="235">
        <v>696.62519</v>
      </c>
      <c r="M110" s="235"/>
      <c r="N110" s="235">
        <v>0</v>
      </c>
      <c r="O110" s="235"/>
      <c r="P110" s="235">
        <v>7.648748259145096</v>
      </c>
      <c r="Q110" s="235"/>
      <c r="R110" s="235">
        <v>0.04532074085412141</v>
      </c>
      <c r="S110" s="235"/>
      <c r="T110" s="235">
        <v>6496.477465</v>
      </c>
    </row>
    <row r="111" spans="5:20" s="360" customFormat="1" ht="12" customHeight="1">
      <c r="E111" s="376"/>
      <c r="F111" s="360" t="s">
        <v>74</v>
      </c>
      <c r="H111" s="376"/>
      <c r="I111" s="376"/>
      <c r="J111" s="235">
        <v>245.837350944018</v>
      </c>
      <c r="K111" s="235"/>
      <c r="L111" s="235">
        <v>210.06264905598198</v>
      </c>
      <c r="M111" s="235"/>
      <c r="N111" s="235">
        <v>0</v>
      </c>
      <c r="O111" s="235"/>
      <c r="P111" s="235">
        <v>0</v>
      </c>
      <c r="Q111" s="235"/>
      <c r="R111" s="235">
        <v>0</v>
      </c>
      <c r="S111" s="235"/>
      <c r="T111" s="235">
        <v>455.9</v>
      </c>
    </row>
    <row r="112" spans="2:20" s="360" customFormat="1" ht="12" customHeight="1">
      <c r="B112" s="376"/>
      <c r="C112" s="376"/>
      <c r="D112" s="376"/>
      <c r="E112" s="376"/>
      <c r="F112" s="360" t="s">
        <v>25</v>
      </c>
      <c r="H112" s="376"/>
      <c r="I112" s="376"/>
      <c r="J112" s="235">
        <v>0</v>
      </c>
      <c r="K112" s="235"/>
      <c r="L112" s="235">
        <v>0</v>
      </c>
      <c r="M112" s="235"/>
      <c r="N112" s="235">
        <v>0</v>
      </c>
      <c r="O112" s="235"/>
      <c r="P112" s="235">
        <v>0</v>
      </c>
      <c r="Q112" s="235"/>
      <c r="R112" s="235">
        <v>0</v>
      </c>
      <c r="S112" s="235"/>
      <c r="T112" s="235">
        <v>0</v>
      </c>
    </row>
    <row r="113" spans="2:20" s="382" customFormat="1" ht="12" customHeight="1">
      <c r="B113" s="382" t="s">
        <v>751</v>
      </c>
      <c r="E113" s="383"/>
      <c r="H113" s="383"/>
      <c r="I113" s="383"/>
      <c r="J113" s="330">
        <v>174301.23120389416</v>
      </c>
      <c r="K113" s="330"/>
      <c r="L113" s="330">
        <v>4360.647762226805</v>
      </c>
      <c r="M113" s="330"/>
      <c r="N113" s="330">
        <v>659.6856642250082</v>
      </c>
      <c r="O113" s="330"/>
      <c r="P113" s="330">
        <v>-1175.1249781480403</v>
      </c>
      <c r="Q113" s="330"/>
      <c r="R113" s="330">
        <v>7.089119766455121</v>
      </c>
      <c r="S113" s="330"/>
      <c r="T113" s="330">
        <v>178153.52877196437</v>
      </c>
    </row>
    <row r="114" spans="5:20" s="360" customFormat="1" ht="12" customHeight="1">
      <c r="E114" s="376" t="s">
        <v>161</v>
      </c>
      <c r="H114" s="376"/>
      <c r="I114" s="376"/>
      <c r="J114" s="235">
        <v>114644.70309085902</v>
      </c>
      <c r="K114" s="235"/>
      <c r="L114" s="235">
        <v>3230.108852441565</v>
      </c>
      <c r="M114" s="235"/>
      <c r="N114" s="235">
        <v>26.90499618070096</v>
      </c>
      <c r="O114" s="235"/>
      <c r="P114" s="235">
        <v>-3007.273510253105</v>
      </c>
      <c r="Q114" s="235"/>
      <c r="R114" s="235">
        <v>0.019551000001229113</v>
      </c>
      <c r="S114" s="235"/>
      <c r="T114" s="235">
        <v>114894.46298022819</v>
      </c>
    </row>
    <row r="115" spans="5:20" s="360" customFormat="1" ht="12" customHeight="1">
      <c r="E115" s="376"/>
      <c r="F115" s="360" t="s">
        <v>631</v>
      </c>
      <c r="H115" s="376"/>
      <c r="I115" s="376"/>
      <c r="J115" s="235">
        <v>110836.41963085902</v>
      </c>
      <c r="K115" s="235"/>
      <c r="L115" s="235">
        <v>2315.283172441566</v>
      </c>
      <c r="M115" s="235"/>
      <c r="N115" s="235">
        <v>26.90499618070096</v>
      </c>
      <c r="O115" s="235"/>
      <c r="P115" s="235">
        <v>-3004.273510253105</v>
      </c>
      <c r="Q115" s="235"/>
      <c r="R115" s="235">
        <v>0</v>
      </c>
      <c r="S115" s="235"/>
      <c r="T115" s="235">
        <v>110174.33428922818</v>
      </c>
    </row>
    <row r="116" spans="5:20" s="360" customFormat="1" ht="12" customHeight="1">
      <c r="E116" s="376"/>
      <c r="F116" s="360" t="s">
        <v>17</v>
      </c>
      <c r="H116" s="376"/>
      <c r="I116" s="376"/>
      <c r="J116" s="235">
        <v>3808.2834599999987</v>
      </c>
      <c r="K116" s="235"/>
      <c r="L116" s="235">
        <v>914.8256799999991</v>
      </c>
      <c r="M116" s="235"/>
      <c r="N116" s="235">
        <v>0</v>
      </c>
      <c r="O116" s="235"/>
      <c r="P116" s="235">
        <v>-3</v>
      </c>
      <c r="Q116" s="235"/>
      <c r="R116" s="235">
        <v>0.019551000001229113</v>
      </c>
      <c r="S116" s="235"/>
      <c r="T116" s="235">
        <v>4720.128690999999</v>
      </c>
    </row>
    <row r="117" spans="5:20" s="360" customFormat="1" ht="12" customHeight="1">
      <c r="E117" s="376" t="s">
        <v>78</v>
      </c>
      <c r="H117" s="376"/>
      <c r="I117" s="376"/>
      <c r="J117" s="235">
        <v>20321.7815749344</v>
      </c>
      <c r="K117" s="235"/>
      <c r="L117" s="235">
        <v>224.2679276682062</v>
      </c>
      <c r="M117" s="235"/>
      <c r="N117" s="235">
        <v>538.6481937025478</v>
      </c>
      <c r="O117" s="235"/>
      <c r="P117" s="235">
        <v>808.9692183750649</v>
      </c>
      <c r="Q117" s="235"/>
      <c r="R117" s="235">
        <v>0.005241837706929431</v>
      </c>
      <c r="S117" s="235"/>
      <c r="T117" s="235">
        <v>21893.672156517925</v>
      </c>
    </row>
    <row r="118" spans="5:20" s="360" customFormat="1" ht="12" customHeight="1">
      <c r="E118" s="376"/>
      <c r="F118" s="360" t="s">
        <v>536</v>
      </c>
      <c r="H118" s="376"/>
      <c r="I118" s="376"/>
      <c r="J118" s="235">
        <v>10582.777648466352</v>
      </c>
      <c r="K118" s="235"/>
      <c r="L118" s="235">
        <v>107.4045456682062</v>
      </c>
      <c r="M118" s="235"/>
      <c r="N118" s="235">
        <v>526.0481937025478</v>
      </c>
      <c r="O118" s="235"/>
      <c r="P118" s="235">
        <v>808.7692183750648</v>
      </c>
      <c r="Q118" s="235"/>
      <c r="R118" s="235">
        <v>0</v>
      </c>
      <c r="S118" s="235"/>
      <c r="T118" s="235">
        <v>12024.99960621217</v>
      </c>
    </row>
    <row r="119" spans="5:20" s="360" customFormat="1" ht="12" customHeight="1">
      <c r="E119" s="376"/>
      <c r="F119" s="360" t="s">
        <v>215</v>
      </c>
      <c r="H119" s="384"/>
      <c r="I119" s="384"/>
      <c r="J119" s="235">
        <v>9739.003926468049</v>
      </c>
      <c r="K119" s="235"/>
      <c r="L119" s="235">
        <v>116.863382</v>
      </c>
      <c r="M119" s="235"/>
      <c r="N119" s="235">
        <v>12.6</v>
      </c>
      <c r="O119" s="235"/>
      <c r="P119" s="235">
        <v>0.2</v>
      </c>
      <c r="Q119" s="235"/>
      <c r="R119" s="235">
        <v>0.005241837706929431</v>
      </c>
      <c r="S119" s="235"/>
      <c r="T119" s="235">
        <v>9868.672550305757</v>
      </c>
    </row>
    <row r="120" spans="5:20" s="360" customFormat="1" ht="12" customHeight="1">
      <c r="E120" s="376" t="s">
        <v>438</v>
      </c>
      <c r="H120" s="384"/>
      <c r="I120" s="384"/>
      <c r="J120" s="235">
        <v>874.27111999</v>
      </c>
      <c r="K120" s="235"/>
      <c r="L120" s="235">
        <v>-991.999121961759</v>
      </c>
      <c r="M120" s="235"/>
      <c r="N120" s="235">
        <v>94.1324743417594</v>
      </c>
      <c r="O120" s="235"/>
      <c r="P120" s="235">
        <v>956.47931373</v>
      </c>
      <c r="Q120" s="235"/>
      <c r="R120" s="235">
        <v>0</v>
      </c>
      <c r="S120" s="235"/>
      <c r="T120" s="235">
        <v>932.8837861000004</v>
      </c>
    </row>
    <row r="121" spans="5:20" s="360" customFormat="1" ht="12" customHeight="1">
      <c r="E121" s="376" t="s">
        <v>81</v>
      </c>
      <c r="H121" s="376"/>
      <c r="I121" s="376"/>
      <c r="J121" s="235">
        <v>38460.47541811073</v>
      </c>
      <c r="K121" s="235"/>
      <c r="L121" s="235">
        <v>1898.2701040787929</v>
      </c>
      <c r="M121" s="235"/>
      <c r="N121" s="235">
        <v>0</v>
      </c>
      <c r="O121" s="235"/>
      <c r="P121" s="235">
        <v>66.7</v>
      </c>
      <c r="Q121" s="235"/>
      <c r="R121" s="235">
        <v>7.064326928746962</v>
      </c>
      <c r="S121" s="235"/>
      <c r="T121" s="235">
        <v>40432.509849118265</v>
      </c>
    </row>
    <row r="122" spans="5:20" s="360" customFormat="1" ht="12" customHeight="1">
      <c r="E122" s="376"/>
      <c r="F122" s="360" t="s">
        <v>21</v>
      </c>
      <c r="H122" s="376"/>
      <c r="I122" s="376"/>
      <c r="J122" s="235">
        <v>7431.775878740736</v>
      </c>
      <c r="K122" s="235"/>
      <c r="L122" s="235">
        <v>993.5716559397939</v>
      </c>
      <c r="M122" s="235"/>
      <c r="N122" s="235">
        <v>0</v>
      </c>
      <c r="O122" s="235"/>
      <c r="P122" s="235">
        <v>0</v>
      </c>
      <c r="Q122" s="235"/>
      <c r="R122" s="235">
        <v>7.018414928636903</v>
      </c>
      <c r="S122" s="235"/>
      <c r="T122" s="235">
        <v>8432.365949609166</v>
      </c>
    </row>
    <row r="123" spans="5:20" s="360" customFormat="1" ht="12" customHeight="1">
      <c r="E123" s="376"/>
      <c r="F123" s="360" t="s">
        <v>630</v>
      </c>
      <c r="H123" s="376"/>
      <c r="I123" s="376"/>
      <c r="J123" s="235">
        <v>6580.8252296797355</v>
      </c>
      <c r="K123" s="235"/>
      <c r="L123" s="235">
        <v>1002.9996559397939</v>
      </c>
      <c r="M123" s="235"/>
      <c r="N123" s="235">
        <v>0</v>
      </c>
      <c r="O123" s="235"/>
      <c r="P123" s="235">
        <v>0</v>
      </c>
      <c r="Q123" s="235"/>
      <c r="R123" s="235">
        <v>7.019216322970124</v>
      </c>
      <c r="S123" s="235"/>
      <c r="T123" s="235">
        <v>7590.844101942499</v>
      </c>
    </row>
    <row r="124" spans="5:20" s="360" customFormat="1" ht="12" customHeight="1">
      <c r="E124" s="376"/>
      <c r="F124" s="360" t="s">
        <v>649</v>
      </c>
      <c r="H124" s="376"/>
      <c r="I124" s="376"/>
      <c r="J124" s="235">
        <v>850.9506490609998</v>
      </c>
      <c r="K124" s="235"/>
      <c r="L124" s="235">
        <v>-9.428</v>
      </c>
      <c r="M124" s="235"/>
      <c r="N124" s="235">
        <v>0</v>
      </c>
      <c r="O124" s="235"/>
      <c r="P124" s="235">
        <v>0</v>
      </c>
      <c r="Q124" s="235"/>
      <c r="R124" s="235">
        <v>-0.0008013943332202678</v>
      </c>
      <c r="S124" s="235"/>
      <c r="T124" s="235">
        <v>841.5218476666666</v>
      </c>
    </row>
    <row r="125" spans="5:20" s="360" customFormat="1" ht="12" customHeight="1">
      <c r="E125" s="376"/>
      <c r="F125" s="360" t="s">
        <v>22</v>
      </c>
      <c r="H125" s="376"/>
      <c r="I125" s="376"/>
      <c r="J125" s="235">
        <v>31028.69953936999</v>
      </c>
      <c r="K125" s="235"/>
      <c r="L125" s="235">
        <v>904.6984481389991</v>
      </c>
      <c r="M125" s="235"/>
      <c r="N125" s="235">
        <v>0</v>
      </c>
      <c r="O125" s="235"/>
      <c r="P125" s="235">
        <v>66.7</v>
      </c>
      <c r="Q125" s="235"/>
      <c r="R125" s="235">
        <v>0.045912000110058665</v>
      </c>
      <c r="S125" s="235"/>
      <c r="T125" s="235">
        <v>32000.1438995091</v>
      </c>
    </row>
    <row r="126" spans="2:20" s="360" customFormat="1" ht="12" customHeight="1">
      <c r="B126" s="361"/>
      <c r="C126" s="361"/>
      <c r="D126" s="361"/>
      <c r="E126" s="362"/>
      <c r="F126" s="361" t="s">
        <v>630</v>
      </c>
      <c r="H126" s="376"/>
      <c r="I126" s="376"/>
      <c r="J126" s="235">
        <v>1700.287555</v>
      </c>
      <c r="K126" s="235"/>
      <c r="L126" s="235">
        <v>278.393056</v>
      </c>
      <c r="M126" s="235"/>
      <c r="N126" s="235">
        <v>0</v>
      </c>
      <c r="O126" s="235"/>
      <c r="P126" s="235">
        <v>0</v>
      </c>
      <c r="Q126" s="235"/>
      <c r="R126" s="235">
        <v>0.018999999999806505</v>
      </c>
      <c r="S126" s="235"/>
      <c r="T126" s="235">
        <v>1978.699611</v>
      </c>
    </row>
    <row r="127" spans="2:20" s="360" customFormat="1" ht="12" customHeight="1">
      <c r="B127" s="361"/>
      <c r="C127" s="361"/>
      <c r="D127" s="361"/>
      <c r="E127" s="362"/>
      <c r="F127" s="361" t="s">
        <v>649</v>
      </c>
      <c r="H127" s="376"/>
      <c r="I127" s="376"/>
      <c r="J127" s="235">
        <v>29328.411984369992</v>
      </c>
      <c r="K127" s="235"/>
      <c r="L127" s="235">
        <v>626.3053921389991</v>
      </c>
      <c r="M127" s="235"/>
      <c r="N127" s="235">
        <v>0</v>
      </c>
      <c r="O127" s="235"/>
      <c r="P127" s="235">
        <v>66.7</v>
      </c>
      <c r="Q127" s="235"/>
      <c r="R127" s="235">
        <v>0.02691200011025216</v>
      </c>
      <c r="S127" s="235"/>
      <c r="T127" s="235">
        <v>30021.4442885091</v>
      </c>
    </row>
    <row r="128" spans="6:20" s="360" customFormat="1" ht="12" customHeight="1">
      <c r="F128" s="360" t="s">
        <v>25</v>
      </c>
      <c r="H128" s="376"/>
      <c r="I128" s="376"/>
      <c r="J128" s="235">
        <v>0</v>
      </c>
      <c r="K128" s="235"/>
      <c r="L128" s="235">
        <v>0</v>
      </c>
      <c r="M128" s="235"/>
      <c r="N128" s="235">
        <v>0</v>
      </c>
      <c r="O128" s="235"/>
      <c r="P128" s="235">
        <v>0</v>
      </c>
      <c r="Q128" s="235"/>
      <c r="R128" s="235">
        <v>0</v>
      </c>
      <c r="S128" s="235"/>
      <c r="T128" s="235">
        <v>0</v>
      </c>
    </row>
    <row r="129" spans="2:20" s="319" customFormat="1" ht="12" customHeight="1">
      <c r="B129" s="377"/>
      <c r="C129" s="377"/>
      <c r="D129" s="377"/>
      <c r="E129" s="377"/>
      <c r="F129" s="377"/>
      <c r="G129" s="377"/>
      <c r="H129" s="377"/>
      <c r="I129" s="377"/>
      <c r="J129" s="378"/>
      <c r="K129" s="378"/>
      <c r="L129" s="379"/>
      <c r="M129" s="379"/>
      <c r="N129" s="379"/>
      <c r="O129" s="379"/>
      <c r="P129" s="379"/>
      <c r="Q129" s="379"/>
      <c r="R129" s="378"/>
      <c r="S129" s="378"/>
      <c r="T129" s="378"/>
    </row>
    <row r="130" s="256" customFormat="1" ht="12" customHeight="1"/>
    <row r="131" spans="2:20" s="186" customFormat="1" ht="12" customHeight="1">
      <c r="B131" s="381" t="s">
        <v>444</v>
      </c>
      <c r="C131" s="318" t="s">
        <v>632</v>
      </c>
      <c r="D131" s="318"/>
      <c r="E131" s="318"/>
      <c r="F131" s="318"/>
      <c r="G131" s="318"/>
      <c r="H131" s="318"/>
      <c r="I131" s="318"/>
      <c r="J131" s="319"/>
      <c r="K131" s="319"/>
      <c r="L131" s="319"/>
      <c r="M131" s="319"/>
      <c r="N131" s="319"/>
      <c r="O131" s="319"/>
      <c r="P131" s="319"/>
      <c r="Q131" s="319"/>
      <c r="R131" s="319"/>
      <c r="S131" s="319"/>
      <c r="T131" s="319"/>
    </row>
    <row r="132" spans="2:20" s="186" customFormat="1" ht="12" customHeight="1">
      <c r="B132" s="318"/>
      <c r="C132" s="318" t="s">
        <v>633</v>
      </c>
      <c r="D132" s="318"/>
      <c r="E132" s="318"/>
      <c r="F132" s="318"/>
      <c r="G132" s="318"/>
      <c r="H132" s="318"/>
      <c r="I132" s="318"/>
      <c r="J132" s="319"/>
      <c r="K132" s="319"/>
      <c r="L132" s="319"/>
      <c r="M132" s="319"/>
      <c r="N132" s="319"/>
      <c r="O132" s="319"/>
      <c r="P132" s="319"/>
      <c r="Q132" s="319"/>
      <c r="R132" s="319"/>
      <c r="S132" s="319"/>
      <c r="T132" s="319"/>
    </row>
    <row r="133" spans="3:20" s="318" customFormat="1" ht="12" customHeight="1">
      <c r="C133" s="318" t="s">
        <v>764</v>
      </c>
      <c r="J133" s="319"/>
      <c r="K133" s="319"/>
      <c r="L133" s="319"/>
      <c r="M133" s="319"/>
      <c r="N133" s="319"/>
      <c r="O133" s="319"/>
      <c r="P133" s="319"/>
      <c r="Q133" s="319"/>
      <c r="R133" s="319"/>
      <c r="S133" s="319"/>
      <c r="T133" s="319"/>
    </row>
    <row r="134" spans="2:20" s="332" customFormat="1" ht="12" customHeight="1">
      <c r="B134" s="333"/>
      <c r="C134" s="333" t="s">
        <v>639</v>
      </c>
      <c r="D134" s="333"/>
      <c r="E134" s="333"/>
      <c r="F134" s="333"/>
      <c r="J134" s="319"/>
      <c r="K134" s="319"/>
      <c r="L134" s="319"/>
      <c r="M134" s="319"/>
      <c r="N134" s="319"/>
      <c r="O134" s="319"/>
      <c r="P134" s="319"/>
      <c r="Q134" s="319"/>
      <c r="R134" s="320"/>
      <c r="S134" s="320"/>
      <c r="T134" s="320"/>
    </row>
    <row r="135" spans="2:21" s="258" customFormat="1" ht="12" customHeight="1">
      <c r="B135" s="258" t="s">
        <v>766</v>
      </c>
      <c r="C135" s="360"/>
      <c r="D135" s="360"/>
      <c r="E135" s="360"/>
      <c r="F135" s="360"/>
      <c r="G135" s="360"/>
      <c r="H135" s="360"/>
      <c r="I135" s="360"/>
      <c r="J135" s="349"/>
      <c r="K135" s="349"/>
      <c r="L135" s="361"/>
      <c r="M135" s="361"/>
      <c r="N135" s="362"/>
      <c r="O135" s="362"/>
      <c r="P135" s="362"/>
      <c r="Q135" s="362"/>
      <c r="R135" s="290"/>
      <c r="S135" s="290"/>
      <c r="T135" s="349"/>
      <c r="U135" s="290"/>
    </row>
    <row r="136" spans="2:20" s="332" customFormat="1" ht="12" customHeight="1">
      <c r="B136" s="380" t="s">
        <v>767</v>
      </c>
      <c r="C136" s="333"/>
      <c r="D136" s="333"/>
      <c r="E136" s="333"/>
      <c r="F136" s="333"/>
      <c r="J136" s="319"/>
      <c r="K136" s="319"/>
      <c r="L136" s="319"/>
      <c r="M136" s="319"/>
      <c r="N136" s="319"/>
      <c r="O136" s="319"/>
      <c r="P136" s="319"/>
      <c r="Q136" s="319"/>
      <c r="R136" s="320"/>
      <c r="S136" s="320"/>
      <c r="T136" s="320"/>
    </row>
    <row r="137" spans="2:20" s="332" customFormat="1" ht="12.75">
      <c r="B137" s="333"/>
      <c r="C137" s="333"/>
      <c r="D137" s="333"/>
      <c r="E137" s="333"/>
      <c r="F137" s="333"/>
      <c r="J137" s="319"/>
      <c r="K137" s="319"/>
      <c r="L137" s="319"/>
      <c r="M137" s="319"/>
      <c r="N137" s="319"/>
      <c r="O137" s="319"/>
      <c r="P137" s="319"/>
      <c r="Q137" s="319"/>
      <c r="R137" s="320"/>
      <c r="S137" s="320"/>
      <c r="T137" s="320"/>
    </row>
    <row r="138" spans="2:20" s="332" customFormat="1" ht="12.75">
      <c r="B138" s="333"/>
      <c r="C138" s="333"/>
      <c r="D138" s="333"/>
      <c r="E138" s="333"/>
      <c r="F138" s="333"/>
      <c r="J138" s="319"/>
      <c r="K138" s="319"/>
      <c r="L138" s="319"/>
      <c r="M138" s="319"/>
      <c r="N138" s="319"/>
      <c r="O138" s="319"/>
      <c r="P138" s="319"/>
      <c r="Q138" s="319"/>
      <c r="R138" s="320"/>
      <c r="S138" s="320"/>
      <c r="T138" s="320"/>
    </row>
    <row r="139" spans="2:20" s="332" customFormat="1" ht="12.75">
      <c r="B139" s="333"/>
      <c r="C139" s="333"/>
      <c r="D139" s="333"/>
      <c r="E139" s="333"/>
      <c r="F139" s="333"/>
      <c r="J139" s="319"/>
      <c r="K139" s="319"/>
      <c r="L139" s="319"/>
      <c r="M139" s="319"/>
      <c r="N139" s="319"/>
      <c r="O139" s="319"/>
      <c r="P139" s="319"/>
      <c r="Q139" s="319"/>
      <c r="R139" s="320"/>
      <c r="S139" s="320"/>
      <c r="T139" s="320"/>
    </row>
    <row r="140" spans="2:20" s="332" customFormat="1" ht="12.75">
      <c r="B140" s="333"/>
      <c r="C140" s="333"/>
      <c r="D140" s="333"/>
      <c r="E140" s="333"/>
      <c r="F140" s="333"/>
      <c r="J140" s="319"/>
      <c r="K140" s="319"/>
      <c r="L140" s="319"/>
      <c r="M140" s="319"/>
      <c r="N140" s="319"/>
      <c r="O140" s="319"/>
      <c r="P140" s="319"/>
      <c r="Q140" s="319"/>
      <c r="R140" s="320"/>
      <c r="S140" s="320"/>
      <c r="T140" s="320"/>
    </row>
    <row r="141" spans="2:20" s="332" customFormat="1" ht="12.75">
      <c r="B141" s="333"/>
      <c r="C141" s="333"/>
      <c r="D141" s="333"/>
      <c r="E141" s="333"/>
      <c r="F141" s="333"/>
      <c r="J141" s="319"/>
      <c r="K141" s="319"/>
      <c r="L141" s="319"/>
      <c r="M141" s="319"/>
      <c r="N141" s="319"/>
      <c r="O141" s="319"/>
      <c r="P141" s="319"/>
      <c r="Q141" s="319"/>
      <c r="R141" s="320"/>
      <c r="S141" s="320"/>
      <c r="T141" s="320"/>
    </row>
    <row r="142" spans="2:20" s="332" customFormat="1" ht="12.75">
      <c r="B142" s="333"/>
      <c r="C142" s="333"/>
      <c r="D142" s="333"/>
      <c r="E142" s="333"/>
      <c r="F142" s="333"/>
      <c r="J142" s="319"/>
      <c r="K142" s="319"/>
      <c r="L142" s="319"/>
      <c r="M142" s="319"/>
      <c r="N142" s="319"/>
      <c r="O142" s="319"/>
      <c r="P142" s="319"/>
      <c r="Q142" s="319"/>
      <c r="R142" s="320"/>
      <c r="S142" s="320"/>
      <c r="T142" s="320"/>
    </row>
    <row r="143" spans="2:20" s="332" customFormat="1" ht="12.75">
      <c r="B143" s="333"/>
      <c r="C143" s="333"/>
      <c r="D143" s="333"/>
      <c r="E143" s="333"/>
      <c r="F143" s="333"/>
      <c r="J143" s="319"/>
      <c r="K143" s="319"/>
      <c r="L143" s="319"/>
      <c r="M143" s="319"/>
      <c r="N143" s="319"/>
      <c r="O143" s="319"/>
      <c r="P143" s="319"/>
      <c r="Q143" s="319"/>
      <c r="R143" s="320"/>
      <c r="S143" s="320"/>
      <c r="T143" s="320"/>
    </row>
    <row r="144" spans="2:20" s="332" customFormat="1" ht="12.75">
      <c r="B144" s="333"/>
      <c r="C144" s="333"/>
      <c r="D144" s="333"/>
      <c r="E144" s="333"/>
      <c r="F144" s="333"/>
      <c r="J144" s="319"/>
      <c r="K144" s="319"/>
      <c r="L144" s="319"/>
      <c r="M144" s="319"/>
      <c r="N144" s="319"/>
      <c r="O144" s="319"/>
      <c r="P144" s="319"/>
      <c r="Q144" s="319"/>
      <c r="R144" s="320"/>
      <c r="S144" s="320"/>
      <c r="T144" s="320"/>
    </row>
    <row r="145" spans="2:20" s="332" customFormat="1" ht="12.75">
      <c r="B145" s="333"/>
      <c r="C145" s="333"/>
      <c r="D145" s="333"/>
      <c r="E145" s="333"/>
      <c r="F145" s="333"/>
      <c r="J145" s="319"/>
      <c r="K145" s="319"/>
      <c r="L145" s="319"/>
      <c r="M145" s="319"/>
      <c r="N145" s="319"/>
      <c r="O145" s="319"/>
      <c r="P145" s="319"/>
      <c r="Q145" s="319"/>
      <c r="R145" s="320"/>
      <c r="S145" s="320"/>
      <c r="T145" s="320"/>
    </row>
    <row r="146" spans="2:20" s="332" customFormat="1" ht="12.75">
      <c r="B146" s="333"/>
      <c r="C146" s="333"/>
      <c r="D146" s="333"/>
      <c r="E146" s="333"/>
      <c r="F146" s="333"/>
      <c r="J146" s="319"/>
      <c r="K146" s="319"/>
      <c r="L146" s="319"/>
      <c r="M146" s="319"/>
      <c r="N146" s="319"/>
      <c r="O146" s="319"/>
      <c r="P146" s="319"/>
      <c r="Q146" s="319"/>
      <c r="R146" s="320"/>
      <c r="S146" s="320"/>
      <c r="T146" s="320"/>
    </row>
    <row r="147" spans="2:20" s="332" customFormat="1" ht="12.75">
      <c r="B147" s="333"/>
      <c r="C147" s="333"/>
      <c r="D147" s="333"/>
      <c r="E147" s="333"/>
      <c r="F147" s="333"/>
      <c r="J147" s="319"/>
      <c r="K147" s="319"/>
      <c r="L147" s="319"/>
      <c r="M147" s="319"/>
      <c r="N147" s="319"/>
      <c r="O147" s="319"/>
      <c r="P147" s="319"/>
      <c r="Q147" s="319"/>
      <c r="R147" s="320"/>
      <c r="S147" s="320"/>
      <c r="T147" s="320"/>
    </row>
    <row r="148" spans="2:20" s="332" customFormat="1" ht="12.75">
      <c r="B148" s="333"/>
      <c r="C148" s="333"/>
      <c r="D148" s="333"/>
      <c r="E148" s="333"/>
      <c r="F148" s="333"/>
      <c r="J148" s="319"/>
      <c r="K148" s="319"/>
      <c r="L148" s="319"/>
      <c r="M148" s="319"/>
      <c r="N148" s="319"/>
      <c r="O148" s="319"/>
      <c r="P148" s="319"/>
      <c r="Q148" s="319"/>
      <c r="R148" s="320"/>
      <c r="S148" s="320"/>
      <c r="T148" s="320"/>
    </row>
    <row r="149" spans="2:20" s="332" customFormat="1" ht="12.75">
      <c r="B149" s="333"/>
      <c r="C149" s="333"/>
      <c r="D149" s="333"/>
      <c r="E149" s="333"/>
      <c r="F149" s="333"/>
      <c r="J149" s="319"/>
      <c r="K149" s="319"/>
      <c r="L149" s="319"/>
      <c r="M149" s="319"/>
      <c r="N149" s="319"/>
      <c r="O149" s="319"/>
      <c r="P149" s="319"/>
      <c r="Q149" s="319"/>
      <c r="R149" s="320"/>
      <c r="S149" s="320"/>
      <c r="T149" s="320"/>
    </row>
    <row r="150" spans="10:20" s="318" customFormat="1" ht="12.75">
      <c r="J150" s="320"/>
      <c r="K150" s="320"/>
      <c r="L150" s="319"/>
      <c r="M150" s="319"/>
      <c r="N150" s="319"/>
      <c r="O150" s="319"/>
      <c r="P150" s="319"/>
      <c r="Q150" s="319"/>
      <c r="R150" s="320"/>
      <c r="S150" s="320"/>
      <c r="T150" s="320"/>
    </row>
    <row r="151" spans="10:20" s="318" customFormat="1" ht="12.75">
      <c r="J151" s="320"/>
      <c r="K151" s="320"/>
      <c r="L151" s="319"/>
      <c r="M151" s="319"/>
      <c r="N151" s="319"/>
      <c r="O151" s="319"/>
      <c r="P151" s="319"/>
      <c r="Q151" s="319"/>
      <c r="R151" s="320"/>
      <c r="S151" s="320"/>
      <c r="T151" s="320"/>
    </row>
    <row r="152" spans="10:20" s="318" customFormat="1" ht="12.75">
      <c r="J152" s="320"/>
      <c r="K152" s="320"/>
      <c r="L152" s="319"/>
      <c r="M152" s="319"/>
      <c r="N152" s="319"/>
      <c r="O152" s="319"/>
      <c r="P152" s="319"/>
      <c r="Q152" s="319"/>
      <c r="R152" s="320"/>
      <c r="S152" s="320"/>
      <c r="T152" s="320"/>
    </row>
    <row r="153" spans="10:20" s="318" customFormat="1" ht="12.75">
      <c r="J153" s="320"/>
      <c r="K153" s="320"/>
      <c r="L153" s="319"/>
      <c r="M153" s="319"/>
      <c r="N153" s="319"/>
      <c r="O153" s="319"/>
      <c r="P153" s="319"/>
      <c r="Q153" s="319"/>
      <c r="R153" s="320"/>
      <c r="S153" s="320"/>
      <c r="T153" s="320"/>
    </row>
    <row r="154" spans="10:20" s="318" customFormat="1" ht="12.75">
      <c r="J154" s="320"/>
      <c r="K154" s="320"/>
      <c r="L154" s="319"/>
      <c r="M154" s="319"/>
      <c r="N154" s="319"/>
      <c r="O154" s="319"/>
      <c r="P154" s="319"/>
      <c r="Q154" s="319"/>
      <c r="R154" s="320"/>
      <c r="S154" s="320"/>
      <c r="T154" s="320"/>
    </row>
    <row r="155" spans="10:20" s="318" customFormat="1" ht="12.75">
      <c r="J155" s="320"/>
      <c r="K155" s="320"/>
      <c r="L155" s="319"/>
      <c r="M155" s="319"/>
      <c r="N155" s="319"/>
      <c r="O155" s="319"/>
      <c r="P155" s="319"/>
      <c r="Q155" s="319"/>
      <c r="R155" s="320"/>
      <c r="S155" s="320"/>
      <c r="T155" s="320"/>
    </row>
    <row r="156" spans="10:20" s="318" customFormat="1" ht="12.75">
      <c r="J156" s="320"/>
      <c r="K156" s="320"/>
      <c r="L156" s="319"/>
      <c r="M156" s="319"/>
      <c r="N156" s="319"/>
      <c r="O156" s="319"/>
      <c r="P156" s="319"/>
      <c r="Q156" s="319"/>
      <c r="R156" s="320"/>
      <c r="S156" s="320"/>
      <c r="T156" s="320"/>
    </row>
    <row r="157" spans="10:20" s="318" customFormat="1" ht="12.75">
      <c r="J157" s="320"/>
      <c r="K157" s="320"/>
      <c r="L157" s="319"/>
      <c r="M157" s="319"/>
      <c r="N157" s="319"/>
      <c r="O157" s="319"/>
      <c r="P157" s="319"/>
      <c r="Q157" s="319"/>
      <c r="R157" s="320"/>
      <c r="S157" s="320"/>
      <c r="T157" s="320"/>
    </row>
    <row r="158" spans="10:20" s="318" customFormat="1" ht="12.75">
      <c r="J158" s="320"/>
      <c r="K158" s="320"/>
      <c r="L158" s="319"/>
      <c r="M158" s="319"/>
      <c r="N158" s="319"/>
      <c r="O158" s="319"/>
      <c r="P158" s="319"/>
      <c r="Q158" s="319"/>
      <c r="R158" s="320"/>
      <c r="S158" s="320"/>
      <c r="T158" s="320"/>
    </row>
    <row r="159" spans="10:20" s="318" customFormat="1" ht="12.75">
      <c r="J159" s="320"/>
      <c r="K159" s="320"/>
      <c r="L159" s="319"/>
      <c r="M159" s="319"/>
      <c r="N159" s="319"/>
      <c r="O159" s="319"/>
      <c r="P159" s="319"/>
      <c r="Q159" s="319"/>
      <c r="R159" s="320"/>
      <c r="S159" s="320"/>
      <c r="T159" s="320"/>
    </row>
    <row r="160" spans="10:20" s="318" customFormat="1" ht="12.75">
      <c r="J160" s="320"/>
      <c r="K160" s="320"/>
      <c r="L160" s="319"/>
      <c r="M160" s="319"/>
      <c r="N160" s="319"/>
      <c r="O160" s="319"/>
      <c r="P160" s="319"/>
      <c r="Q160" s="319"/>
      <c r="R160" s="320"/>
      <c r="S160" s="320"/>
      <c r="T160" s="320"/>
    </row>
    <row r="161" spans="10:20" s="318" customFormat="1" ht="12.75">
      <c r="J161" s="320"/>
      <c r="K161" s="320"/>
      <c r="L161" s="319"/>
      <c r="M161" s="319"/>
      <c r="N161" s="319"/>
      <c r="O161" s="319"/>
      <c r="P161" s="319"/>
      <c r="Q161" s="319"/>
      <c r="R161" s="320"/>
      <c r="S161" s="320"/>
      <c r="T161" s="320"/>
    </row>
    <row r="162" spans="10:20" s="318" customFormat="1" ht="12.75">
      <c r="J162" s="320"/>
      <c r="K162" s="320"/>
      <c r="L162" s="319"/>
      <c r="M162" s="319"/>
      <c r="N162" s="319"/>
      <c r="O162" s="319"/>
      <c r="P162" s="319"/>
      <c r="Q162" s="319"/>
      <c r="R162" s="320"/>
      <c r="S162" s="320"/>
      <c r="T162" s="320"/>
    </row>
    <row r="163" spans="10:20" s="318" customFormat="1" ht="12.75">
      <c r="J163" s="320"/>
      <c r="K163" s="320"/>
      <c r="L163" s="319"/>
      <c r="M163" s="319"/>
      <c r="N163" s="319"/>
      <c r="O163" s="319"/>
      <c r="P163" s="319"/>
      <c r="Q163" s="319"/>
      <c r="R163" s="320"/>
      <c r="S163" s="320"/>
      <c r="T163" s="320"/>
    </row>
    <row r="164" spans="10:20" s="318" customFormat="1" ht="12.75">
      <c r="J164" s="320"/>
      <c r="K164" s="320"/>
      <c r="L164" s="319"/>
      <c r="M164" s="319"/>
      <c r="N164" s="319"/>
      <c r="O164" s="319"/>
      <c r="P164" s="319"/>
      <c r="Q164" s="319"/>
      <c r="R164" s="320"/>
      <c r="S164" s="320"/>
      <c r="T164" s="320"/>
    </row>
    <row r="165" spans="10:20" s="318" customFormat="1" ht="12.75">
      <c r="J165" s="320"/>
      <c r="K165" s="320"/>
      <c r="L165" s="319"/>
      <c r="M165" s="319"/>
      <c r="N165" s="319"/>
      <c r="O165" s="319"/>
      <c r="P165" s="319"/>
      <c r="Q165" s="319"/>
      <c r="R165" s="320"/>
      <c r="S165" s="320"/>
      <c r="T165" s="320"/>
    </row>
    <row r="166" spans="10:20" s="318" customFormat="1" ht="12.75">
      <c r="J166" s="320"/>
      <c r="K166" s="320"/>
      <c r="L166" s="319"/>
      <c r="M166" s="319"/>
      <c r="N166" s="319"/>
      <c r="O166" s="319"/>
      <c r="P166" s="319"/>
      <c r="Q166" s="319"/>
      <c r="R166" s="320"/>
      <c r="S166" s="320"/>
      <c r="T166" s="320"/>
    </row>
    <row r="167" spans="10:20" s="318" customFormat="1" ht="12.75">
      <c r="J167" s="320"/>
      <c r="K167" s="320"/>
      <c r="L167" s="319"/>
      <c r="M167" s="319"/>
      <c r="N167" s="319"/>
      <c r="O167" s="319"/>
      <c r="P167" s="319"/>
      <c r="Q167" s="319"/>
      <c r="R167" s="320"/>
      <c r="S167" s="320"/>
      <c r="T167" s="320"/>
    </row>
    <row r="168" spans="10:20" s="318" customFormat="1" ht="12.75">
      <c r="J168" s="320"/>
      <c r="K168" s="320"/>
      <c r="L168" s="319"/>
      <c r="M168" s="319"/>
      <c r="N168" s="319"/>
      <c r="O168" s="319"/>
      <c r="P168" s="319"/>
      <c r="Q168" s="319"/>
      <c r="R168" s="320"/>
      <c r="S168" s="320"/>
      <c r="T168" s="320"/>
    </row>
    <row r="169" spans="10:20" s="318" customFormat="1" ht="12.75">
      <c r="J169" s="320"/>
      <c r="K169" s="320"/>
      <c r="L169" s="319"/>
      <c r="M169" s="319"/>
      <c r="N169" s="319"/>
      <c r="O169" s="319"/>
      <c r="P169" s="319"/>
      <c r="Q169" s="319"/>
      <c r="R169" s="320"/>
      <c r="S169" s="320"/>
      <c r="T169" s="320"/>
    </row>
    <row r="170" spans="10:20" s="318" customFormat="1" ht="12.75">
      <c r="J170" s="320"/>
      <c r="K170" s="320"/>
      <c r="L170" s="319"/>
      <c r="M170" s="319"/>
      <c r="N170" s="319"/>
      <c r="O170" s="319"/>
      <c r="P170" s="319"/>
      <c r="Q170" s="319"/>
      <c r="R170" s="320"/>
      <c r="S170" s="320"/>
      <c r="T170" s="320"/>
    </row>
    <row r="171" spans="10:20" s="318" customFormat="1" ht="12.75">
      <c r="J171" s="320"/>
      <c r="K171" s="320"/>
      <c r="L171" s="319"/>
      <c r="M171" s="319"/>
      <c r="N171" s="319"/>
      <c r="O171" s="319"/>
      <c r="P171" s="319"/>
      <c r="Q171" s="319"/>
      <c r="R171" s="320"/>
      <c r="S171" s="320"/>
      <c r="T171" s="320"/>
    </row>
    <row r="172" spans="10:20" s="318" customFormat="1" ht="12.75">
      <c r="J172" s="320"/>
      <c r="K172" s="320"/>
      <c r="L172" s="319"/>
      <c r="M172" s="319"/>
      <c r="N172" s="319"/>
      <c r="O172" s="319"/>
      <c r="P172" s="319"/>
      <c r="Q172" s="319"/>
      <c r="R172" s="320"/>
      <c r="S172" s="320"/>
      <c r="T172" s="320"/>
    </row>
    <row r="173" spans="10:20" s="318" customFormat="1" ht="12.75">
      <c r="J173" s="320"/>
      <c r="K173" s="320"/>
      <c r="L173" s="319"/>
      <c r="M173" s="319"/>
      <c r="N173" s="319"/>
      <c r="O173" s="319"/>
      <c r="P173" s="319"/>
      <c r="Q173" s="319"/>
      <c r="R173" s="320"/>
      <c r="S173" s="320"/>
      <c r="T173" s="320"/>
    </row>
    <row r="174" spans="10:20" s="318" customFormat="1" ht="12.75">
      <c r="J174" s="320"/>
      <c r="K174" s="320"/>
      <c r="L174" s="319"/>
      <c r="M174" s="319"/>
      <c r="N174" s="319"/>
      <c r="O174" s="319"/>
      <c r="P174" s="319"/>
      <c r="Q174" s="319"/>
      <c r="R174" s="320"/>
      <c r="S174" s="320"/>
      <c r="T174" s="320"/>
    </row>
    <row r="175" spans="10:20" s="318" customFormat="1" ht="12.75">
      <c r="J175" s="320"/>
      <c r="K175" s="320"/>
      <c r="L175" s="319"/>
      <c r="M175" s="319"/>
      <c r="N175" s="319"/>
      <c r="O175" s="319"/>
      <c r="P175" s="319"/>
      <c r="Q175" s="319"/>
      <c r="R175" s="320"/>
      <c r="S175" s="320"/>
      <c r="T175" s="320"/>
    </row>
    <row r="176" spans="10:20" s="318" customFormat="1" ht="12.75">
      <c r="J176" s="320"/>
      <c r="K176" s="320"/>
      <c r="L176" s="319"/>
      <c r="M176" s="319"/>
      <c r="N176" s="319"/>
      <c r="O176" s="319"/>
      <c r="P176" s="319"/>
      <c r="Q176" s="319"/>
      <c r="R176" s="320"/>
      <c r="S176" s="320"/>
      <c r="T176" s="320"/>
    </row>
    <row r="177" spans="10:20" s="318" customFormat="1" ht="12.75">
      <c r="J177" s="320"/>
      <c r="K177" s="320"/>
      <c r="L177" s="319"/>
      <c r="M177" s="319"/>
      <c r="N177" s="319"/>
      <c r="O177" s="319"/>
      <c r="P177" s="319"/>
      <c r="Q177" s="319"/>
      <c r="R177" s="320"/>
      <c r="S177" s="320"/>
      <c r="T177" s="320"/>
    </row>
    <row r="178" spans="10:20" s="318" customFormat="1" ht="12.75">
      <c r="J178" s="320"/>
      <c r="K178" s="320"/>
      <c r="L178" s="319"/>
      <c r="M178" s="319"/>
      <c r="N178" s="319"/>
      <c r="O178" s="319"/>
      <c r="P178" s="319"/>
      <c r="Q178" s="319"/>
      <c r="R178" s="320"/>
      <c r="S178" s="320"/>
      <c r="T178" s="320"/>
    </row>
  </sheetData>
  <printOptions/>
  <pageMargins left="0.75" right="0.75" top="1" bottom="1" header="0" footer="0"/>
  <pageSetup horizontalDpi="600" verticalDpi="600" orientation="portrait" scale="74" r:id="rId1"/>
  <rowBreaks count="1" manualBreakCount="1">
    <brk id="74" min="1" max="21" man="1"/>
  </rowBreaks>
</worksheet>
</file>

<file path=xl/worksheets/sheet24.xml><?xml version="1.0" encoding="utf-8"?>
<worksheet xmlns="http://schemas.openxmlformats.org/spreadsheetml/2006/main" xmlns:r="http://schemas.openxmlformats.org/officeDocument/2006/relationships">
  <dimension ref="B1:U178"/>
  <sheetViews>
    <sheetView showGridLines="0" zoomScale="75" zoomScaleNormal="75" workbookViewId="0" topLeftCell="A1">
      <selection activeCell="A1" sqref="A1"/>
    </sheetView>
  </sheetViews>
  <sheetFormatPr defaultColWidth="11.421875" defaultRowHeight="12.75"/>
  <cols>
    <col min="1" max="3" width="2.7109375" style="333" customWidth="1"/>
    <col min="4" max="4" width="5.57421875" style="333" customWidth="1"/>
    <col min="5" max="5" width="6.7109375" style="333" customWidth="1"/>
    <col min="6" max="6" width="20.7109375" style="333" customWidth="1"/>
    <col min="7" max="8" width="11.7109375" style="333" customWidth="1"/>
    <col min="9" max="9" width="2.7109375" style="333" customWidth="1"/>
    <col min="10" max="10" width="11.7109375" style="373" customWidth="1"/>
    <col min="11" max="11" width="2.7109375" style="373" customWidth="1"/>
    <col min="12" max="12" width="11.7109375" style="372" customWidth="1"/>
    <col min="13" max="13" width="2.7109375" style="372" customWidth="1"/>
    <col min="14" max="14" width="11.7109375" style="372" customWidth="1"/>
    <col min="15" max="15" width="2.7109375" style="372" customWidth="1"/>
    <col min="16" max="16" width="11.7109375" style="372" customWidth="1"/>
    <col min="17" max="17" width="2.7109375" style="372" customWidth="1"/>
    <col min="18" max="18" width="11.7109375" style="373" customWidth="1"/>
    <col min="19" max="19" width="2.7109375" style="373" customWidth="1"/>
    <col min="20" max="20" width="11.7109375" style="373" customWidth="1"/>
    <col min="21" max="16384" width="11.421875" style="333" customWidth="1"/>
  </cols>
  <sheetData>
    <row r="1" ht="12.75">
      <c r="B1" s="157" t="s">
        <v>758</v>
      </c>
    </row>
    <row r="2" spans="2:20" s="368" customFormat="1" ht="12.75" customHeight="1">
      <c r="B2" s="368" t="s">
        <v>762</v>
      </c>
      <c r="D2" s="369"/>
      <c r="E2" s="369"/>
      <c r="F2" s="369"/>
      <c r="G2" s="369"/>
      <c r="H2" s="369"/>
      <c r="I2" s="369"/>
      <c r="J2" s="370"/>
      <c r="K2" s="370"/>
      <c r="L2" s="370"/>
      <c r="M2" s="370"/>
      <c r="N2" s="371"/>
      <c r="O2" s="371"/>
      <c r="P2" s="371"/>
      <c r="Q2" s="371"/>
      <c r="R2" s="370"/>
      <c r="S2" s="370"/>
      <c r="T2" s="370"/>
    </row>
    <row r="3" spans="2:20" ht="12" customHeight="1">
      <c r="B3" s="333" t="s">
        <v>0</v>
      </c>
      <c r="J3" s="372"/>
      <c r="K3" s="372"/>
      <c r="L3" s="373"/>
      <c r="N3" s="374"/>
      <c r="O3" s="374"/>
      <c r="P3" s="374"/>
      <c r="Q3" s="374"/>
      <c r="R3" s="372"/>
      <c r="S3" s="372"/>
      <c r="T3" s="372"/>
    </row>
    <row r="4" spans="2:20" s="291" customFormat="1" ht="12.75" customHeight="1">
      <c r="B4" s="292"/>
      <c r="J4" s="299"/>
      <c r="K4" s="299"/>
      <c r="L4" s="299"/>
      <c r="M4" s="299"/>
      <c r="N4" s="299"/>
      <c r="O4" s="299"/>
      <c r="P4" s="299"/>
      <c r="Q4" s="299"/>
      <c r="R4" s="299"/>
      <c r="S4" s="299"/>
      <c r="T4" s="294"/>
    </row>
    <row r="5" spans="2:20" s="291" customFormat="1" ht="12" customHeight="1">
      <c r="B5" s="300"/>
      <c r="C5" s="300"/>
      <c r="D5" s="300"/>
      <c r="E5" s="300"/>
      <c r="F5" s="300"/>
      <c r="G5" s="300"/>
      <c r="H5" s="301"/>
      <c r="I5" s="301"/>
      <c r="J5" s="301"/>
      <c r="K5" s="301"/>
      <c r="L5" s="301" t="s">
        <v>625</v>
      </c>
      <c r="M5" s="301"/>
      <c r="N5" s="301"/>
      <c r="O5" s="301"/>
      <c r="P5" s="301"/>
      <c r="Q5" s="301"/>
      <c r="R5" s="301"/>
      <c r="S5" s="301"/>
      <c r="T5" s="302"/>
    </row>
    <row r="6" spans="8:20" s="186" customFormat="1" ht="12" customHeight="1">
      <c r="H6" s="293"/>
      <c r="I6" s="293"/>
      <c r="J6" s="296"/>
      <c r="K6" s="296"/>
      <c r="L6" s="303" t="s">
        <v>646</v>
      </c>
      <c r="M6" s="303"/>
      <c r="N6" s="303"/>
      <c r="O6" s="303"/>
      <c r="P6" s="303"/>
      <c r="Q6" s="303"/>
      <c r="R6" s="303"/>
      <c r="S6" s="304"/>
      <c r="T6" s="297"/>
    </row>
    <row r="7" spans="2:20" s="186" customFormat="1" ht="12" customHeight="1">
      <c r="B7" s="299" t="s">
        <v>1</v>
      </c>
      <c r="F7" s="169"/>
      <c r="G7" s="169"/>
      <c r="H7" s="169"/>
      <c r="I7" s="169"/>
      <c r="J7" s="235"/>
      <c r="K7" s="235"/>
      <c r="L7" s="235"/>
      <c r="M7" s="235"/>
      <c r="N7" s="235"/>
      <c r="O7" s="235"/>
      <c r="P7" s="235"/>
      <c r="Q7" s="235"/>
      <c r="R7" s="235"/>
      <c r="S7" s="235"/>
      <c r="T7" s="235"/>
    </row>
    <row r="8" spans="2:20" s="291" customFormat="1" ht="41.25" customHeight="1" thickBot="1">
      <c r="B8" s="305"/>
      <c r="C8" s="305"/>
      <c r="D8" s="305"/>
      <c r="E8" s="305"/>
      <c r="F8" s="306"/>
      <c r="G8" s="306"/>
      <c r="H8" s="306"/>
      <c r="I8" s="307"/>
      <c r="J8" s="308">
        <v>2008</v>
      </c>
      <c r="K8" s="309"/>
      <c r="L8" s="308" t="s">
        <v>626</v>
      </c>
      <c r="M8" s="309"/>
      <c r="N8" s="310" t="s">
        <v>627</v>
      </c>
      <c r="O8" s="311"/>
      <c r="P8" s="312" t="s">
        <v>628</v>
      </c>
      <c r="Q8" s="311"/>
      <c r="R8" s="312" t="s">
        <v>527</v>
      </c>
      <c r="S8" s="310"/>
      <c r="T8" s="308">
        <v>2009</v>
      </c>
    </row>
    <row r="9" spans="6:20" s="186" customFormat="1" ht="7.5" customHeight="1">
      <c r="F9" s="169"/>
      <c r="G9" s="169"/>
      <c r="H9" s="169"/>
      <c r="I9" s="169"/>
      <c r="J9" s="235"/>
      <c r="K9" s="235"/>
      <c r="L9" s="235"/>
      <c r="M9" s="235"/>
      <c r="N9" s="235"/>
      <c r="O9" s="235"/>
      <c r="P9" s="235"/>
      <c r="Q9" s="235"/>
      <c r="R9" s="235"/>
      <c r="S9" s="235"/>
      <c r="T9" s="235"/>
    </row>
    <row r="10" spans="2:20" ht="12" customHeight="1">
      <c r="B10" s="375"/>
      <c r="C10" s="375"/>
      <c r="D10" s="375"/>
      <c r="E10" s="375"/>
      <c r="F10" s="375"/>
      <c r="G10" s="375"/>
      <c r="H10" s="375"/>
      <c r="I10" s="375"/>
      <c r="J10" s="297"/>
      <c r="K10" s="297"/>
      <c r="L10" s="304"/>
      <c r="M10" s="304"/>
      <c r="N10" s="304"/>
      <c r="O10" s="304"/>
      <c r="P10" s="304"/>
      <c r="Q10" s="304"/>
      <c r="R10" s="304"/>
      <c r="S10" s="304"/>
      <c r="T10" s="297"/>
    </row>
    <row r="11" spans="2:20" s="360" customFormat="1" ht="12" customHeight="1">
      <c r="B11" s="340" t="s">
        <v>196</v>
      </c>
      <c r="H11" s="359"/>
      <c r="I11" s="359"/>
      <c r="J11" s="294">
        <v>-30177.031028244033</v>
      </c>
      <c r="K11" s="169"/>
      <c r="L11" s="294">
        <v>4117.017048518608</v>
      </c>
      <c r="M11" s="169"/>
      <c r="N11" s="294">
        <v>14012.610477077407</v>
      </c>
      <c r="O11" s="169"/>
      <c r="P11" s="294">
        <v>-7507.643759103019</v>
      </c>
      <c r="Q11" s="169"/>
      <c r="R11" s="294">
        <v>2.6942045684762874</v>
      </c>
      <c r="S11" s="169"/>
      <c r="T11" s="294">
        <v>-19552.323808512534</v>
      </c>
    </row>
    <row r="12" spans="8:20" s="360" customFormat="1" ht="12" customHeight="1">
      <c r="H12" s="359"/>
      <c r="I12" s="359"/>
      <c r="J12" s="294"/>
      <c r="K12" s="169"/>
      <c r="L12" s="294"/>
      <c r="M12" s="169"/>
      <c r="N12" s="294"/>
      <c r="O12" s="169"/>
      <c r="P12" s="294"/>
      <c r="Q12" s="169"/>
      <c r="R12" s="294"/>
      <c r="S12" s="169"/>
      <c r="T12" s="294"/>
    </row>
    <row r="13" spans="2:20" s="360" customFormat="1" ht="12" customHeight="1">
      <c r="B13" s="360" t="s">
        <v>634</v>
      </c>
      <c r="H13" s="359"/>
      <c r="I13" s="359"/>
      <c r="J13" s="294">
        <v>142918.25903543108</v>
      </c>
      <c r="K13" s="169"/>
      <c r="L13" s="294">
        <v>16645.9920027227</v>
      </c>
      <c r="M13" s="169"/>
      <c r="N13" s="294">
        <v>19908.040982157094</v>
      </c>
      <c r="O13" s="169"/>
      <c r="P13" s="294">
        <v>9156.229312260442</v>
      </c>
      <c r="Q13" s="169"/>
      <c r="R13" s="294">
        <v>65.41334858825405</v>
      </c>
      <c r="S13" s="169"/>
      <c r="T13" s="294">
        <v>188693.9603583996</v>
      </c>
    </row>
    <row r="14" spans="10:20" s="360" customFormat="1" ht="12" customHeight="1">
      <c r="J14" s="328"/>
      <c r="K14" s="194"/>
      <c r="L14" s="328"/>
      <c r="M14" s="194"/>
      <c r="N14" s="328"/>
      <c r="O14" s="194"/>
      <c r="P14" s="328"/>
      <c r="Q14" s="194"/>
      <c r="R14" s="328"/>
      <c r="S14" s="194"/>
      <c r="T14" s="328"/>
    </row>
    <row r="15" spans="2:20" s="382" customFormat="1" ht="12" customHeight="1">
      <c r="B15" s="382" t="s">
        <v>749</v>
      </c>
      <c r="E15" s="383"/>
      <c r="H15" s="383"/>
      <c r="I15" s="383"/>
      <c r="J15" s="328">
        <v>25021.901140403672</v>
      </c>
      <c r="K15" s="194"/>
      <c r="L15" s="328">
        <v>-7953.244314004012</v>
      </c>
      <c r="M15" s="194"/>
      <c r="N15" s="328">
        <v>454.80767025999955</v>
      </c>
      <c r="O15" s="194"/>
      <c r="P15" s="328">
        <v>-783.3684251957887</v>
      </c>
      <c r="Q15" s="194"/>
      <c r="R15" s="328">
        <v>0.04635206613238552</v>
      </c>
      <c r="S15" s="194"/>
      <c r="T15" s="328">
        <v>16740.14242353</v>
      </c>
    </row>
    <row r="16" spans="4:20" s="360" customFormat="1" ht="12" customHeight="1">
      <c r="D16" s="376"/>
      <c r="E16" s="376" t="s">
        <v>161</v>
      </c>
      <c r="H16" s="376"/>
      <c r="I16" s="376"/>
      <c r="J16" s="294">
        <v>0</v>
      </c>
      <c r="K16" s="169"/>
      <c r="L16" s="294">
        <v>0</v>
      </c>
      <c r="M16" s="169"/>
      <c r="N16" s="294">
        <v>0</v>
      </c>
      <c r="O16" s="169"/>
      <c r="P16" s="294">
        <v>0</v>
      </c>
      <c r="Q16" s="169"/>
      <c r="R16" s="294">
        <v>0</v>
      </c>
      <c r="S16" s="169"/>
      <c r="T16" s="294">
        <v>0</v>
      </c>
    </row>
    <row r="17" spans="4:20" s="360" customFormat="1" ht="12" customHeight="1">
      <c r="D17" s="376"/>
      <c r="E17" s="376" t="s">
        <v>78</v>
      </c>
      <c r="G17" s="376"/>
      <c r="H17" s="376"/>
      <c r="I17" s="376"/>
      <c r="J17" s="294">
        <v>19220.656955460003</v>
      </c>
      <c r="K17" s="169"/>
      <c r="L17" s="294">
        <v>-7187.165058923816</v>
      </c>
      <c r="M17" s="169"/>
      <c r="N17" s="294">
        <v>454.80767025999955</v>
      </c>
      <c r="O17" s="169"/>
      <c r="P17" s="294">
        <v>-124.38705500231697</v>
      </c>
      <c r="Q17" s="169"/>
      <c r="R17" s="294">
        <v>0.04635206613238552</v>
      </c>
      <c r="S17" s="169"/>
      <c r="T17" s="294">
        <v>12363.95886386</v>
      </c>
    </row>
    <row r="18" spans="5:20" s="360" customFormat="1" ht="12" customHeight="1">
      <c r="E18" s="376" t="s">
        <v>438</v>
      </c>
      <c r="G18" s="376"/>
      <c r="H18" s="376"/>
      <c r="I18" s="376"/>
      <c r="J18" s="294">
        <v>0</v>
      </c>
      <c r="K18" s="169"/>
      <c r="L18" s="294">
        <v>0</v>
      </c>
      <c r="M18" s="169"/>
      <c r="N18" s="294">
        <v>0</v>
      </c>
      <c r="O18" s="169"/>
      <c r="P18" s="294">
        <v>0</v>
      </c>
      <c r="Q18" s="169"/>
      <c r="R18" s="294">
        <v>0</v>
      </c>
      <c r="S18" s="169"/>
      <c r="T18" s="294">
        <v>0</v>
      </c>
    </row>
    <row r="19" spans="5:20" s="360" customFormat="1" ht="12" customHeight="1">
      <c r="E19" s="376" t="s">
        <v>81</v>
      </c>
      <c r="H19" s="376"/>
      <c r="I19" s="376"/>
      <c r="J19" s="294">
        <v>5801.244184943668</v>
      </c>
      <c r="K19" s="169"/>
      <c r="L19" s="294">
        <v>-766.0792550801953</v>
      </c>
      <c r="M19" s="169"/>
      <c r="N19" s="294">
        <v>0</v>
      </c>
      <c r="O19" s="169"/>
      <c r="P19" s="294">
        <v>-658.9813701934718</v>
      </c>
      <c r="Q19" s="169"/>
      <c r="R19" s="294">
        <v>0</v>
      </c>
      <c r="S19" s="169"/>
      <c r="T19" s="294">
        <v>4376.183559670001</v>
      </c>
    </row>
    <row r="20" spans="2:20" s="382" customFormat="1" ht="12" customHeight="1">
      <c r="B20" s="382" t="s">
        <v>750</v>
      </c>
      <c r="H20" s="383"/>
      <c r="I20" s="383"/>
      <c r="J20" s="328">
        <v>54764.72144773656</v>
      </c>
      <c r="K20" s="194"/>
      <c r="L20" s="328">
        <v>16132.38288645648</v>
      </c>
      <c r="M20" s="194"/>
      <c r="N20" s="328">
        <v>15432.854089792017</v>
      </c>
      <c r="O20" s="194"/>
      <c r="P20" s="328">
        <v>5614.042894185675</v>
      </c>
      <c r="Q20" s="194"/>
      <c r="R20" s="328">
        <v>65.30427113268507</v>
      </c>
      <c r="S20" s="194"/>
      <c r="T20" s="328">
        <v>92009.32558930344</v>
      </c>
    </row>
    <row r="21" spans="3:20" s="360" customFormat="1" ht="12" customHeight="1">
      <c r="C21" s="360" t="s">
        <v>647</v>
      </c>
      <c r="H21" s="376"/>
      <c r="I21" s="376"/>
      <c r="J21" s="294">
        <v>23411.541837790002</v>
      </c>
      <c r="K21" s="169"/>
      <c r="L21" s="294">
        <v>1647.7473963807179</v>
      </c>
      <c r="M21" s="169"/>
      <c r="N21" s="294">
        <v>321.9251261737811</v>
      </c>
      <c r="O21" s="169"/>
      <c r="P21" s="294">
        <v>241.11671711634324</v>
      </c>
      <c r="Q21" s="169"/>
      <c r="R21" s="294">
        <v>-0.0004335521816756227</v>
      </c>
      <c r="S21" s="169"/>
      <c r="T21" s="294">
        <v>25622.33064390866</v>
      </c>
    </row>
    <row r="22" spans="5:20" s="360" customFormat="1" ht="12" customHeight="1">
      <c r="E22" s="360" t="s">
        <v>177</v>
      </c>
      <c r="H22" s="376"/>
      <c r="I22" s="376"/>
      <c r="J22" s="294">
        <v>23162.348837790003</v>
      </c>
      <c r="K22" s="169"/>
      <c r="L22" s="294">
        <v>1647.7473963807179</v>
      </c>
      <c r="M22" s="169"/>
      <c r="N22" s="294">
        <v>321.9251261737811</v>
      </c>
      <c r="O22" s="169"/>
      <c r="P22" s="294">
        <v>240.51971711634323</v>
      </c>
      <c r="Q22" s="169"/>
      <c r="R22" s="294">
        <v>-0.0004335521816756227</v>
      </c>
      <c r="S22" s="169"/>
      <c r="T22" s="294">
        <v>25372.54064390866</v>
      </c>
    </row>
    <row r="23" spans="6:20" s="360" customFormat="1" ht="12" customHeight="1">
      <c r="F23" s="360" t="s">
        <v>73</v>
      </c>
      <c r="H23" s="376"/>
      <c r="I23" s="376"/>
      <c r="J23" s="294">
        <v>22848.56531383</v>
      </c>
      <c r="K23" s="169"/>
      <c r="L23" s="294">
        <v>444.009458071715</v>
      </c>
      <c r="M23" s="169"/>
      <c r="N23" s="294">
        <v>318.8586918897863</v>
      </c>
      <c r="O23" s="169"/>
      <c r="P23" s="294">
        <v>237.88853294503585</v>
      </c>
      <c r="Q23" s="169"/>
      <c r="R23" s="294">
        <v>-0.0004335521816756227</v>
      </c>
      <c r="S23" s="169"/>
      <c r="T23" s="294">
        <v>23849.321563184356</v>
      </c>
    </row>
    <row r="24" spans="6:20" s="360" customFormat="1" ht="12" customHeight="1">
      <c r="F24" s="360" t="s">
        <v>53</v>
      </c>
      <c r="H24" s="376"/>
      <c r="I24" s="376"/>
      <c r="J24" s="294">
        <v>313.78352396000264</v>
      </c>
      <c r="K24" s="169"/>
      <c r="L24" s="294">
        <v>1203.7379383090024</v>
      </c>
      <c r="M24" s="169"/>
      <c r="N24" s="294">
        <v>3.0664342839946954</v>
      </c>
      <c r="O24" s="169"/>
      <c r="P24" s="294">
        <v>2.631184171307382</v>
      </c>
      <c r="Q24" s="169"/>
      <c r="R24" s="294">
        <v>0</v>
      </c>
      <c r="S24" s="169"/>
      <c r="T24" s="294">
        <v>1523.2190807243023</v>
      </c>
    </row>
    <row r="25" spans="5:20" s="360" customFormat="1" ht="12" customHeight="1">
      <c r="E25" s="360" t="s">
        <v>635</v>
      </c>
      <c r="H25" s="376"/>
      <c r="I25" s="376"/>
      <c r="J25" s="294">
        <v>249.19299999999998</v>
      </c>
      <c r="K25" s="169"/>
      <c r="L25" s="294">
        <v>0</v>
      </c>
      <c r="M25" s="169"/>
      <c r="N25" s="294">
        <v>0</v>
      </c>
      <c r="O25" s="169"/>
      <c r="P25" s="294">
        <v>0.5970000000000084</v>
      </c>
      <c r="Q25" s="169"/>
      <c r="R25" s="294">
        <v>0</v>
      </c>
      <c r="S25" s="169"/>
      <c r="T25" s="294">
        <v>249.79</v>
      </c>
    </row>
    <row r="26" spans="3:20" s="360" customFormat="1" ht="12" customHeight="1">
      <c r="C26" s="360" t="s">
        <v>648</v>
      </c>
      <c r="D26" s="376"/>
      <c r="H26" s="376"/>
      <c r="I26" s="376"/>
      <c r="J26" s="294">
        <v>7134.696787475119</v>
      </c>
      <c r="K26" s="169"/>
      <c r="L26" s="294">
        <v>-3044.2566147594625</v>
      </c>
      <c r="M26" s="169"/>
      <c r="N26" s="294">
        <v>856.0289511554013</v>
      </c>
      <c r="O26" s="169"/>
      <c r="P26" s="294">
        <v>3960.2333217672603</v>
      </c>
      <c r="Q26" s="169"/>
      <c r="R26" s="294">
        <v>73.10564043437816</v>
      </c>
      <c r="S26" s="169"/>
      <c r="T26" s="294">
        <v>8979.808086072697</v>
      </c>
    </row>
    <row r="27" spans="4:20" s="360" customFormat="1" ht="12" customHeight="1">
      <c r="D27" s="376" t="s">
        <v>161</v>
      </c>
      <c r="H27" s="376"/>
      <c r="I27" s="376"/>
      <c r="J27" s="294">
        <v>45.670020560000005</v>
      </c>
      <c r="K27" s="169"/>
      <c r="L27" s="294">
        <v>132.692164</v>
      </c>
      <c r="M27" s="169"/>
      <c r="N27" s="294">
        <v>0</v>
      </c>
      <c r="O27" s="169"/>
      <c r="P27" s="294">
        <v>-0.555652000000009</v>
      </c>
      <c r="Q27" s="169"/>
      <c r="R27" s="294">
        <v>0.08455443999995538</v>
      </c>
      <c r="S27" s="169"/>
      <c r="T27" s="294">
        <v>177.891087</v>
      </c>
    </row>
    <row r="28" spans="4:20" s="360" customFormat="1" ht="12" customHeight="1">
      <c r="D28" s="376" t="s">
        <v>78</v>
      </c>
      <c r="H28" s="376"/>
      <c r="I28" s="376"/>
      <c r="J28" s="294">
        <v>504.75379499999997</v>
      </c>
      <c r="K28" s="169"/>
      <c r="L28" s="294">
        <v>-181.3210367025571</v>
      </c>
      <c r="M28" s="169"/>
      <c r="N28" s="294">
        <v>21.58287099999989</v>
      </c>
      <c r="O28" s="169"/>
      <c r="P28" s="294">
        <v>-10.715985297442865</v>
      </c>
      <c r="Q28" s="169"/>
      <c r="R28" s="294">
        <v>-0.05712743999998793</v>
      </c>
      <c r="S28" s="169"/>
      <c r="T28" s="294">
        <v>334.24251656</v>
      </c>
    </row>
    <row r="29" spans="4:20" s="360" customFormat="1" ht="12" customHeight="1">
      <c r="D29" s="376"/>
      <c r="E29" s="360" t="s">
        <v>536</v>
      </c>
      <c r="H29" s="376"/>
      <c r="I29" s="376"/>
      <c r="J29" s="294">
        <v>59.766536</v>
      </c>
      <c r="K29" s="169"/>
      <c r="L29" s="294">
        <v>6.556167000000002</v>
      </c>
      <c r="M29" s="169"/>
      <c r="N29" s="294">
        <v>3.9383959999999973</v>
      </c>
      <c r="O29" s="169"/>
      <c r="P29" s="294">
        <v>2</v>
      </c>
      <c r="Q29" s="169"/>
      <c r="R29" s="294">
        <v>-0.05712743999998793</v>
      </c>
      <c r="S29" s="169"/>
      <c r="T29" s="294">
        <v>72.20397156</v>
      </c>
    </row>
    <row r="30" spans="4:20" s="360" customFormat="1" ht="12" customHeight="1">
      <c r="D30" s="376"/>
      <c r="E30" s="360" t="s">
        <v>215</v>
      </c>
      <c r="H30" s="376"/>
      <c r="I30" s="376"/>
      <c r="J30" s="294">
        <v>444.987259</v>
      </c>
      <c r="K30" s="169"/>
      <c r="L30" s="294">
        <v>-187.8772037025571</v>
      </c>
      <c r="M30" s="169"/>
      <c r="N30" s="294">
        <v>17.644474999999893</v>
      </c>
      <c r="O30" s="169"/>
      <c r="P30" s="294">
        <v>-12.715985297442865</v>
      </c>
      <c r="Q30" s="169"/>
      <c r="R30" s="294">
        <v>0</v>
      </c>
      <c r="S30" s="169"/>
      <c r="T30" s="294">
        <v>262.038545</v>
      </c>
    </row>
    <row r="31" spans="4:20" s="360" customFormat="1" ht="12" customHeight="1">
      <c r="D31" s="376" t="s">
        <v>438</v>
      </c>
      <c r="H31" s="376"/>
      <c r="I31" s="376"/>
      <c r="J31" s="294">
        <v>2428.744330740004</v>
      </c>
      <c r="K31" s="169"/>
      <c r="L31" s="294">
        <v>-4109.870528096904</v>
      </c>
      <c r="M31" s="169"/>
      <c r="N31" s="294">
        <v>834.4460801554013</v>
      </c>
      <c r="O31" s="169"/>
      <c r="P31" s="294">
        <v>3947.7</v>
      </c>
      <c r="Q31" s="169"/>
      <c r="R31" s="294">
        <v>73.04291623150016</v>
      </c>
      <c r="S31" s="169"/>
      <c r="T31" s="294">
        <v>3174.0627990300004</v>
      </c>
    </row>
    <row r="32" spans="4:20" s="360" customFormat="1" ht="12" customHeight="1">
      <c r="D32" s="376" t="s">
        <v>81</v>
      </c>
      <c r="H32" s="376"/>
      <c r="I32" s="376"/>
      <c r="J32" s="294">
        <v>4155.528641175115</v>
      </c>
      <c r="K32" s="169"/>
      <c r="L32" s="294">
        <v>1114.2427860399998</v>
      </c>
      <c r="M32" s="169"/>
      <c r="N32" s="294">
        <v>0</v>
      </c>
      <c r="O32" s="169"/>
      <c r="P32" s="294">
        <v>23.804959064703482</v>
      </c>
      <c r="Q32" s="169"/>
      <c r="R32" s="294">
        <v>0.03529720287804139</v>
      </c>
      <c r="S32" s="169"/>
      <c r="T32" s="294">
        <v>5293.611683482696</v>
      </c>
    </row>
    <row r="33" spans="4:20" s="360" customFormat="1" ht="12" customHeight="1">
      <c r="D33" s="376"/>
      <c r="E33" s="360" t="s">
        <v>22</v>
      </c>
      <c r="H33" s="376"/>
      <c r="I33" s="376"/>
      <c r="J33" s="294">
        <v>1057.3306029248488</v>
      </c>
      <c r="K33" s="169"/>
      <c r="L33" s="294">
        <v>523.4419709999999</v>
      </c>
      <c r="M33" s="169"/>
      <c r="N33" s="294">
        <v>0</v>
      </c>
      <c r="O33" s="169"/>
      <c r="P33" s="294">
        <v>1.1522923617416154</v>
      </c>
      <c r="Q33" s="169"/>
      <c r="R33" s="294">
        <v>0.05689070340974922</v>
      </c>
      <c r="S33" s="169"/>
      <c r="T33" s="294">
        <v>1581.9817569900001</v>
      </c>
    </row>
    <row r="34" spans="4:20" s="360" customFormat="1" ht="12" customHeight="1">
      <c r="D34" s="376"/>
      <c r="E34" s="360" t="s">
        <v>630</v>
      </c>
      <c r="H34" s="376"/>
      <c r="I34" s="376"/>
      <c r="J34" s="294">
        <v>634.5805862607855</v>
      </c>
      <c r="K34" s="169"/>
      <c r="L34" s="294">
        <v>488.02295944376226</v>
      </c>
      <c r="M34" s="169"/>
      <c r="N34" s="294">
        <v>0</v>
      </c>
      <c r="O34" s="169"/>
      <c r="P34" s="294">
        <v>-0.0992778048486116</v>
      </c>
      <c r="Q34" s="169"/>
      <c r="R34" s="294">
        <v>0.07673011424583365</v>
      </c>
      <c r="S34" s="169"/>
      <c r="T34" s="294">
        <v>1122.580998013945</v>
      </c>
    </row>
    <row r="35" spans="2:20" s="360" customFormat="1" ht="12" customHeight="1">
      <c r="B35" s="376"/>
      <c r="C35" s="376"/>
      <c r="D35" s="376"/>
      <c r="E35" s="360" t="s">
        <v>649</v>
      </c>
      <c r="H35" s="376"/>
      <c r="I35" s="376"/>
      <c r="J35" s="294">
        <v>422.7500166640633</v>
      </c>
      <c r="K35" s="169"/>
      <c r="L35" s="294">
        <v>35.41901155623768</v>
      </c>
      <c r="M35" s="169"/>
      <c r="N35" s="294">
        <v>0</v>
      </c>
      <c r="O35" s="169"/>
      <c r="P35" s="294">
        <v>1.251570166590227</v>
      </c>
      <c r="Q35" s="169"/>
      <c r="R35" s="294">
        <v>-0.019839410836084426</v>
      </c>
      <c r="S35" s="169"/>
      <c r="T35" s="294">
        <v>459.40075897605516</v>
      </c>
    </row>
    <row r="36" spans="5:20" s="360" customFormat="1" ht="12" customHeight="1">
      <c r="E36" s="360" t="s">
        <v>74</v>
      </c>
      <c r="H36" s="376"/>
      <c r="I36" s="376"/>
      <c r="J36" s="294">
        <v>3098.198038250266</v>
      </c>
      <c r="K36" s="169"/>
      <c r="L36" s="294">
        <v>590.8008150399999</v>
      </c>
      <c r="M36" s="169"/>
      <c r="N36" s="294">
        <v>0</v>
      </c>
      <c r="O36" s="169"/>
      <c r="P36" s="294">
        <v>22.652666702961866</v>
      </c>
      <c r="Q36" s="169"/>
      <c r="R36" s="294">
        <v>-0.021593500531707832</v>
      </c>
      <c r="S36" s="169"/>
      <c r="T36" s="294">
        <v>3711.629926492696</v>
      </c>
    </row>
    <row r="37" spans="3:20" s="360" customFormat="1" ht="12" customHeight="1">
      <c r="C37" s="360" t="s">
        <v>650</v>
      </c>
      <c r="E37" s="376"/>
      <c r="H37" s="376"/>
      <c r="I37" s="376"/>
      <c r="J37" s="294">
        <v>20321.588733099998</v>
      </c>
      <c r="K37" s="169"/>
      <c r="L37" s="294">
        <v>16426.025792496108</v>
      </c>
      <c r="M37" s="169"/>
      <c r="N37" s="294">
        <v>12430.825071978401</v>
      </c>
      <c r="O37" s="169"/>
      <c r="P37" s="294">
        <v>1036.158006937587</v>
      </c>
      <c r="Q37" s="169"/>
      <c r="R37" s="294">
        <v>0.012593037888592562</v>
      </c>
      <c r="S37" s="169"/>
      <c r="T37" s="294">
        <v>50214.61019755</v>
      </c>
    </row>
    <row r="38" spans="5:20" s="360" customFormat="1" ht="12" customHeight="1">
      <c r="E38" s="376" t="s">
        <v>636</v>
      </c>
      <c r="H38" s="376"/>
      <c r="I38" s="376"/>
      <c r="J38" s="294">
        <v>0</v>
      </c>
      <c r="K38" s="169"/>
      <c r="L38" s="294">
        <v>0</v>
      </c>
      <c r="M38" s="169"/>
      <c r="N38" s="294">
        <v>0</v>
      </c>
      <c r="O38" s="169"/>
      <c r="P38" s="294">
        <v>0</v>
      </c>
      <c r="Q38" s="169"/>
      <c r="R38" s="294">
        <v>0</v>
      </c>
      <c r="S38" s="169"/>
      <c r="T38" s="294">
        <v>0</v>
      </c>
    </row>
    <row r="39" spans="5:20" s="360" customFormat="1" ht="12" customHeight="1">
      <c r="E39" s="376" t="s">
        <v>637</v>
      </c>
      <c r="H39" s="376"/>
      <c r="I39" s="376"/>
      <c r="J39" s="294">
        <v>19788.63</v>
      </c>
      <c r="K39" s="169"/>
      <c r="L39" s="294">
        <v>17198.465660846206</v>
      </c>
      <c r="M39" s="169"/>
      <c r="N39" s="294">
        <v>12309.973739178302</v>
      </c>
      <c r="O39" s="169"/>
      <c r="P39" s="294">
        <v>627.5580069375872</v>
      </c>
      <c r="Q39" s="169"/>
      <c r="R39" s="294">
        <v>-0.017406962111408575</v>
      </c>
      <c r="S39" s="169"/>
      <c r="T39" s="294">
        <v>49924.61</v>
      </c>
    </row>
    <row r="40" spans="5:20" s="360" customFormat="1" ht="12" customHeight="1">
      <c r="E40" s="376"/>
      <c r="F40" s="360" t="s">
        <v>536</v>
      </c>
      <c r="H40" s="384"/>
      <c r="I40" s="384"/>
      <c r="J40" s="294">
        <v>19755.74</v>
      </c>
      <c r="K40" s="169"/>
      <c r="L40" s="294">
        <v>16985.799440676456</v>
      </c>
      <c r="M40" s="169"/>
      <c r="N40" s="294">
        <v>12275.634293731113</v>
      </c>
      <c r="O40" s="169"/>
      <c r="P40" s="294">
        <v>635.7336725545258</v>
      </c>
      <c r="Q40" s="169"/>
      <c r="R40" s="294">
        <v>-0.00740696211141767</v>
      </c>
      <c r="S40" s="169"/>
      <c r="T40" s="294">
        <v>49652.9</v>
      </c>
    </row>
    <row r="41" spans="5:20" s="360" customFormat="1" ht="12" customHeight="1">
      <c r="E41" s="376"/>
      <c r="F41" s="360" t="s">
        <v>215</v>
      </c>
      <c r="H41" s="384"/>
      <c r="I41" s="384"/>
      <c r="J41" s="294">
        <v>32.89</v>
      </c>
      <c r="K41" s="169"/>
      <c r="L41" s="294">
        <v>212.6662201697511</v>
      </c>
      <c r="M41" s="169"/>
      <c r="N41" s="294">
        <v>34.33944544718775</v>
      </c>
      <c r="O41" s="169"/>
      <c r="P41" s="294">
        <v>-8.175665616938737</v>
      </c>
      <c r="Q41" s="169"/>
      <c r="R41" s="294">
        <v>-0.009999999999990905</v>
      </c>
      <c r="S41" s="169"/>
      <c r="T41" s="294">
        <v>271.71</v>
      </c>
    </row>
    <row r="42" spans="5:20" s="360" customFormat="1" ht="12" customHeight="1">
      <c r="E42" s="376" t="s">
        <v>438</v>
      </c>
      <c r="H42" s="376"/>
      <c r="I42" s="376"/>
      <c r="J42" s="294">
        <v>118.28873310000002</v>
      </c>
      <c r="K42" s="169"/>
      <c r="L42" s="294">
        <v>-517.2398683500999</v>
      </c>
      <c r="M42" s="169"/>
      <c r="N42" s="294">
        <v>120.8513328000998</v>
      </c>
      <c r="O42" s="169"/>
      <c r="P42" s="294">
        <v>421.1</v>
      </c>
      <c r="Q42" s="169"/>
      <c r="R42" s="294">
        <v>0</v>
      </c>
      <c r="S42" s="169"/>
      <c r="T42" s="294">
        <v>143.00019754999988</v>
      </c>
    </row>
    <row r="43" spans="5:20" s="360" customFormat="1" ht="12" customHeight="1">
      <c r="E43" s="376" t="s">
        <v>638</v>
      </c>
      <c r="H43" s="376"/>
      <c r="I43" s="376"/>
      <c r="J43" s="294">
        <v>414.67</v>
      </c>
      <c r="K43" s="169"/>
      <c r="L43" s="294">
        <v>-255.2</v>
      </c>
      <c r="M43" s="169"/>
      <c r="N43" s="294">
        <v>0</v>
      </c>
      <c r="O43" s="169"/>
      <c r="P43" s="294">
        <v>-12.5</v>
      </c>
      <c r="Q43" s="169"/>
      <c r="R43" s="294">
        <v>0.030000000000001137</v>
      </c>
      <c r="S43" s="169"/>
      <c r="T43" s="294">
        <v>147</v>
      </c>
    </row>
    <row r="44" spans="5:20" s="360" customFormat="1" ht="12" customHeight="1">
      <c r="E44" s="376"/>
      <c r="F44" s="360" t="s">
        <v>22</v>
      </c>
      <c r="H44" s="376"/>
      <c r="I44" s="376"/>
      <c r="J44" s="294">
        <v>0</v>
      </c>
      <c r="K44" s="169"/>
      <c r="L44" s="294">
        <v>0</v>
      </c>
      <c r="M44" s="169"/>
      <c r="N44" s="294">
        <v>0</v>
      </c>
      <c r="O44" s="169"/>
      <c r="P44" s="294">
        <v>0</v>
      </c>
      <c r="Q44" s="169"/>
      <c r="R44" s="294">
        <v>0</v>
      </c>
      <c r="S44" s="169"/>
      <c r="T44" s="294">
        <v>0</v>
      </c>
    </row>
    <row r="45" spans="5:20" s="360" customFormat="1" ht="12" customHeight="1">
      <c r="E45" s="376"/>
      <c r="F45" s="360" t="s">
        <v>630</v>
      </c>
      <c r="H45" s="376"/>
      <c r="I45" s="376"/>
      <c r="J45" s="294">
        <v>0</v>
      </c>
      <c r="K45" s="169"/>
      <c r="L45" s="294">
        <v>0</v>
      </c>
      <c r="M45" s="169"/>
      <c r="N45" s="294">
        <v>0</v>
      </c>
      <c r="O45" s="169"/>
      <c r="P45" s="294">
        <v>0</v>
      </c>
      <c r="Q45" s="169"/>
      <c r="R45" s="294">
        <v>0</v>
      </c>
      <c r="S45" s="169"/>
      <c r="T45" s="294">
        <v>0</v>
      </c>
    </row>
    <row r="46" spans="6:20" s="360" customFormat="1" ht="12" customHeight="1">
      <c r="F46" s="360" t="s">
        <v>649</v>
      </c>
      <c r="H46" s="376"/>
      <c r="I46" s="376"/>
      <c r="J46" s="294">
        <v>0</v>
      </c>
      <c r="K46" s="169"/>
      <c r="L46" s="294">
        <v>0</v>
      </c>
      <c r="M46" s="169"/>
      <c r="N46" s="294">
        <v>0</v>
      </c>
      <c r="O46" s="169"/>
      <c r="P46" s="294">
        <v>0</v>
      </c>
      <c r="Q46" s="169"/>
      <c r="R46" s="294">
        <v>0</v>
      </c>
      <c r="S46" s="169"/>
      <c r="T46" s="294">
        <v>0</v>
      </c>
    </row>
    <row r="47" spans="5:20" s="360" customFormat="1" ht="12" customHeight="1">
      <c r="E47" s="376"/>
      <c r="F47" s="360" t="s">
        <v>74</v>
      </c>
      <c r="H47" s="376"/>
      <c r="I47" s="376"/>
      <c r="J47" s="294">
        <v>414.67</v>
      </c>
      <c r="K47" s="169"/>
      <c r="L47" s="294">
        <v>-255.2</v>
      </c>
      <c r="M47" s="169"/>
      <c r="N47" s="294">
        <v>0</v>
      </c>
      <c r="O47" s="169"/>
      <c r="P47" s="294">
        <v>-12.5</v>
      </c>
      <c r="Q47" s="169"/>
      <c r="R47" s="294">
        <v>0.030000000000001137</v>
      </c>
      <c r="S47" s="169"/>
      <c r="T47" s="294">
        <v>147</v>
      </c>
    </row>
    <row r="48" spans="3:20" s="360" customFormat="1" ht="12" customHeight="1">
      <c r="C48" s="360" t="s">
        <v>651</v>
      </c>
      <c r="E48" s="376"/>
      <c r="H48" s="376"/>
      <c r="I48" s="376"/>
      <c r="J48" s="294">
        <v>3896.8940893714466</v>
      </c>
      <c r="K48" s="169"/>
      <c r="L48" s="294">
        <v>1102.866312339118</v>
      </c>
      <c r="M48" s="169"/>
      <c r="N48" s="294">
        <v>1824.0749404844328</v>
      </c>
      <c r="O48" s="169"/>
      <c r="P48" s="294">
        <v>376.5348483644846</v>
      </c>
      <c r="Q48" s="169"/>
      <c r="R48" s="294">
        <v>-7.813528787400001</v>
      </c>
      <c r="S48" s="169"/>
      <c r="T48" s="294">
        <v>7192.576661772081</v>
      </c>
    </row>
    <row r="49" spans="5:20" s="360" customFormat="1" ht="12" customHeight="1">
      <c r="E49" s="376" t="s">
        <v>636</v>
      </c>
      <c r="H49" s="376"/>
      <c r="I49" s="376"/>
      <c r="J49" s="294">
        <v>0</v>
      </c>
      <c r="K49" s="169"/>
      <c r="L49" s="294">
        <v>0</v>
      </c>
      <c r="M49" s="169"/>
      <c r="N49" s="294">
        <v>0</v>
      </c>
      <c r="O49" s="169"/>
      <c r="P49" s="294">
        <v>0</v>
      </c>
      <c r="Q49" s="169"/>
      <c r="R49" s="294">
        <v>0</v>
      </c>
      <c r="S49" s="169"/>
      <c r="T49" s="294">
        <v>0</v>
      </c>
    </row>
    <row r="50" spans="5:20" s="360" customFormat="1" ht="12" customHeight="1">
      <c r="E50" s="376" t="s">
        <v>637</v>
      </c>
      <c r="H50" s="376"/>
      <c r="I50" s="376"/>
      <c r="J50" s="294">
        <v>3615.3811216714466</v>
      </c>
      <c r="K50" s="169"/>
      <c r="L50" s="294">
        <v>964.108507724418</v>
      </c>
      <c r="M50" s="169"/>
      <c r="N50" s="294">
        <v>1812.7292296517328</v>
      </c>
      <c r="O50" s="169"/>
      <c r="P50" s="294">
        <v>354.0348483644847</v>
      </c>
      <c r="Q50" s="169"/>
      <c r="R50" s="294">
        <v>0</v>
      </c>
      <c r="S50" s="169"/>
      <c r="T50" s="294">
        <v>6746.253707412081</v>
      </c>
    </row>
    <row r="51" spans="5:20" s="360" customFormat="1" ht="12" customHeight="1">
      <c r="E51" s="376"/>
      <c r="F51" s="360" t="s">
        <v>536</v>
      </c>
      <c r="H51" s="376"/>
      <c r="I51" s="376"/>
      <c r="J51" s="294">
        <v>2037.1532879483993</v>
      </c>
      <c r="K51" s="169"/>
      <c r="L51" s="294">
        <v>945.9722663400003</v>
      </c>
      <c r="M51" s="169"/>
      <c r="N51" s="294">
        <v>1048.934514571846</v>
      </c>
      <c r="O51" s="169"/>
      <c r="P51" s="294">
        <v>162.00540908969523</v>
      </c>
      <c r="Q51" s="169"/>
      <c r="R51" s="294">
        <v>0</v>
      </c>
      <c r="S51" s="169"/>
      <c r="T51" s="294">
        <v>4194.06547794994</v>
      </c>
    </row>
    <row r="52" spans="5:20" s="360" customFormat="1" ht="12" customHeight="1">
      <c r="E52" s="376"/>
      <c r="F52" s="360" t="s">
        <v>215</v>
      </c>
      <c r="H52" s="376"/>
      <c r="I52" s="376"/>
      <c r="J52" s="294">
        <v>1578.227833723047</v>
      </c>
      <c r="K52" s="169"/>
      <c r="L52" s="294">
        <v>18.13624138441773</v>
      </c>
      <c r="M52" s="169"/>
      <c r="N52" s="294">
        <v>763.7947150798868</v>
      </c>
      <c r="O52" s="169"/>
      <c r="P52" s="294">
        <v>192.0294392747894</v>
      </c>
      <c r="Q52" s="169"/>
      <c r="R52" s="294">
        <v>0</v>
      </c>
      <c r="S52" s="169"/>
      <c r="T52" s="294">
        <v>2552.1882294621405</v>
      </c>
    </row>
    <row r="53" spans="5:20" s="360" customFormat="1" ht="12" customHeight="1">
      <c r="E53" s="376" t="s">
        <v>438</v>
      </c>
      <c r="H53" s="384"/>
      <c r="I53" s="384"/>
      <c r="J53" s="294">
        <v>5.6329677</v>
      </c>
      <c r="K53" s="169"/>
      <c r="L53" s="294">
        <v>-2.3251599852999996</v>
      </c>
      <c r="M53" s="169"/>
      <c r="N53" s="294">
        <v>11.34571083269999</v>
      </c>
      <c r="O53" s="169"/>
      <c r="P53" s="294">
        <v>27.5</v>
      </c>
      <c r="Q53" s="169"/>
      <c r="R53" s="294">
        <v>-7.813528787400001</v>
      </c>
      <c r="S53" s="169"/>
      <c r="T53" s="294">
        <v>34.33998975999999</v>
      </c>
    </row>
    <row r="54" spans="5:20" s="360" customFormat="1" ht="12" customHeight="1">
      <c r="E54" s="376" t="s">
        <v>638</v>
      </c>
      <c r="H54" s="384"/>
      <c r="I54" s="384"/>
      <c r="J54" s="294">
        <v>275.88</v>
      </c>
      <c r="K54" s="169"/>
      <c r="L54" s="294">
        <v>141.08296460000003</v>
      </c>
      <c r="M54" s="169"/>
      <c r="N54" s="294">
        <v>0</v>
      </c>
      <c r="O54" s="169"/>
      <c r="P54" s="294">
        <v>-5</v>
      </c>
      <c r="Q54" s="169"/>
      <c r="R54" s="294">
        <v>0</v>
      </c>
      <c r="S54" s="169"/>
      <c r="T54" s="294">
        <v>411.9829646</v>
      </c>
    </row>
    <row r="55" spans="5:20" s="360" customFormat="1" ht="12" customHeight="1">
      <c r="E55" s="376"/>
      <c r="F55" s="360" t="s">
        <v>22</v>
      </c>
      <c r="H55" s="376"/>
      <c r="I55" s="376"/>
      <c r="J55" s="294">
        <v>0</v>
      </c>
      <c r="K55" s="169"/>
      <c r="L55" s="294">
        <v>0</v>
      </c>
      <c r="M55" s="169"/>
      <c r="N55" s="294">
        <v>0</v>
      </c>
      <c r="O55" s="169"/>
      <c r="P55" s="294">
        <v>0</v>
      </c>
      <c r="Q55" s="169"/>
      <c r="R55" s="294">
        <v>0</v>
      </c>
      <c r="S55" s="169"/>
      <c r="T55" s="294">
        <v>0</v>
      </c>
    </row>
    <row r="56" spans="5:20" s="360" customFormat="1" ht="12" customHeight="1">
      <c r="E56" s="376"/>
      <c r="F56" s="360" t="s">
        <v>630</v>
      </c>
      <c r="H56" s="376"/>
      <c r="I56" s="376"/>
      <c r="J56" s="294">
        <v>0</v>
      </c>
      <c r="K56" s="169"/>
      <c r="L56" s="294">
        <v>0</v>
      </c>
      <c r="M56" s="169"/>
      <c r="N56" s="294">
        <v>0</v>
      </c>
      <c r="O56" s="169"/>
      <c r="P56" s="294">
        <v>0</v>
      </c>
      <c r="Q56" s="169"/>
      <c r="R56" s="294">
        <v>0</v>
      </c>
      <c r="S56" s="169"/>
      <c r="T56" s="294">
        <v>0</v>
      </c>
    </row>
    <row r="57" spans="6:20" s="360" customFormat="1" ht="12" customHeight="1">
      <c r="F57" s="360" t="s">
        <v>649</v>
      </c>
      <c r="H57" s="376"/>
      <c r="I57" s="376"/>
      <c r="J57" s="294">
        <v>0</v>
      </c>
      <c r="K57" s="169"/>
      <c r="L57" s="294">
        <v>0</v>
      </c>
      <c r="M57" s="169"/>
      <c r="N57" s="294">
        <v>0</v>
      </c>
      <c r="O57" s="169"/>
      <c r="P57" s="294">
        <v>0</v>
      </c>
      <c r="Q57" s="169"/>
      <c r="R57" s="294">
        <v>0</v>
      </c>
      <c r="S57" s="169"/>
      <c r="T57" s="294">
        <v>0</v>
      </c>
    </row>
    <row r="58" spans="5:20" s="360" customFormat="1" ht="12" customHeight="1">
      <c r="E58" s="376"/>
      <c r="F58" s="360" t="s">
        <v>74</v>
      </c>
      <c r="H58" s="376"/>
      <c r="I58" s="376"/>
      <c r="J58" s="294">
        <v>275.88</v>
      </c>
      <c r="K58" s="169"/>
      <c r="L58" s="294">
        <v>141.08296460000003</v>
      </c>
      <c r="M58" s="169"/>
      <c r="N58" s="294">
        <v>0</v>
      </c>
      <c r="O58" s="169"/>
      <c r="P58" s="294">
        <v>-5</v>
      </c>
      <c r="Q58" s="169"/>
      <c r="R58" s="294">
        <v>0</v>
      </c>
      <c r="S58" s="169"/>
      <c r="T58" s="294">
        <v>411.9829646</v>
      </c>
    </row>
    <row r="59" spans="2:20" s="382" customFormat="1" ht="12" customHeight="1">
      <c r="B59" s="382" t="s">
        <v>751</v>
      </c>
      <c r="E59" s="383"/>
      <c r="H59" s="383"/>
      <c r="I59" s="383"/>
      <c r="J59" s="328">
        <v>63131.636447290846</v>
      </c>
      <c r="K59" s="194"/>
      <c r="L59" s="328">
        <v>8466.853430270234</v>
      </c>
      <c r="M59" s="194"/>
      <c r="N59" s="328">
        <v>4020.3792221050776</v>
      </c>
      <c r="O59" s="194"/>
      <c r="P59" s="328">
        <v>4325.554843270555</v>
      </c>
      <c r="Q59" s="194"/>
      <c r="R59" s="328">
        <v>0.06272538943659353</v>
      </c>
      <c r="S59" s="194"/>
      <c r="T59" s="328">
        <v>79944.49234556615</v>
      </c>
    </row>
    <row r="60" spans="5:20" s="360" customFormat="1" ht="12" customHeight="1">
      <c r="E60" s="376" t="s">
        <v>161</v>
      </c>
      <c r="H60" s="376"/>
      <c r="I60" s="376"/>
      <c r="J60" s="294">
        <v>31716.98749054476</v>
      </c>
      <c r="K60" s="169"/>
      <c r="L60" s="294">
        <v>7850.23401166947</v>
      </c>
      <c r="M60" s="169"/>
      <c r="N60" s="294">
        <v>541.6282742159689</v>
      </c>
      <c r="O60" s="169"/>
      <c r="P60" s="294">
        <v>916.4876323108384</v>
      </c>
      <c r="Q60" s="169"/>
      <c r="R60" s="294">
        <v>0.04576275999988866</v>
      </c>
      <c r="S60" s="169"/>
      <c r="T60" s="294">
        <v>41025.33740874104</v>
      </c>
    </row>
    <row r="61" spans="5:20" s="360" customFormat="1" ht="12" customHeight="1">
      <c r="E61" s="376"/>
      <c r="F61" s="360" t="s">
        <v>631</v>
      </c>
      <c r="H61" s="376"/>
      <c r="I61" s="376"/>
      <c r="J61" s="294">
        <v>27539.004958599948</v>
      </c>
      <c r="K61" s="169"/>
      <c r="L61" s="294">
        <v>6813.80835219947</v>
      </c>
      <c r="M61" s="169"/>
      <c r="N61" s="294">
        <v>541.6282742159689</v>
      </c>
      <c r="O61" s="169"/>
      <c r="P61" s="294">
        <v>916.4876323108384</v>
      </c>
      <c r="Q61" s="169"/>
      <c r="R61" s="294">
        <v>0</v>
      </c>
      <c r="S61" s="169"/>
      <c r="T61" s="294">
        <v>35810.92921732623</v>
      </c>
    </row>
    <row r="62" spans="5:20" s="360" customFormat="1" ht="12" customHeight="1">
      <c r="E62" s="376"/>
      <c r="F62" s="360" t="s">
        <v>17</v>
      </c>
      <c r="H62" s="376"/>
      <c r="I62" s="376"/>
      <c r="J62" s="294">
        <v>4177.982531944813</v>
      </c>
      <c r="K62" s="169"/>
      <c r="L62" s="294">
        <v>1036.42565947</v>
      </c>
      <c r="M62" s="169"/>
      <c r="N62" s="294">
        <v>0</v>
      </c>
      <c r="O62" s="169"/>
      <c r="P62" s="294">
        <v>0</v>
      </c>
      <c r="Q62" s="169"/>
      <c r="R62" s="294">
        <v>0.04576275999988866</v>
      </c>
      <c r="S62" s="169"/>
      <c r="T62" s="294">
        <v>5214.408191414812</v>
      </c>
    </row>
    <row r="63" spans="5:20" s="360" customFormat="1" ht="12" customHeight="1">
      <c r="E63" s="376" t="s">
        <v>78</v>
      </c>
      <c r="H63" s="376"/>
      <c r="I63" s="376"/>
      <c r="J63" s="294">
        <v>14844.630882647736</v>
      </c>
      <c r="K63" s="169"/>
      <c r="L63" s="294">
        <v>3098.6070504381864</v>
      </c>
      <c r="M63" s="169"/>
      <c r="N63" s="294">
        <v>2428.1374923649128</v>
      </c>
      <c r="O63" s="169"/>
      <c r="P63" s="294">
        <v>660.702005213664</v>
      </c>
      <c r="Q63" s="169"/>
      <c r="R63" s="294">
        <v>0</v>
      </c>
      <c r="S63" s="169"/>
      <c r="T63" s="294">
        <v>21032.077430664496</v>
      </c>
    </row>
    <row r="64" spans="5:20" s="360" customFormat="1" ht="12" customHeight="1">
      <c r="E64" s="376"/>
      <c r="F64" s="360" t="s">
        <v>536</v>
      </c>
      <c r="H64" s="384"/>
      <c r="I64" s="384"/>
      <c r="J64" s="294">
        <v>11798.523936039352</v>
      </c>
      <c r="K64" s="169"/>
      <c r="L64" s="294">
        <v>2384.5555748500005</v>
      </c>
      <c r="M64" s="169"/>
      <c r="N64" s="294">
        <v>2622.201000628735</v>
      </c>
      <c r="O64" s="169"/>
      <c r="P64" s="294">
        <v>519.8227699938207</v>
      </c>
      <c r="Q64" s="169"/>
      <c r="R64" s="294">
        <v>0</v>
      </c>
      <c r="S64" s="169"/>
      <c r="T64" s="294">
        <v>17325.103281511907</v>
      </c>
    </row>
    <row r="65" spans="5:20" s="360" customFormat="1" ht="12" customHeight="1">
      <c r="E65" s="376"/>
      <c r="F65" s="360" t="s">
        <v>215</v>
      </c>
      <c r="H65" s="384"/>
      <c r="I65" s="384"/>
      <c r="J65" s="294">
        <v>3046.1069466083836</v>
      </c>
      <c r="K65" s="169"/>
      <c r="L65" s="294">
        <v>714.051475588186</v>
      </c>
      <c r="M65" s="169"/>
      <c r="N65" s="294">
        <v>-194.06350826382248</v>
      </c>
      <c r="O65" s="169"/>
      <c r="P65" s="294">
        <v>140.87923521984342</v>
      </c>
      <c r="Q65" s="169"/>
      <c r="R65" s="294">
        <v>0</v>
      </c>
      <c r="S65" s="169"/>
      <c r="T65" s="294">
        <v>3706.97414915259</v>
      </c>
    </row>
    <row r="66" spans="5:20" s="360" customFormat="1" ht="12" customHeight="1">
      <c r="E66" s="376" t="s">
        <v>438</v>
      </c>
      <c r="H66" s="376"/>
      <c r="I66" s="376"/>
      <c r="J66" s="294">
        <v>474.06816481999977</v>
      </c>
      <c r="K66" s="169"/>
      <c r="L66" s="294">
        <v>-4020.4076151641957</v>
      </c>
      <c r="M66" s="169"/>
      <c r="N66" s="294">
        <v>1050.613455524196</v>
      </c>
      <c r="O66" s="169"/>
      <c r="P66" s="294">
        <v>2721.8</v>
      </c>
      <c r="Q66" s="169"/>
      <c r="R66" s="294">
        <v>0</v>
      </c>
      <c r="S66" s="169"/>
      <c r="T66" s="294">
        <v>226.07400518</v>
      </c>
    </row>
    <row r="67" spans="5:20" s="360" customFormat="1" ht="12" customHeight="1">
      <c r="E67" s="376" t="s">
        <v>81</v>
      </c>
      <c r="H67" s="376"/>
      <c r="I67" s="376"/>
      <c r="J67" s="294">
        <v>16095.94990927835</v>
      </c>
      <c r="K67" s="169"/>
      <c r="L67" s="294">
        <v>1538.419983326773</v>
      </c>
      <c r="M67" s="169"/>
      <c r="N67" s="294">
        <v>0</v>
      </c>
      <c r="O67" s="169"/>
      <c r="P67" s="294">
        <v>26.565205746052005</v>
      </c>
      <c r="Q67" s="169"/>
      <c r="R67" s="294">
        <v>0.016962629436704877</v>
      </c>
      <c r="S67" s="169"/>
      <c r="T67" s="294">
        <v>17661.003500980612</v>
      </c>
    </row>
    <row r="68" spans="5:20" s="360" customFormat="1" ht="12" customHeight="1">
      <c r="E68" s="376"/>
      <c r="F68" s="360" t="s">
        <v>21</v>
      </c>
      <c r="H68" s="376"/>
      <c r="I68" s="376"/>
      <c r="J68" s="294">
        <v>8419.178842761457</v>
      </c>
      <c r="K68" s="169"/>
      <c r="L68" s="294">
        <v>4129.52218235879</v>
      </c>
      <c r="M68" s="169"/>
      <c r="N68" s="294">
        <v>0</v>
      </c>
      <c r="O68" s="169"/>
      <c r="P68" s="294">
        <v>0</v>
      </c>
      <c r="Q68" s="169"/>
      <c r="R68" s="294">
        <v>0</v>
      </c>
      <c r="S68" s="169"/>
      <c r="T68" s="294">
        <v>12548.701025120248</v>
      </c>
    </row>
    <row r="69" spans="5:20" s="360" customFormat="1" ht="12" customHeight="1">
      <c r="E69" s="376"/>
      <c r="F69" s="360" t="s">
        <v>22</v>
      </c>
      <c r="H69" s="376"/>
      <c r="I69" s="376"/>
      <c r="J69" s="294">
        <v>181.18976263</v>
      </c>
      <c r="K69" s="169"/>
      <c r="L69" s="294">
        <v>733.82005121</v>
      </c>
      <c r="M69" s="169"/>
      <c r="N69" s="294">
        <v>0</v>
      </c>
      <c r="O69" s="169"/>
      <c r="P69" s="294">
        <v>0</v>
      </c>
      <c r="Q69" s="169"/>
      <c r="R69" s="294">
        <v>-0.0175398499999915</v>
      </c>
      <c r="S69" s="169"/>
      <c r="T69" s="294">
        <v>914.99227399</v>
      </c>
    </row>
    <row r="70" spans="5:20" s="360" customFormat="1" ht="12" customHeight="1">
      <c r="E70" s="376"/>
      <c r="F70" s="360" t="s">
        <v>630</v>
      </c>
      <c r="H70" s="376"/>
      <c r="I70" s="376"/>
      <c r="J70" s="294">
        <v>181.18976263</v>
      </c>
      <c r="K70" s="169"/>
      <c r="L70" s="294">
        <v>733.82005121</v>
      </c>
      <c r="M70" s="169"/>
      <c r="N70" s="294">
        <v>0</v>
      </c>
      <c r="O70" s="169"/>
      <c r="P70" s="294">
        <v>0</v>
      </c>
      <c r="Q70" s="169"/>
      <c r="R70" s="294">
        <v>-0.0175398499999915</v>
      </c>
      <c r="S70" s="169"/>
      <c r="T70" s="294">
        <v>914.99227399</v>
      </c>
    </row>
    <row r="71" spans="5:20" s="360" customFormat="1" ht="12" customHeight="1">
      <c r="E71" s="376"/>
      <c r="F71" s="360" t="s">
        <v>649</v>
      </c>
      <c r="H71" s="376"/>
      <c r="I71" s="376"/>
      <c r="J71" s="294">
        <v>0</v>
      </c>
      <c r="K71" s="169"/>
      <c r="L71" s="294">
        <v>0</v>
      </c>
      <c r="M71" s="169"/>
      <c r="N71" s="294">
        <v>0</v>
      </c>
      <c r="O71" s="169"/>
      <c r="P71" s="294">
        <v>0</v>
      </c>
      <c r="Q71" s="169"/>
      <c r="R71" s="294">
        <v>0</v>
      </c>
      <c r="S71" s="169"/>
      <c r="T71" s="294">
        <v>0</v>
      </c>
    </row>
    <row r="72" spans="2:20" s="360" customFormat="1" ht="12" customHeight="1">
      <c r="B72" s="361"/>
      <c r="C72" s="361"/>
      <c r="D72" s="361"/>
      <c r="E72" s="361"/>
      <c r="F72" s="361" t="s">
        <v>74</v>
      </c>
      <c r="H72" s="376"/>
      <c r="I72" s="376"/>
      <c r="J72" s="294">
        <v>7495.581303886893</v>
      </c>
      <c r="K72" s="169"/>
      <c r="L72" s="294">
        <v>-3324.922250242017</v>
      </c>
      <c r="M72" s="169"/>
      <c r="N72" s="294">
        <v>0</v>
      </c>
      <c r="O72" s="169"/>
      <c r="P72" s="294">
        <v>26.565205746052005</v>
      </c>
      <c r="Q72" s="169"/>
      <c r="R72" s="294">
        <v>0.034502479436696376</v>
      </c>
      <c r="S72" s="169"/>
      <c r="T72" s="294">
        <v>4197.310201870364</v>
      </c>
    </row>
    <row r="73" spans="6:20" s="360" customFormat="1" ht="12" customHeight="1">
      <c r="F73" s="360" t="s">
        <v>24</v>
      </c>
      <c r="H73" s="376"/>
      <c r="I73" s="376"/>
      <c r="J73" s="294">
        <v>0</v>
      </c>
      <c r="K73" s="169"/>
      <c r="L73" s="294">
        <v>0</v>
      </c>
      <c r="M73" s="169"/>
      <c r="N73" s="294">
        <v>0</v>
      </c>
      <c r="O73" s="169"/>
      <c r="P73" s="294">
        <v>0</v>
      </c>
      <c r="Q73" s="169"/>
      <c r="R73" s="294">
        <v>0</v>
      </c>
      <c r="S73" s="169"/>
      <c r="T73" s="294">
        <v>0</v>
      </c>
    </row>
    <row r="74" spans="10:20" s="290" customFormat="1" ht="12" customHeight="1">
      <c r="J74" s="294"/>
      <c r="K74" s="169"/>
      <c r="L74" s="294"/>
      <c r="M74" s="169"/>
      <c r="N74" s="294"/>
      <c r="O74" s="169"/>
      <c r="P74" s="294"/>
      <c r="Q74" s="169"/>
      <c r="R74" s="294"/>
      <c r="S74" s="169"/>
      <c r="T74" s="294"/>
    </row>
    <row r="75" spans="2:20" s="360" customFormat="1" ht="12" customHeight="1">
      <c r="B75" s="360" t="s">
        <v>629</v>
      </c>
      <c r="H75" s="376"/>
      <c r="I75" s="376"/>
      <c r="J75" s="294">
        <v>173095.29006367511</v>
      </c>
      <c r="K75" s="169"/>
      <c r="L75" s="294">
        <v>12528.974954204094</v>
      </c>
      <c r="M75" s="169"/>
      <c r="N75" s="294">
        <v>5895.430505079686</v>
      </c>
      <c r="O75" s="169"/>
      <c r="P75" s="294">
        <v>16663.87307136346</v>
      </c>
      <c r="Q75" s="169"/>
      <c r="R75" s="294">
        <v>62.719144019777765</v>
      </c>
      <c r="S75" s="169"/>
      <c r="T75" s="294">
        <v>208246.28416691214</v>
      </c>
    </row>
    <row r="76" spans="8:20" s="360" customFormat="1" ht="12" customHeight="1">
      <c r="H76" s="376"/>
      <c r="I76" s="376"/>
      <c r="J76" s="294"/>
      <c r="K76" s="169"/>
      <c r="L76" s="294"/>
      <c r="M76" s="169"/>
      <c r="N76" s="294"/>
      <c r="O76" s="169"/>
      <c r="P76" s="294"/>
      <c r="Q76" s="169"/>
      <c r="R76" s="294"/>
      <c r="S76" s="169"/>
      <c r="T76" s="294"/>
    </row>
    <row r="77" spans="2:20" s="382" customFormat="1" ht="12" customHeight="1">
      <c r="B77" s="382" t="s">
        <v>749</v>
      </c>
      <c r="D77" s="383"/>
      <c r="E77" s="383"/>
      <c r="H77" s="383"/>
      <c r="I77" s="383"/>
      <c r="J77" s="328">
        <v>3001.958501318002</v>
      </c>
      <c r="K77" s="194"/>
      <c r="L77" s="328">
        <v>-383.47498225040545</v>
      </c>
      <c r="M77" s="194"/>
      <c r="N77" s="328">
        <v>10.112095397859981</v>
      </c>
      <c r="O77" s="194"/>
      <c r="P77" s="328">
        <v>4.3110059546440365</v>
      </c>
      <c r="Q77" s="194"/>
      <c r="R77" s="328">
        <v>50.34679522673434</v>
      </c>
      <c r="S77" s="194"/>
      <c r="T77" s="328">
        <v>2683.253415646835</v>
      </c>
    </row>
    <row r="78" spans="4:20" s="360" customFormat="1" ht="12" customHeight="1">
      <c r="D78" s="376"/>
      <c r="E78" s="376" t="s">
        <v>78</v>
      </c>
      <c r="H78" s="376"/>
      <c r="I78" s="376"/>
      <c r="J78" s="294">
        <v>1986.9334837153133</v>
      </c>
      <c r="K78" s="169"/>
      <c r="L78" s="294">
        <v>-408.919521</v>
      </c>
      <c r="M78" s="169"/>
      <c r="N78" s="294">
        <v>10.112095397859981</v>
      </c>
      <c r="O78" s="169"/>
      <c r="P78" s="294">
        <v>0</v>
      </c>
      <c r="Q78" s="169"/>
      <c r="R78" s="294">
        <v>-0.023327573173443028</v>
      </c>
      <c r="S78" s="169"/>
      <c r="T78" s="294">
        <v>1588.1027305399998</v>
      </c>
    </row>
    <row r="79" spans="4:20" s="360" customFormat="1" ht="12" customHeight="1">
      <c r="D79" s="376"/>
      <c r="E79" s="376"/>
      <c r="F79" s="360" t="s">
        <v>215</v>
      </c>
      <c r="H79" s="376"/>
      <c r="I79" s="376"/>
      <c r="J79" s="294">
        <v>1986.9334837153133</v>
      </c>
      <c r="K79" s="169"/>
      <c r="L79" s="294">
        <v>-408.919521</v>
      </c>
      <c r="M79" s="169"/>
      <c r="N79" s="294">
        <v>10.112095397859981</v>
      </c>
      <c r="O79" s="169"/>
      <c r="P79" s="294">
        <v>0</v>
      </c>
      <c r="Q79" s="169"/>
      <c r="R79" s="294">
        <v>-0.023327573173443028</v>
      </c>
      <c r="S79" s="169"/>
      <c r="T79" s="294">
        <v>1588.1027305399998</v>
      </c>
    </row>
    <row r="80" spans="5:20" s="360" customFormat="1" ht="12" customHeight="1">
      <c r="E80" s="376" t="s">
        <v>438</v>
      </c>
      <c r="H80" s="376"/>
      <c r="I80" s="376"/>
      <c r="J80" s="294">
        <v>0</v>
      </c>
      <c r="K80" s="169"/>
      <c r="L80" s="294">
        <v>0</v>
      </c>
      <c r="M80" s="169"/>
      <c r="N80" s="294">
        <v>0</v>
      </c>
      <c r="O80" s="169"/>
      <c r="P80" s="294">
        <v>0</v>
      </c>
      <c r="Q80" s="169"/>
      <c r="R80" s="294">
        <v>0</v>
      </c>
      <c r="S80" s="169"/>
      <c r="T80" s="294">
        <v>0</v>
      </c>
    </row>
    <row r="81" spans="5:20" s="360" customFormat="1" ht="12" customHeight="1">
      <c r="E81" s="376" t="s">
        <v>81</v>
      </c>
      <c r="H81" s="376"/>
      <c r="I81" s="376"/>
      <c r="J81" s="294">
        <v>1015.0250176026889</v>
      </c>
      <c r="K81" s="169"/>
      <c r="L81" s="294">
        <v>25.44453874959453</v>
      </c>
      <c r="M81" s="169"/>
      <c r="N81" s="294">
        <v>0</v>
      </c>
      <c r="O81" s="169"/>
      <c r="P81" s="294">
        <v>4.3110059546440365</v>
      </c>
      <c r="Q81" s="169"/>
      <c r="R81" s="294">
        <v>50.37012279990778</v>
      </c>
      <c r="S81" s="169"/>
      <c r="T81" s="294">
        <v>1095.1506851068352</v>
      </c>
    </row>
    <row r="82" spans="5:20" s="360" customFormat="1" ht="12" customHeight="1">
      <c r="E82" s="376"/>
      <c r="F82" s="360" t="s">
        <v>21</v>
      </c>
      <c r="H82" s="384"/>
      <c r="I82" s="384"/>
      <c r="J82" s="294">
        <v>0</v>
      </c>
      <c r="K82" s="169"/>
      <c r="L82" s="294">
        <v>-10.831897250405468</v>
      </c>
      <c r="M82" s="169"/>
      <c r="N82" s="294">
        <v>0</v>
      </c>
      <c r="O82" s="169"/>
      <c r="P82" s="294">
        <v>0</v>
      </c>
      <c r="Q82" s="169"/>
      <c r="R82" s="294">
        <v>10.831897250405468</v>
      </c>
      <c r="S82" s="169"/>
      <c r="T82" s="294">
        <v>0</v>
      </c>
    </row>
    <row r="83" spans="5:20" s="360" customFormat="1" ht="12" customHeight="1">
      <c r="E83" s="376"/>
      <c r="F83" s="360" t="s">
        <v>630</v>
      </c>
      <c r="H83" s="384"/>
      <c r="I83" s="384"/>
      <c r="J83" s="294">
        <v>0</v>
      </c>
      <c r="K83" s="169"/>
      <c r="L83" s="294">
        <v>0</v>
      </c>
      <c r="M83" s="169"/>
      <c r="N83" s="294">
        <v>0</v>
      </c>
      <c r="O83" s="169"/>
      <c r="P83" s="294">
        <v>0</v>
      </c>
      <c r="Q83" s="169"/>
      <c r="R83" s="294">
        <v>0</v>
      </c>
      <c r="S83" s="169"/>
      <c r="T83" s="294">
        <v>0</v>
      </c>
    </row>
    <row r="84" spans="5:20" s="360" customFormat="1" ht="12" customHeight="1">
      <c r="E84" s="376"/>
      <c r="F84" s="360" t="s">
        <v>649</v>
      </c>
      <c r="H84" s="376"/>
      <c r="I84" s="376"/>
      <c r="J84" s="294">
        <v>0</v>
      </c>
      <c r="K84" s="169"/>
      <c r="L84" s="294">
        <v>-10.831897250405468</v>
      </c>
      <c r="M84" s="169"/>
      <c r="N84" s="294">
        <v>0</v>
      </c>
      <c r="O84" s="169"/>
      <c r="P84" s="294">
        <v>0</v>
      </c>
      <c r="Q84" s="169"/>
      <c r="R84" s="294">
        <v>10.831897250405468</v>
      </c>
      <c r="S84" s="169"/>
      <c r="T84" s="294">
        <v>0</v>
      </c>
    </row>
    <row r="85" spans="5:20" s="360" customFormat="1" ht="12" customHeight="1">
      <c r="E85" s="376"/>
      <c r="F85" s="360" t="s">
        <v>22</v>
      </c>
      <c r="H85" s="376"/>
      <c r="I85" s="376"/>
      <c r="J85" s="294">
        <v>1015.0250176026889</v>
      </c>
      <c r="K85" s="169"/>
      <c r="L85" s="294">
        <v>36.276436000000004</v>
      </c>
      <c r="M85" s="169"/>
      <c r="N85" s="294">
        <v>0</v>
      </c>
      <c r="O85" s="169"/>
      <c r="P85" s="294">
        <v>4.3110059546440365</v>
      </c>
      <c r="Q85" s="169"/>
      <c r="R85" s="294">
        <v>39.53822554950232</v>
      </c>
      <c r="S85" s="169"/>
      <c r="T85" s="294">
        <v>1095.1506851068352</v>
      </c>
    </row>
    <row r="86" spans="5:20" s="360" customFormat="1" ht="12" customHeight="1">
      <c r="E86" s="376"/>
      <c r="F86" s="360" t="s">
        <v>630</v>
      </c>
      <c r="H86" s="384"/>
      <c r="I86" s="384"/>
      <c r="J86" s="294">
        <v>0</v>
      </c>
      <c r="K86" s="169"/>
      <c r="L86" s="294">
        <v>0</v>
      </c>
      <c r="M86" s="169"/>
      <c r="N86" s="294">
        <v>0</v>
      </c>
      <c r="O86" s="169"/>
      <c r="P86" s="294">
        <v>0</v>
      </c>
      <c r="Q86" s="169"/>
      <c r="R86" s="294">
        <v>0</v>
      </c>
      <c r="S86" s="169"/>
      <c r="T86" s="294">
        <v>0</v>
      </c>
    </row>
    <row r="87" spans="5:20" s="360" customFormat="1" ht="12" customHeight="1">
      <c r="E87" s="376"/>
      <c r="F87" s="360" t="s">
        <v>649</v>
      </c>
      <c r="H87" s="384"/>
      <c r="I87" s="384"/>
      <c r="J87" s="294">
        <v>1015.0250176026889</v>
      </c>
      <c r="K87" s="169"/>
      <c r="L87" s="294">
        <v>36.276436000000004</v>
      </c>
      <c r="M87" s="169"/>
      <c r="N87" s="294">
        <v>0</v>
      </c>
      <c r="O87" s="169"/>
      <c r="P87" s="294">
        <v>4.3110059546440365</v>
      </c>
      <c r="Q87" s="169"/>
      <c r="R87" s="294">
        <v>39.53822554950232</v>
      </c>
      <c r="S87" s="169"/>
      <c r="T87" s="294">
        <v>1095.1506851068352</v>
      </c>
    </row>
    <row r="88" spans="2:20" s="382" customFormat="1" ht="12" customHeight="1">
      <c r="B88" s="382" t="s">
        <v>750</v>
      </c>
      <c r="E88" s="383"/>
      <c r="H88" s="383"/>
      <c r="I88" s="383"/>
      <c r="J88" s="328">
        <v>23382.645838596916</v>
      </c>
      <c r="K88" s="194"/>
      <c r="L88" s="328">
        <v>529.0050660209115</v>
      </c>
      <c r="M88" s="194"/>
      <c r="N88" s="328">
        <v>1270.4188897059498</v>
      </c>
      <c r="O88" s="194"/>
      <c r="P88" s="328">
        <v>2227.390397345089</v>
      </c>
      <c r="Q88" s="194"/>
      <c r="R88" s="328">
        <v>0.04535906206086571</v>
      </c>
      <c r="S88" s="194"/>
      <c r="T88" s="328">
        <v>27409.501979300927</v>
      </c>
    </row>
    <row r="89" spans="2:20" s="360" customFormat="1" ht="12" customHeight="1">
      <c r="B89" s="376"/>
      <c r="C89" s="376" t="s">
        <v>647</v>
      </c>
      <c r="D89" s="376"/>
      <c r="E89" s="376"/>
      <c r="H89" s="376"/>
      <c r="I89" s="376"/>
      <c r="J89" s="294">
        <v>345.6</v>
      </c>
      <c r="K89" s="169"/>
      <c r="L89" s="294">
        <v>1061.88155746165</v>
      </c>
      <c r="M89" s="169"/>
      <c r="N89" s="294">
        <v>0</v>
      </c>
      <c r="O89" s="169"/>
      <c r="P89" s="294">
        <v>19.8</v>
      </c>
      <c r="Q89" s="169"/>
      <c r="R89" s="294">
        <v>-0.041022481649772846</v>
      </c>
      <c r="S89" s="169"/>
      <c r="T89" s="294">
        <v>1427.23696355</v>
      </c>
    </row>
    <row r="90" spans="2:20" s="360" customFormat="1" ht="12" customHeight="1">
      <c r="B90" s="376"/>
      <c r="C90" s="376"/>
      <c r="D90" s="376"/>
      <c r="E90" s="376" t="s">
        <v>78</v>
      </c>
      <c r="H90" s="376"/>
      <c r="I90" s="376"/>
      <c r="J90" s="294">
        <v>2.7</v>
      </c>
      <c r="K90" s="169"/>
      <c r="L90" s="294">
        <v>0</v>
      </c>
      <c r="M90" s="169"/>
      <c r="N90" s="294">
        <v>0</v>
      </c>
      <c r="O90" s="169"/>
      <c r="P90" s="294">
        <v>0</v>
      </c>
      <c r="Q90" s="169"/>
      <c r="R90" s="294">
        <v>0</v>
      </c>
      <c r="S90" s="169"/>
      <c r="T90" s="294">
        <v>2.7</v>
      </c>
    </row>
    <row r="91" spans="5:20" s="360" customFormat="1" ht="12" customHeight="1">
      <c r="E91" s="361" t="s">
        <v>438</v>
      </c>
      <c r="H91" s="376"/>
      <c r="I91" s="376"/>
      <c r="J91" s="294">
        <v>0</v>
      </c>
      <c r="K91" s="169"/>
      <c r="L91" s="294">
        <v>0</v>
      </c>
      <c r="M91" s="169"/>
      <c r="N91" s="294">
        <v>0</v>
      </c>
      <c r="O91" s="169"/>
      <c r="P91" s="294">
        <v>0</v>
      </c>
      <c r="Q91" s="169"/>
      <c r="R91" s="294">
        <v>0</v>
      </c>
      <c r="S91" s="169"/>
      <c r="T91" s="294">
        <v>0</v>
      </c>
    </row>
    <row r="92" spans="5:20" s="360" customFormat="1" ht="12" customHeight="1">
      <c r="E92" s="376" t="s">
        <v>81</v>
      </c>
      <c r="H92" s="376"/>
      <c r="I92" s="376"/>
      <c r="J92" s="294">
        <v>342.9</v>
      </c>
      <c r="K92" s="169"/>
      <c r="L92" s="294">
        <v>1061.88155746165</v>
      </c>
      <c r="M92" s="169"/>
      <c r="N92" s="294">
        <v>0</v>
      </c>
      <c r="O92" s="169"/>
      <c r="P92" s="294">
        <v>19.8</v>
      </c>
      <c r="Q92" s="169"/>
      <c r="R92" s="294">
        <v>-0.041022481649772846</v>
      </c>
      <c r="S92" s="169"/>
      <c r="T92" s="294">
        <v>1424.5369635499999</v>
      </c>
    </row>
    <row r="93" spans="5:20" s="360" customFormat="1" ht="12" customHeight="1">
      <c r="E93" s="376"/>
      <c r="F93" s="360" t="s">
        <v>22</v>
      </c>
      <c r="H93" s="376"/>
      <c r="I93" s="376"/>
      <c r="J93" s="294">
        <v>0</v>
      </c>
      <c r="K93" s="169"/>
      <c r="L93" s="294">
        <v>0</v>
      </c>
      <c r="M93" s="169"/>
      <c r="N93" s="294">
        <v>0</v>
      </c>
      <c r="O93" s="169"/>
      <c r="P93" s="294">
        <v>0</v>
      </c>
      <c r="Q93" s="169"/>
      <c r="R93" s="294">
        <v>0</v>
      </c>
      <c r="S93" s="169"/>
      <c r="T93" s="294">
        <v>0</v>
      </c>
    </row>
    <row r="94" spans="5:20" s="360" customFormat="1" ht="12" customHeight="1">
      <c r="E94" s="376"/>
      <c r="F94" s="360" t="s">
        <v>630</v>
      </c>
      <c r="H94" s="376"/>
      <c r="I94" s="376"/>
      <c r="J94" s="294">
        <v>0</v>
      </c>
      <c r="K94" s="169"/>
      <c r="L94" s="294">
        <v>0</v>
      </c>
      <c r="M94" s="169"/>
      <c r="N94" s="294">
        <v>0</v>
      </c>
      <c r="O94" s="169"/>
      <c r="P94" s="294">
        <v>0</v>
      </c>
      <c r="Q94" s="169"/>
      <c r="R94" s="294">
        <v>0</v>
      </c>
      <c r="S94" s="169"/>
      <c r="T94" s="294">
        <v>0</v>
      </c>
    </row>
    <row r="95" spans="5:20" s="360" customFormat="1" ht="12" customHeight="1">
      <c r="E95" s="376"/>
      <c r="F95" s="360" t="s">
        <v>649</v>
      </c>
      <c r="H95" s="376"/>
      <c r="I95" s="376"/>
      <c r="J95" s="294">
        <v>0</v>
      </c>
      <c r="K95" s="169"/>
      <c r="L95" s="294">
        <v>0</v>
      </c>
      <c r="M95" s="169"/>
      <c r="N95" s="294">
        <v>0</v>
      </c>
      <c r="O95" s="169"/>
      <c r="P95" s="294">
        <v>0</v>
      </c>
      <c r="Q95" s="169"/>
      <c r="R95" s="294">
        <v>0</v>
      </c>
      <c r="S95" s="169"/>
      <c r="T95" s="294">
        <v>0</v>
      </c>
    </row>
    <row r="96" spans="5:20" s="360" customFormat="1" ht="12" customHeight="1">
      <c r="E96" s="376"/>
      <c r="F96" s="360" t="s">
        <v>23</v>
      </c>
      <c r="H96" s="376"/>
      <c r="I96" s="376"/>
      <c r="J96" s="294">
        <v>142.2</v>
      </c>
      <c r="K96" s="169"/>
      <c r="L96" s="294">
        <v>-13.93</v>
      </c>
      <c r="M96" s="169"/>
      <c r="N96" s="294">
        <v>0</v>
      </c>
      <c r="O96" s="169"/>
      <c r="P96" s="294">
        <v>16.1</v>
      </c>
      <c r="Q96" s="169"/>
      <c r="R96" s="294">
        <v>0.030000000000022675</v>
      </c>
      <c r="S96" s="169"/>
      <c r="T96" s="294">
        <v>144.4</v>
      </c>
    </row>
    <row r="97" spans="5:20" s="360" customFormat="1" ht="12" customHeight="1">
      <c r="E97" s="376"/>
      <c r="F97" s="360" t="s">
        <v>25</v>
      </c>
      <c r="H97" s="376"/>
      <c r="I97" s="376"/>
      <c r="J97" s="294">
        <v>11.7</v>
      </c>
      <c r="K97" s="169"/>
      <c r="L97" s="294">
        <v>-8</v>
      </c>
      <c r="M97" s="169"/>
      <c r="N97" s="294">
        <v>0</v>
      </c>
      <c r="O97" s="169"/>
      <c r="P97" s="294">
        <v>0</v>
      </c>
      <c r="Q97" s="169"/>
      <c r="R97" s="294">
        <v>-0.06642857000000002</v>
      </c>
      <c r="S97" s="169"/>
      <c r="T97" s="294">
        <v>3.63</v>
      </c>
    </row>
    <row r="98" spans="5:20" s="360" customFormat="1" ht="12" customHeight="1">
      <c r="E98" s="376"/>
      <c r="F98" s="360" t="s">
        <v>630</v>
      </c>
      <c r="H98" s="384"/>
      <c r="I98" s="384"/>
      <c r="J98" s="294">
        <v>11.7</v>
      </c>
      <c r="K98" s="169"/>
      <c r="L98" s="294">
        <v>-8</v>
      </c>
      <c r="M98" s="169"/>
      <c r="N98" s="294">
        <v>0</v>
      </c>
      <c r="O98" s="169"/>
      <c r="P98" s="294">
        <v>0</v>
      </c>
      <c r="Q98" s="169"/>
      <c r="R98" s="294">
        <v>-0.06642857000000002</v>
      </c>
      <c r="S98" s="169"/>
      <c r="T98" s="294">
        <v>3.63</v>
      </c>
    </row>
    <row r="99" spans="5:20" s="360" customFormat="1" ht="12" customHeight="1">
      <c r="E99" s="376"/>
      <c r="F99" s="360" t="s">
        <v>649</v>
      </c>
      <c r="H99" s="384"/>
      <c r="I99" s="384"/>
      <c r="J99" s="294">
        <v>0</v>
      </c>
      <c r="K99" s="169"/>
      <c r="L99" s="294">
        <v>0</v>
      </c>
      <c r="M99" s="169"/>
      <c r="N99" s="294">
        <v>0</v>
      </c>
      <c r="O99" s="169"/>
      <c r="P99" s="294">
        <v>0</v>
      </c>
      <c r="Q99" s="169"/>
      <c r="R99" s="294">
        <v>0</v>
      </c>
      <c r="S99" s="169"/>
      <c r="T99" s="294">
        <v>0</v>
      </c>
    </row>
    <row r="100" spans="5:20" s="360" customFormat="1" ht="12" customHeight="1">
      <c r="E100" s="376"/>
      <c r="F100" s="360" t="s">
        <v>645</v>
      </c>
      <c r="H100" s="376"/>
      <c r="I100" s="376"/>
      <c r="J100" s="294">
        <v>189</v>
      </c>
      <c r="K100" s="169"/>
      <c r="L100" s="294">
        <v>1083.8115574616497</v>
      </c>
      <c r="M100" s="169"/>
      <c r="N100" s="294">
        <v>0</v>
      </c>
      <c r="O100" s="169"/>
      <c r="P100" s="294">
        <v>3.7</v>
      </c>
      <c r="Q100" s="169"/>
      <c r="R100" s="294">
        <v>-0.004593911649795501</v>
      </c>
      <c r="S100" s="169"/>
      <c r="T100" s="294">
        <v>1276.50696355</v>
      </c>
    </row>
    <row r="101" spans="2:20" s="360" customFormat="1" ht="12" customHeight="1">
      <c r="B101" s="376"/>
      <c r="C101" s="376" t="s">
        <v>648</v>
      </c>
      <c r="D101" s="376"/>
      <c r="E101" s="376"/>
      <c r="H101" s="376"/>
      <c r="I101" s="376"/>
      <c r="J101" s="294">
        <v>23037.045838596918</v>
      </c>
      <c r="K101" s="169"/>
      <c r="L101" s="294">
        <v>-532.8764914407384</v>
      </c>
      <c r="M101" s="169"/>
      <c r="N101" s="294">
        <v>1270.4188897059498</v>
      </c>
      <c r="O101" s="169"/>
      <c r="P101" s="294">
        <v>2207.5903973450886</v>
      </c>
      <c r="Q101" s="169"/>
      <c r="R101" s="294">
        <v>0.08638154371063855</v>
      </c>
      <c r="S101" s="169"/>
      <c r="T101" s="294">
        <v>25982.265015750927</v>
      </c>
    </row>
    <row r="102" spans="2:20" s="360" customFormat="1" ht="12" customHeight="1">
      <c r="B102" s="376"/>
      <c r="C102" s="376"/>
      <c r="D102" s="376"/>
      <c r="E102" s="376" t="s">
        <v>161</v>
      </c>
      <c r="H102" s="376"/>
      <c r="I102" s="376"/>
      <c r="J102" s="294">
        <v>5655.457684112771</v>
      </c>
      <c r="K102" s="169"/>
      <c r="L102" s="294">
        <v>428.20810684310305</v>
      </c>
      <c r="M102" s="169"/>
      <c r="N102" s="294">
        <v>70.22664349528822</v>
      </c>
      <c r="O102" s="169"/>
      <c r="P102" s="294">
        <v>591.1017008077707</v>
      </c>
      <c r="Q102" s="169"/>
      <c r="R102" s="294">
        <v>0</v>
      </c>
      <c r="S102" s="169"/>
      <c r="T102" s="294">
        <v>6744.994135258933</v>
      </c>
    </row>
    <row r="103" spans="5:20" s="360" customFormat="1" ht="12" customHeight="1">
      <c r="E103" s="376" t="s">
        <v>78</v>
      </c>
      <c r="H103" s="376"/>
      <c r="I103" s="376"/>
      <c r="J103" s="294">
        <v>2880.6853961641605</v>
      </c>
      <c r="K103" s="169"/>
      <c r="L103" s="294">
        <v>565.699075828333</v>
      </c>
      <c r="M103" s="169"/>
      <c r="N103" s="294">
        <v>633.9600660384785</v>
      </c>
      <c r="O103" s="169"/>
      <c r="P103" s="294">
        <v>283.69120001902775</v>
      </c>
      <c r="Q103" s="169"/>
      <c r="R103" s="294">
        <v>0.028931062000275176</v>
      </c>
      <c r="S103" s="169"/>
      <c r="T103" s="294">
        <v>4364.064669112</v>
      </c>
    </row>
    <row r="104" spans="5:20" s="360" customFormat="1" ht="12" customHeight="1">
      <c r="E104" s="376"/>
      <c r="F104" s="360" t="s">
        <v>536</v>
      </c>
      <c r="H104" s="376"/>
      <c r="I104" s="376"/>
      <c r="J104" s="294">
        <v>992.9284566749155</v>
      </c>
      <c r="K104" s="169"/>
      <c r="L104" s="294">
        <v>198.33107027833307</v>
      </c>
      <c r="M104" s="169"/>
      <c r="N104" s="294">
        <v>548.6922730277236</v>
      </c>
      <c r="O104" s="169"/>
      <c r="P104" s="294">
        <v>283.69120001902775</v>
      </c>
      <c r="Q104" s="169"/>
      <c r="R104" s="294">
        <v>0</v>
      </c>
      <c r="S104" s="169"/>
      <c r="T104" s="294">
        <v>2023.643</v>
      </c>
    </row>
    <row r="105" spans="5:20" s="360" customFormat="1" ht="12" customHeight="1">
      <c r="E105" s="376"/>
      <c r="F105" s="360" t="s">
        <v>215</v>
      </c>
      <c r="H105" s="376"/>
      <c r="I105" s="376"/>
      <c r="J105" s="235">
        <v>1887.7569394892448</v>
      </c>
      <c r="K105" s="235"/>
      <c r="L105" s="235">
        <v>367.36800554999985</v>
      </c>
      <c r="M105" s="235"/>
      <c r="N105" s="235">
        <v>85.26779301075501</v>
      </c>
      <c r="O105" s="235"/>
      <c r="P105" s="235">
        <v>0</v>
      </c>
      <c r="Q105" s="235"/>
      <c r="R105" s="235">
        <v>0.028931062000275176</v>
      </c>
      <c r="S105" s="235"/>
      <c r="T105" s="235">
        <v>2340.421669112</v>
      </c>
    </row>
    <row r="106" spans="5:20" s="360" customFormat="1" ht="12" customHeight="1">
      <c r="E106" s="376" t="s">
        <v>438</v>
      </c>
      <c r="H106" s="384"/>
      <c r="I106" s="384"/>
      <c r="J106" s="235">
        <v>3279.371966319989</v>
      </c>
      <c r="K106" s="235"/>
      <c r="L106" s="235">
        <v>-3658.641266112175</v>
      </c>
      <c r="M106" s="235"/>
      <c r="N106" s="235">
        <v>566.232180172183</v>
      </c>
      <c r="O106" s="235"/>
      <c r="P106" s="235">
        <v>1427.5</v>
      </c>
      <c r="Q106" s="235"/>
      <c r="R106" s="235">
        <v>0</v>
      </c>
      <c r="S106" s="235"/>
      <c r="T106" s="235">
        <v>1614.4628803799974</v>
      </c>
    </row>
    <row r="107" spans="5:20" s="360" customFormat="1" ht="12" customHeight="1">
      <c r="E107" s="376" t="s">
        <v>81</v>
      </c>
      <c r="H107" s="384"/>
      <c r="I107" s="384"/>
      <c r="J107" s="235">
        <v>11221.530792</v>
      </c>
      <c r="K107" s="235"/>
      <c r="L107" s="235">
        <v>2131.8575920000003</v>
      </c>
      <c r="M107" s="235"/>
      <c r="N107" s="235">
        <v>0</v>
      </c>
      <c r="O107" s="235"/>
      <c r="P107" s="235">
        <v>-94.70250348170981</v>
      </c>
      <c r="Q107" s="235"/>
      <c r="R107" s="235">
        <v>0.05745048171036338</v>
      </c>
      <c r="S107" s="235"/>
      <c r="T107" s="235">
        <v>13258.743331</v>
      </c>
    </row>
    <row r="108" spans="5:20" s="360" customFormat="1" ht="12" customHeight="1">
      <c r="E108" s="376"/>
      <c r="F108" s="360" t="s">
        <v>22</v>
      </c>
      <c r="H108" s="376"/>
      <c r="I108" s="376"/>
      <c r="J108" s="235">
        <v>11009.130792</v>
      </c>
      <c r="K108" s="235"/>
      <c r="L108" s="235">
        <v>1888.357592</v>
      </c>
      <c r="M108" s="235"/>
      <c r="N108" s="235">
        <v>0</v>
      </c>
      <c r="O108" s="235"/>
      <c r="P108" s="235">
        <v>-94.70250348170981</v>
      </c>
      <c r="Q108" s="235"/>
      <c r="R108" s="235">
        <v>0.05745048171036338</v>
      </c>
      <c r="S108" s="235"/>
      <c r="T108" s="235">
        <v>12802.843331</v>
      </c>
    </row>
    <row r="109" spans="5:20" s="360" customFormat="1" ht="12" customHeight="1">
      <c r="E109" s="376"/>
      <c r="F109" s="360" t="s">
        <v>630</v>
      </c>
      <c r="H109" s="376"/>
      <c r="I109" s="376"/>
      <c r="J109" s="235">
        <v>2027.128114</v>
      </c>
      <c r="K109" s="235"/>
      <c r="L109" s="235">
        <v>4279.256850000001</v>
      </c>
      <c r="M109" s="235"/>
      <c r="N109" s="235">
        <v>0</v>
      </c>
      <c r="O109" s="235"/>
      <c r="P109" s="235">
        <v>0</v>
      </c>
      <c r="Q109" s="235"/>
      <c r="R109" s="235">
        <v>-0.01909800000038331</v>
      </c>
      <c r="S109" s="235"/>
      <c r="T109" s="235">
        <v>6306.365866</v>
      </c>
    </row>
    <row r="110" spans="5:20" s="360" customFormat="1" ht="12" customHeight="1">
      <c r="E110" s="376"/>
      <c r="F110" s="360" t="s">
        <v>649</v>
      </c>
      <c r="H110" s="376"/>
      <c r="I110" s="376"/>
      <c r="J110" s="235">
        <v>8982.002677999999</v>
      </c>
      <c r="K110" s="235"/>
      <c r="L110" s="235">
        <v>-2390.8992580000004</v>
      </c>
      <c r="M110" s="235"/>
      <c r="N110" s="235">
        <v>0</v>
      </c>
      <c r="O110" s="235"/>
      <c r="P110" s="235">
        <v>-94.70250348170981</v>
      </c>
      <c r="Q110" s="235"/>
      <c r="R110" s="235">
        <v>0.07654848171074669</v>
      </c>
      <c r="S110" s="235"/>
      <c r="T110" s="235">
        <v>6496.477465</v>
      </c>
    </row>
    <row r="111" spans="5:20" s="360" customFormat="1" ht="12" customHeight="1">
      <c r="E111" s="376"/>
      <c r="F111" s="360" t="s">
        <v>74</v>
      </c>
      <c r="H111" s="376"/>
      <c r="I111" s="376"/>
      <c r="J111" s="235">
        <v>212.4</v>
      </c>
      <c r="K111" s="235"/>
      <c r="L111" s="235">
        <v>243.5</v>
      </c>
      <c r="M111" s="235"/>
      <c r="N111" s="235">
        <v>0</v>
      </c>
      <c r="O111" s="235"/>
      <c r="P111" s="235">
        <v>0</v>
      </c>
      <c r="Q111" s="235"/>
      <c r="R111" s="235">
        <v>0</v>
      </c>
      <c r="S111" s="235"/>
      <c r="T111" s="235">
        <v>455.9</v>
      </c>
    </row>
    <row r="112" spans="2:20" s="360" customFormat="1" ht="12" customHeight="1">
      <c r="B112" s="376"/>
      <c r="C112" s="376"/>
      <c r="D112" s="376"/>
      <c r="E112" s="376"/>
      <c r="F112" s="360" t="s">
        <v>25</v>
      </c>
      <c r="H112" s="376"/>
      <c r="I112" s="376"/>
      <c r="J112" s="235">
        <v>0</v>
      </c>
      <c r="K112" s="235"/>
      <c r="L112" s="235">
        <v>0</v>
      </c>
      <c r="M112" s="235"/>
      <c r="N112" s="235">
        <v>0</v>
      </c>
      <c r="O112" s="235"/>
      <c r="P112" s="235">
        <v>0</v>
      </c>
      <c r="Q112" s="235"/>
      <c r="R112" s="235">
        <v>0</v>
      </c>
      <c r="S112" s="235"/>
      <c r="T112" s="235">
        <v>0</v>
      </c>
    </row>
    <row r="113" spans="2:20" s="382" customFormat="1" ht="12" customHeight="1">
      <c r="B113" s="382" t="s">
        <v>751</v>
      </c>
      <c r="E113" s="383"/>
      <c r="H113" s="383"/>
      <c r="I113" s="383"/>
      <c r="J113" s="330">
        <v>146710.6857237602</v>
      </c>
      <c r="K113" s="330"/>
      <c r="L113" s="330">
        <v>12383.444870433588</v>
      </c>
      <c r="M113" s="330"/>
      <c r="N113" s="330">
        <v>4614.899519975876</v>
      </c>
      <c r="O113" s="330"/>
      <c r="P113" s="330">
        <v>14432.17166806373</v>
      </c>
      <c r="Q113" s="330"/>
      <c r="R113" s="330">
        <v>12.326989730982554</v>
      </c>
      <c r="S113" s="330"/>
      <c r="T113" s="330">
        <v>178153.52877196437</v>
      </c>
    </row>
    <row r="114" spans="5:20" s="360" customFormat="1" ht="12" customHeight="1">
      <c r="E114" s="376" t="s">
        <v>161</v>
      </c>
      <c r="H114" s="376"/>
      <c r="I114" s="376"/>
      <c r="J114" s="235">
        <v>93920.55835277756</v>
      </c>
      <c r="K114" s="235"/>
      <c r="L114" s="235">
        <v>12273.620211496826</v>
      </c>
      <c r="M114" s="235"/>
      <c r="N114" s="235">
        <v>1032.0268161605402</v>
      </c>
      <c r="O114" s="235"/>
      <c r="P114" s="235">
        <v>7634.92161292768</v>
      </c>
      <c r="Q114" s="235"/>
      <c r="R114" s="235">
        <v>33.33598686558162</v>
      </c>
      <c r="S114" s="235"/>
      <c r="T114" s="235">
        <v>114894.46298022819</v>
      </c>
    </row>
    <row r="115" spans="5:20" s="360" customFormat="1" ht="12" customHeight="1">
      <c r="E115" s="376"/>
      <c r="F115" s="360" t="s">
        <v>631</v>
      </c>
      <c r="H115" s="376"/>
      <c r="I115" s="376"/>
      <c r="J115" s="235">
        <v>90286.39276877757</v>
      </c>
      <c r="K115" s="235"/>
      <c r="L115" s="235">
        <v>11306.505092496827</v>
      </c>
      <c r="M115" s="235"/>
      <c r="N115" s="235">
        <v>1032.0268161605402</v>
      </c>
      <c r="O115" s="235"/>
      <c r="P115" s="235">
        <v>7549.409611793252</v>
      </c>
      <c r="Q115" s="235"/>
      <c r="R115" s="235">
        <v>0</v>
      </c>
      <c r="S115" s="235"/>
      <c r="T115" s="235">
        <v>110174.33428922818</v>
      </c>
    </row>
    <row r="116" spans="5:20" s="360" customFormat="1" ht="12" customHeight="1">
      <c r="E116" s="376"/>
      <c r="F116" s="360" t="s">
        <v>17</v>
      </c>
      <c r="H116" s="376"/>
      <c r="I116" s="376"/>
      <c r="J116" s="235">
        <v>3634.1655839999903</v>
      </c>
      <c r="K116" s="235"/>
      <c r="L116" s="235">
        <v>967.1151189999994</v>
      </c>
      <c r="M116" s="235"/>
      <c r="N116" s="235">
        <v>0</v>
      </c>
      <c r="O116" s="235"/>
      <c r="P116" s="235">
        <v>85.51200113442798</v>
      </c>
      <c r="Q116" s="235"/>
      <c r="R116" s="235">
        <v>33.33598686558162</v>
      </c>
      <c r="S116" s="235"/>
      <c r="T116" s="235">
        <v>4720.128690999999</v>
      </c>
    </row>
    <row r="117" spans="5:20" s="360" customFormat="1" ht="12" customHeight="1">
      <c r="E117" s="376" t="s">
        <v>78</v>
      </c>
      <c r="H117" s="376"/>
      <c r="I117" s="376"/>
      <c r="J117" s="235">
        <v>15302.456747197753</v>
      </c>
      <c r="K117" s="235"/>
      <c r="L117" s="235">
        <v>1851.327919560058</v>
      </c>
      <c r="M117" s="235"/>
      <c r="N117" s="235">
        <v>2770.3435910683106</v>
      </c>
      <c r="O117" s="235"/>
      <c r="P117" s="235">
        <v>1960.7708531360513</v>
      </c>
      <c r="Q117" s="235"/>
      <c r="R117" s="235">
        <v>8.773045555751569</v>
      </c>
      <c r="S117" s="235"/>
      <c r="T117" s="235">
        <v>21893.672156517925</v>
      </c>
    </row>
    <row r="118" spans="5:20" s="360" customFormat="1" ht="12" customHeight="1">
      <c r="E118" s="376"/>
      <c r="F118" s="360" t="s">
        <v>536</v>
      </c>
      <c r="H118" s="376"/>
      <c r="I118" s="376"/>
      <c r="J118" s="235">
        <v>7922.309521884146</v>
      </c>
      <c r="K118" s="235"/>
      <c r="L118" s="235">
        <v>117.36408756005778</v>
      </c>
      <c r="M118" s="235"/>
      <c r="N118" s="235">
        <v>2030.5370166245007</v>
      </c>
      <c r="O118" s="235"/>
      <c r="P118" s="235">
        <v>1946.0708531360513</v>
      </c>
      <c r="Q118" s="235"/>
      <c r="R118" s="235">
        <v>8.718127007413642</v>
      </c>
      <c r="S118" s="235"/>
      <c r="T118" s="235">
        <v>12024.99960621217</v>
      </c>
    </row>
    <row r="119" spans="5:20" s="360" customFormat="1" ht="12" customHeight="1">
      <c r="E119" s="376"/>
      <c r="F119" s="360" t="s">
        <v>215</v>
      </c>
      <c r="H119" s="384"/>
      <c r="I119" s="384"/>
      <c r="J119" s="235">
        <v>7380.147225313608</v>
      </c>
      <c r="K119" s="235"/>
      <c r="L119" s="235">
        <v>1733.9638320000004</v>
      </c>
      <c r="M119" s="235"/>
      <c r="N119" s="235">
        <v>739.8065744438098</v>
      </c>
      <c r="O119" s="235"/>
      <c r="P119" s="235">
        <v>14.7</v>
      </c>
      <c r="Q119" s="235"/>
      <c r="R119" s="235">
        <v>0.054918548337926865</v>
      </c>
      <c r="S119" s="235"/>
      <c r="T119" s="235">
        <v>9868.672550305757</v>
      </c>
    </row>
    <row r="120" spans="5:20" s="360" customFormat="1" ht="12" customHeight="1">
      <c r="E120" s="376" t="s">
        <v>438</v>
      </c>
      <c r="H120" s="384"/>
      <c r="I120" s="384"/>
      <c r="J120" s="235">
        <v>809.00115609</v>
      </c>
      <c r="K120" s="235"/>
      <c r="L120" s="235">
        <v>-5286.625684737024</v>
      </c>
      <c r="M120" s="235"/>
      <c r="N120" s="235">
        <v>812.5291127470246</v>
      </c>
      <c r="O120" s="235"/>
      <c r="P120" s="235">
        <v>4597.979201999999</v>
      </c>
      <c r="Q120" s="235"/>
      <c r="R120" s="235">
        <v>0</v>
      </c>
      <c r="S120" s="235"/>
      <c r="T120" s="235">
        <v>932.8837861000004</v>
      </c>
    </row>
    <row r="121" spans="5:20" s="360" customFormat="1" ht="12" customHeight="1">
      <c r="E121" s="376" t="s">
        <v>81</v>
      </c>
      <c r="H121" s="376"/>
      <c r="I121" s="376"/>
      <c r="J121" s="235">
        <v>36678.66946769489</v>
      </c>
      <c r="K121" s="235"/>
      <c r="L121" s="235">
        <v>3545.122424113727</v>
      </c>
      <c r="M121" s="235"/>
      <c r="N121" s="235">
        <v>0</v>
      </c>
      <c r="O121" s="235"/>
      <c r="P121" s="235">
        <v>238.5</v>
      </c>
      <c r="Q121" s="235"/>
      <c r="R121" s="235">
        <v>-29.78204269035063</v>
      </c>
      <c r="S121" s="235"/>
      <c r="T121" s="235">
        <v>40432.509849118265</v>
      </c>
    </row>
    <row r="122" spans="5:20" s="360" customFormat="1" ht="12" customHeight="1">
      <c r="E122" s="376"/>
      <c r="F122" s="360" t="s">
        <v>21</v>
      </c>
      <c r="H122" s="376"/>
      <c r="I122" s="376"/>
      <c r="J122" s="235">
        <v>9338.353677499139</v>
      </c>
      <c r="K122" s="235"/>
      <c r="L122" s="235">
        <v>-895.9863230052724</v>
      </c>
      <c r="M122" s="235"/>
      <c r="N122" s="235">
        <v>0</v>
      </c>
      <c r="O122" s="235"/>
      <c r="P122" s="235">
        <v>0</v>
      </c>
      <c r="Q122" s="235"/>
      <c r="R122" s="235">
        <v>-10.001404884701236</v>
      </c>
      <c r="S122" s="235"/>
      <c r="T122" s="235">
        <v>8432.365949609166</v>
      </c>
    </row>
    <row r="123" spans="5:20" s="360" customFormat="1" ht="12" customHeight="1">
      <c r="E123" s="376"/>
      <c r="F123" s="360" t="s">
        <v>630</v>
      </c>
      <c r="H123" s="376"/>
      <c r="I123" s="376"/>
      <c r="J123" s="235">
        <v>8339.870758499139</v>
      </c>
      <c r="K123" s="235"/>
      <c r="L123" s="235">
        <v>-739.0402720052724</v>
      </c>
      <c r="M123" s="235"/>
      <c r="N123" s="235">
        <v>0</v>
      </c>
      <c r="O123" s="235"/>
      <c r="P123" s="235">
        <v>0</v>
      </c>
      <c r="Q123" s="235"/>
      <c r="R123" s="235">
        <v>-9.986384551367848</v>
      </c>
      <c r="S123" s="235"/>
      <c r="T123" s="235">
        <v>7590.844101942499</v>
      </c>
    </row>
    <row r="124" spans="5:20" s="360" customFormat="1" ht="12" customHeight="1">
      <c r="E124" s="376"/>
      <c r="F124" s="360" t="s">
        <v>649</v>
      </c>
      <c r="H124" s="376"/>
      <c r="I124" s="376"/>
      <c r="J124" s="235">
        <v>998.482919</v>
      </c>
      <c r="K124" s="235"/>
      <c r="L124" s="235">
        <v>-156.946051</v>
      </c>
      <c r="M124" s="235"/>
      <c r="N124" s="235">
        <v>0</v>
      </c>
      <c r="O124" s="235"/>
      <c r="P124" s="235">
        <v>0</v>
      </c>
      <c r="Q124" s="235"/>
      <c r="R124" s="235">
        <v>-0.015020333333387273</v>
      </c>
      <c r="S124" s="235"/>
      <c r="T124" s="235">
        <v>841.5218476666666</v>
      </c>
    </row>
    <row r="125" spans="5:20" s="360" customFormat="1" ht="12" customHeight="1">
      <c r="E125" s="376"/>
      <c r="F125" s="360" t="s">
        <v>22</v>
      </c>
      <c r="H125" s="376"/>
      <c r="I125" s="376"/>
      <c r="J125" s="235">
        <v>27340.315790195753</v>
      </c>
      <c r="K125" s="235"/>
      <c r="L125" s="235">
        <v>4441.108747118999</v>
      </c>
      <c r="M125" s="235"/>
      <c r="N125" s="235">
        <v>0</v>
      </c>
      <c r="O125" s="235"/>
      <c r="P125" s="235">
        <v>238.5</v>
      </c>
      <c r="Q125" s="235"/>
      <c r="R125" s="235">
        <v>-19.78063780564939</v>
      </c>
      <c r="S125" s="235"/>
      <c r="T125" s="235">
        <v>32000.1438995091</v>
      </c>
    </row>
    <row r="126" spans="2:20" s="360" customFormat="1" ht="12" customHeight="1">
      <c r="B126" s="361"/>
      <c r="C126" s="361"/>
      <c r="D126" s="361"/>
      <c r="E126" s="362"/>
      <c r="F126" s="361" t="s">
        <v>630</v>
      </c>
      <c r="H126" s="376"/>
      <c r="I126" s="376"/>
      <c r="J126" s="235">
        <v>2926.32123951</v>
      </c>
      <c r="K126" s="235"/>
      <c r="L126" s="235">
        <v>-947.6741985099999</v>
      </c>
      <c r="M126" s="235"/>
      <c r="N126" s="235">
        <v>0</v>
      </c>
      <c r="O126" s="235"/>
      <c r="P126" s="235">
        <v>0</v>
      </c>
      <c r="Q126" s="235"/>
      <c r="R126" s="235">
        <v>0.052569999999548145</v>
      </c>
      <c r="S126" s="235"/>
      <c r="T126" s="235">
        <v>1978.699611</v>
      </c>
    </row>
    <row r="127" spans="2:20" s="360" customFormat="1" ht="12" customHeight="1">
      <c r="B127" s="361"/>
      <c r="C127" s="361"/>
      <c r="D127" s="361"/>
      <c r="E127" s="362"/>
      <c r="F127" s="361" t="s">
        <v>649</v>
      </c>
      <c r="H127" s="376"/>
      <c r="I127" s="376"/>
      <c r="J127" s="235">
        <v>24413.99455068575</v>
      </c>
      <c r="K127" s="235"/>
      <c r="L127" s="235">
        <v>5388.782945628999</v>
      </c>
      <c r="M127" s="235"/>
      <c r="N127" s="235">
        <v>0</v>
      </c>
      <c r="O127" s="235"/>
      <c r="P127" s="235">
        <v>238.5</v>
      </c>
      <c r="Q127" s="235"/>
      <c r="R127" s="235">
        <v>-19.83320780564894</v>
      </c>
      <c r="S127" s="235"/>
      <c r="T127" s="235">
        <v>30021.4442885091</v>
      </c>
    </row>
    <row r="128" spans="6:20" s="360" customFormat="1" ht="12" customHeight="1">
      <c r="F128" s="360" t="s">
        <v>25</v>
      </c>
      <c r="H128" s="376"/>
      <c r="I128" s="376"/>
      <c r="J128" s="235">
        <v>0</v>
      </c>
      <c r="K128" s="235"/>
      <c r="L128" s="235">
        <v>0</v>
      </c>
      <c r="M128" s="235"/>
      <c r="N128" s="235">
        <v>0</v>
      </c>
      <c r="O128" s="235"/>
      <c r="P128" s="235">
        <v>0</v>
      </c>
      <c r="Q128" s="235"/>
      <c r="R128" s="235">
        <v>0</v>
      </c>
      <c r="S128" s="235"/>
      <c r="T128" s="235">
        <v>0</v>
      </c>
    </row>
    <row r="129" spans="2:20" s="319" customFormat="1" ht="12" customHeight="1">
      <c r="B129" s="377"/>
      <c r="C129" s="377"/>
      <c r="D129" s="377"/>
      <c r="E129" s="377"/>
      <c r="F129" s="377"/>
      <c r="G129" s="377"/>
      <c r="H129" s="377"/>
      <c r="I129" s="377"/>
      <c r="J129" s="378"/>
      <c r="K129" s="378"/>
      <c r="L129" s="379"/>
      <c r="M129" s="379"/>
      <c r="N129" s="379"/>
      <c r="O129" s="379"/>
      <c r="P129" s="379"/>
      <c r="Q129" s="379"/>
      <c r="R129" s="378"/>
      <c r="S129" s="378"/>
      <c r="T129" s="378"/>
    </row>
    <row r="130" s="256" customFormat="1" ht="12" customHeight="1"/>
    <row r="131" spans="2:20" s="186" customFormat="1" ht="12" customHeight="1">
      <c r="B131" s="381" t="s">
        <v>444</v>
      </c>
      <c r="C131" s="318" t="s">
        <v>632</v>
      </c>
      <c r="D131" s="318"/>
      <c r="E131" s="318"/>
      <c r="F131" s="318"/>
      <c r="G131" s="318"/>
      <c r="H131" s="318"/>
      <c r="I131" s="318"/>
      <c r="J131" s="319"/>
      <c r="K131" s="319"/>
      <c r="L131" s="319"/>
      <c r="M131" s="319"/>
      <c r="N131" s="319"/>
      <c r="O131" s="319"/>
      <c r="P131" s="319"/>
      <c r="Q131" s="319"/>
      <c r="R131" s="319"/>
      <c r="S131" s="319"/>
      <c r="T131" s="319"/>
    </row>
    <row r="132" spans="2:20" s="186" customFormat="1" ht="12" customHeight="1">
      <c r="B132" s="318"/>
      <c r="C132" s="318" t="s">
        <v>633</v>
      </c>
      <c r="D132" s="318"/>
      <c r="E132" s="318"/>
      <c r="F132" s="318"/>
      <c r="G132" s="318"/>
      <c r="H132" s="318"/>
      <c r="I132" s="318"/>
      <c r="J132" s="319"/>
      <c r="K132" s="319"/>
      <c r="L132" s="319"/>
      <c r="M132" s="319"/>
      <c r="N132" s="319"/>
      <c r="O132" s="319"/>
      <c r="P132" s="319"/>
      <c r="Q132" s="319"/>
      <c r="R132" s="319"/>
      <c r="S132" s="319"/>
      <c r="T132" s="319"/>
    </row>
    <row r="133" spans="3:20" s="318" customFormat="1" ht="12" customHeight="1">
      <c r="C133" s="318" t="s">
        <v>764</v>
      </c>
      <c r="J133" s="319"/>
      <c r="K133" s="319"/>
      <c r="L133" s="319"/>
      <c r="M133" s="319"/>
      <c r="N133" s="319"/>
      <c r="O133" s="319"/>
      <c r="P133" s="319"/>
      <c r="Q133" s="319"/>
      <c r="R133" s="319"/>
      <c r="S133" s="319"/>
      <c r="T133" s="319"/>
    </row>
    <row r="134" spans="2:20" s="332" customFormat="1" ht="12" customHeight="1">
      <c r="B134" s="333"/>
      <c r="C134" s="333" t="s">
        <v>639</v>
      </c>
      <c r="D134" s="333"/>
      <c r="E134" s="333"/>
      <c r="F134" s="333"/>
      <c r="J134" s="319"/>
      <c r="K134" s="319"/>
      <c r="L134" s="319"/>
      <c r="M134" s="319"/>
      <c r="N134" s="319"/>
      <c r="O134" s="319"/>
      <c r="P134" s="319"/>
      <c r="Q134" s="319"/>
      <c r="R134" s="320"/>
      <c r="S134" s="320"/>
      <c r="T134" s="320"/>
    </row>
    <row r="135" spans="2:21" s="258" customFormat="1" ht="12" customHeight="1">
      <c r="B135" s="258" t="s">
        <v>766</v>
      </c>
      <c r="C135" s="360"/>
      <c r="D135" s="360"/>
      <c r="E135" s="360"/>
      <c r="F135" s="360"/>
      <c r="G135" s="360"/>
      <c r="H135" s="360"/>
      <c r="I135" s="360"/>
      <c r="J135" s="349"/>
      <c r="K135" s="349"/>
      <c r="L135" s="361"/>
      <c r="M135" s="361"/>
      <c r="N135" s="362"/>
      <c r="O135" s="362"/>
      <c r="P135" s="362"/>
      <c r="Q135" s="362"/>
      <c r="R135" s="290"/>
      <c r="S135" s="290"/>
      <c r="T135" s="349"/>
      <c r="U135" s="290"/>
    </row>
    <row r="136" spans="2:20" s="332" customFormat="1" ht="12" customHeight="1">
      <c r="B136" s="380" t="s">
        <v>767</v>
      </c>
      <c r="C136" s="333"/>
      <c r="D136" s="333"/>
      <c r="E136" s="333"/>
      <c r="F136" s="333"/>
      <c r="J136" s="319"/>
      <c r="K136" s="319"/>
      <c r="L136" s="319"/>
      <c r="M136" s="319"/>
      <c r="N136" s="319"/>
      <c r="O136" s="319"/>
      <c r="P136" s="319"/>
      <c r="Q136" s="319"/>
      <c r="R136" s="320"/>
      <c r="S136" s="320"/>
      <c r="T136" s="320"/>
    </row>
    <row r="137" spans="2:20" s="332" customFormat="1" ht="12" customHeight="1">
      <c r="B137" s="333"/>
      <c r="C137" s="333"/>
      <c r="D137" s="333"/>
      <c r="E137" s="333"/>
      <c r="F137" s="333"/>
      <c r="J137" s="319"/>
      <c r="K137" s="319"/>
      <c r="L137" s="319"/>
      <c r="M137" s="319"/>
      <c r="N137" s="319"/>
      <c r="O137" s="319"/>
      <c r="P137" s="319"/>
      <c r="Q137" s="319"/>
      <c r="R137" s="320"/>
      <c r="S137" s="320"/>
      <c r="T137" s="320"/>
    </row>
    <row r="138" spans="2:20" s="332" customFormat="1" ht="12" customHeight="1">
      <c r="B138" s="333"/>
      <c r="C138" s="333"/>
      <c r="D138" s="333"/>
      <c r="E138" s="333"/>
      <c r="F138" s="333"/>
      <c r="J138" s="319"/>
      <c r="K138" s="319"/>
      <c r="L138" s="319"/>
      <c r="M138" s="319"/>
      <c r="N138" s="319"/>
      <c r="O138" s="319"/>
      <c r="P138" s="319"/>
      <c r="Q138" s="319"/>
      <c r="R138" s="320"/>
      <c r="S138" s="320"/>
      <c r="T138" s="320"/>
    </row>
    <row r="139" spans="2:20" s="332" customFormat="1" ht="12.75">
      <c r="B139" s="333"/>
      <c r="C139" s="333"/>
      <c r="D139" s="333"/>
      <c r="E139" s="333"/>
      <c r="F139" s="333"/>
      <c r="J139" s="319"/>
      <c r="K139" s="319"/>
      <c r="L139" s="319"/>
      <c r="M139" s="319"/>
      <c r="N139" s="319"/>
      <c r="O139" s="319"/>
      <c r="P139" s="319"/>
      <c r="Q139" s="319"/>
      <c r="R139" s="320"/>
      <c r="S139" s="320"/>
      <c r="T139" s="320"/>
    </row>
    <row r="140" spans="2:20" s="332" customFormat="1" ht="12.75">
      <c r="B140" s="333"/>
      <c r="C140" s="333"/>
      <c r="D140" s="333"/>
      <c r="E140" s="333"/>
      <c r="F140" s="333"/>
      <c r="J140" s="319"/>
      <c r="K140" s="319"/>
      <c r="L140" s="319"/>
      <c r="M140" s="319"/>
      <c r="N140" s="319"/>
      <c r="O140" s="319"/>
      <c r="P140" s="319"/>
      <c r="Q140" s="319"/>
      <c r="R140" s="320"/>
      <c r="S140" s="320"/>
      <c r="T140" s="320"/>
    </row>
    <row r="141" spans="2:20" s="332" customFormat="1" ht="12.75">
      <c r="B141" s="333"/>
      <c r="C141" s="333"/>
      <c r="D141" s="333"/>
      <c r="E141" s="333"/>
      <c r="F141" s="333"/>
      <c r="J141" s="319"/>
      <c r="K141" s="319"/>
      <c r="L141" s="319"/>
      <c r="M141" s="319"/>
      <c r="N141" s="319"/>
      <c r="O141" s="319"/>
      <c r="P141" s="319"/>
      <c r="Q141" s="319"/>
      <c r="R141" s="320"/>
      <c r="S141" s="320"/>
      <c r="T141" s="320"/>
    </row>
    <row r="142" spans="2:20" s="332" customFormat="1" ht="12.75">
      <c r="B142" s="333"/>
      <c r="C142" s="333"/>
      <c r="D142" s="333"/>
      <c r="E142" s="333"/>
      <c r="F142" s="333"/>
      <c r="J142" s="319"/>
      <c r="K142" s="319"/>
      <c r="L142" s="319"/>
      <c r="M142" s="319"/>
      <c r="N142" s="319"/>
      <c r="O142" s="319"/>
      <c r="P142" s="319"/>
      <c r="Q142" s="319"/>
      <c r="R142" s="320"/>
      <c r="S142" s="320"/>
      <c r="T142" s="320"/>
    </row>
    <row r="143" spans="2:20" s="332" customFormat="1" ht="12.75">
      <c r="B143" s="333"/>
      <c r="C143" s="333"/>
      <c r="D143" s="333"/>
      <c r="E143" s="333"/>
      <c r="F143" s="333"/>
      <c r="J143" s="319"/>
      <c r="K143" s="319"/>
      <c r="L143" s="319"/>
      <c r="M143" s="319"/>
      <c r="N143" s="319"/>
      <c r="O143" s="319"/>
      <c r="P143" s="319"/>
      <c r="Q143" s="319"/>
      <c r="R143" s="320"/>
      <c r="S143" s="320"/>
      <c r="T143" s="320"/>
    </row>
    <row r="144" spans="2:20" s="332" customFormat="1" ht="12.75">
      <c r="B144" s="333"/>
      <c r="C144" s="333"/>
      <c r="D144" s="333"/>
      <c r="E144" s="333"/>
      <c r="F144" s="333"/>
      <c r="J144" s="319"/>
      <c r="K144" s="319"/>
      <c r="L144" s="319"/>
      <c r="M144" s="319"/>
      <c r="N144" s="319"/>
      <c r="O144" s="319"/>
      <c r="P144" s="319"/>
      <c r="Q144" s="319"/>
      <c r="R144" s="320"/>
      <c r="S144" s="320"/>
      <c r="T144" s="320"/>
    </row>
    <row r="145" spans="2:20" s="332" customFormat="1" ht="12.75">
      <c r="B145" s="333"/>
      <c r="C145" s="333"/>
      <c r="D145" s="333"/>
      <c r="E145" s="333"/>
      <c r="F145" s="333"/>
      <c r="J145" s="319"/>
      <c r="K145" s="319"/>
      <c r="L145" s="319"/>
      <c r="M145" s="319"/>
      <c r="N145" s="319"/>
      <c r="O145" s="319"/>
      <c r="P145" s="319"/>
      <c r="Q145" s="319"/>
      <c r="R145" s="320"/>
      <c r="S145" s="320"/>
      <c r="T145" s="320"/>
    </row>
    <row r="146" spans="2:20" s="332" customFormat="1" ht="12.75">
      <c r="B146" s="333"/>
      <c r="C146" s="333"/>
      <c r="D146" s="333"/>
      <c r="E146" s="333"/>
      <c r="F146" s="333"/>
      <c r="J146" s="319"/>
      <c r="K146" s="319"/>
      <c r="L146" s="319"/>
      <c r="M146" s="319"/>
      <c r="N146" s="319"/>
      <c r="O146" s="319"/>
      <c r="P146" s="319"/>
      <c r="Q146" s="319"/>
      <c r="R146" s="320"/>
      <c r="S146" s="320"/>
      <c r="T146" s="320"/>
    </row>
    <row r="147" spans="2:20" s="332" customFormat="1" ht="12.75">
      <c r="B147" s="333"/>
      <c r="C147" s="333"/>
      <c r="D147" s="333"/>
      <c r="E147" s="333"/>
      <c r="F147" s="333"/>
      <c r="J147" s="319"/>
      <c r="K147" s="319"/>
      <c r="L147" s="319"/>
      <c r="M147" s="319"/>
      <c r="N147" s="319"/>
      <c r="O147" s="319"/>
      <c r="P147" s="319"/>
      <c r="Q147" s="319"/>
      <c r="R147" s="320"/>
      <c r="S147" s="320"/>
      <c r="T147" s="320"/>
    </row>
    <row r="148" spans="2:20" s="332" customFormat="1" ht="12.75">
      <c r="B148" s="333"/>
      <c r="C148" s="333"/>
      <c r="D148" s="333"/>
      <c r="E148" s="333"/>
      <c r="F148" s="333"/>
      <c r="J148" s="319"/>
      <c r="K148" s="319"/>
      <c r="L148" s="319"/>
      <c r="M148" s="319"/>
      <c r="N148" s="319"/>
      <c r="O148" s="319"/>
      <c r="P148" s="319"/>
      <c r="Q148" s="319"/>
      <c r="R148" s="320"/>
      <c r="S148" s="320"/>
      <c r="T148" s="320"/>
    </row>
    <row r="149" spans="2:20" s="332" customFormat="1" ht="12.75">
      <c r="B149" s="333"/>
      <c r="C149" s="333"/>
      <c r="D149" s="333"/>
      <c r="E149" s="333"/>
      <c r="F149" s="333"/>
      <c r="J149" s="319"/>
      <c r="K149" s="319"/>
      <c r="L149" s="319"/>
      <c r="M149" s="319"/>
      <c r="N149" s="319"/>
      <c r="O149" s="319"/>
      <c r="P149" s="319"/>
      <c r="Q149" s="319"/>
      <c r="R149" s="320"/>
      <c r="S149" s="320"/>
      <c r="T149" s="320"/>
    </row>
    <row r="150" spans="10:20" s="318" customFormat="1" ht="12.75">
      <c r="J150" s="320"/>
      <c r="K150" s="320"/>
      <c r="L150" s="319"/>
      <c r="M150" s="319"/>
      <c r="N150" s="319"/>
      <c r="O150" s="319"/>
      <c r="P150" s="319"/>
      <c r="Q150" s="319"/>
      <c r="R150" s="320"/>
      <c r="S150" s="320"/>
      <c r="T150" s="320"/>
    </row>
    <row r="151" spans="10:20" s="318" customFormat="1" ht="12.75">
      <c r="J151" s="320"/>
      <c r="K151" s="320"/>
      <c r="L151" s="319"/>
      <c r="M151" s="319"/>
      <c r="N151" s="319"/>
      <c r="O151" s="319"/>
      <c r="P151" s="319"/>
      <c r="Q151" s="319"/>
      <c r="R151" s="320"/>
      <c r="S151" s="320"/>
      <c r="T151" s="320"/>
    </row>
    <row r="152" spans="10:20" s="318" customFormat="1" ht="12.75">
      <c r="J152" s="320"/>
      <c r="K152" s="320"/>
      <c r="L152" s="319"/>
      <c r="M152" s="319"/>
      <c r="N152" s="319"/>
      <c r="O152" s="319"/>
      <c r="P152" s="319"/>
      <c r="Q152" s="319"/>
      <c r="R152" s="320"/>
      <c r="S152" s="320"/>
      <c r="T152" s="320"/>
    </row>
    <row r="153" spans="10:20" s="318" customFormat="1" ht="12.75">
      <c r="J153" s="320"/>
      <c r="K153" s="320"/>
      <c r="L153" s="319"/>
      <c r="M153" s="319"/>
      <c r="N153" s="319"/>
      <c r="O153" s="319"/>
      <c r="P153" s="319"/>
      <c r="Q153" s="319"/>
      <c r="R153" s="320"/>
      <c r="S153" s="320"/>
      <c r="T153" s="320"/>
    </row>
    <row r="154" spans="10:20" s="318" customFormat="1" ht="12.75">
      <c r="J154" s="320"/>
      <c r="K154" s="320"/>
      <c r="L154" s="319"/>
      <c r="M154" s="319"/>
      <c r="N154" s="319"/>
      <c r="O154" s="319"/>
      <c r="P154" s="319"/>
      <c r="Q154" s="319"/>
      <c r="R154" s="320"/>
      <c r="S154" s="320"/>
      <c r="T154" s="320"/>
    </row>
    <row r="155" spans="10:20" s="318" customFormat="1" ht="12.75">
      <c r="J155" s="320"/>
      <c r="K155" s="320"/>
      <c r="L155" s="319"/>
      <c r="M155" s="319"/>
      <c r="N155" s="319"/>
      <c r="O155" s="319"/>
      <c r="P155" s="319"/>
      <c r="Q155" s="319"/>
      <c r="R155" s="320"/>
      <c r="S155" s="320"/>
      <c r="T155" s="320"/>
    </row>
    <row r="156" spans="10:20" s="318" customFormat="1" ht="12.75">
      <c r="J156" s="320"/>
      <c r="K156" s="320"/>
      <c r="L156" s="319"/>
      <c r="M156" s="319"/>
      <c r="N156" s="319"/>
      <c r="O156" s="319"/>
      <c r="P156" s="319"/>
      <c r="Q156" s="319"/>
      <c r="R156" s="320"/>
      <c r="S156" s="320"/>
      <c r="T156" s="320"/>
    </row>
    <row r="157" spans="10:20" s="318" customFormat="1" ht="12.75">
      <c r="J157" s="320"/>
      <c r="K157" s="320"/>
      <c r="L157" s="319"/>
      <c r="M157" s="319"/>
      <c r="N157" s="319"/>
      <c r="O157" s="319"/>
      <c r="P157" s="319"/>
      <c r="Q157" s="319"/>
      <c r="R157" s="320"/>
      <c r="S157" s="320"/>
      <c r="T157" s="320"/>
    </row>
    <row r="158" spans="10:20" s="318" customFormat="1" ht="12.75">
      <c r="J158" s="320"/>
      <c r="K158" s="320"/>
      <c r="L158" s="319"/>
      <c r="M158" s="319"/>
      <c r="N158" s="319"/>
      <c r="O158" s="319"/>
      <c r="P158" s="319"/>
      <c r="Q158" s="319"/>
      <c r="R158" s="320"/>
      <c r="S158" s="320"/>
      <c r="T158" s="320"/>
    </row>
    <row r="159" spans="10:20" s="318" customFormat="1" ht="12.75">
      <c r="J159" s="320"/>
      <c r="K159" s="320"/>
      <c r="L159" s="319"/>
      <c r="M159" s="319"/>
      <c r="N159" s="319"/>
      <c r="O159" s="319"/>
      <c r="P159" s="319"/>
      <c r="Q159" s="319"/>
      <c r="R159" s="320"/>
      <c r="S159" s="320"/>
      <c r="T159" s="320"/>
    </row>
    <row r="160" spans="10:20" s="318" customFormat="1" ht="12.75">
      <c r="J160" s="320"/>
      <c r="K160" s="320"/>
      <c r="L160" s="319"/>
      <c r="M160" s="319"/>
      <c r="N160" s="319"/>
      <c r="O160" s="319"/>
      <c r="P160" s="319"/>
      <c r="Q160" s="319"/>
      <c r="R160" s="320"/>
      <c r="S160" s="320"/>
      <c r="T160" s="320"/>
    </row>
    <row r="161" spans="10:20" s="318" customFormat="1" ht="12.75">
      <c r="J161" s="320"/>
      <c r="K161" s="320"/>
      <c r="L161" s="319"/>
      <c r="M161" s="319"/>
      <c r="N161" s="319"/>
      <c r="O161" s="319"/>
      <c r="P161" s="319"/>
      <c r="Q161" s="319"/>
      <c r="R161" s="320"/>
      <c r="S161" s="320"/>
      <c r="T161" s="320"/>
    </row>
    <row r="162" spans="10:20" s="318" customFormat="1" ht="12.75">
      <c r="J162" s="320"/>
      <c r="K162" s="320"/>
      <c r="L162" s="319"/>
      <c r="M162" s="319"/>
      <c r="N162" s="319"/>
      <c r="O162" s="319"/>
      <c r="P162" s="319"/>
      <c r="Q162" s="319"/>
      <c r="R162" s="320"/>
      <c r="S162" s="320"/>
      <c r="T162" s="320"/>
    </row>
    <row r="163" spans="10:20" s="318" customFormat="1" ht="12.75">
      <c r="J163" s="320"/>
      <c r="K163" s="320"/>
      <c r="L163" s="319"/>
      <c r="M163" s="319"/>
      <c r="N163" s="319"/>
      <c r="O163" s="319"/>
      <c r="P163" s="319"/>
      <c r="Q163" s="319"/>
      <c r="R163" s="320"/>
      <c r="S163" s="320"/>
      <c r="T163" s="320"/>
    </row>
    <row r="164" spans="10:20" s="318" customFormat="1" ht="12.75">
      <c r="J164" s="320"/>
      <c r="K164" s="320"/>
      <c r="L164" s="319"/>
      <c r="M164" s="319"/>
      <c r="N164" s="319"/>
      <c r="O164" s="319"/>
      <c r="P164" s="319"/>
      <c r="Q164" s="319"/>
      <c r="R164" s="320"/>
      <c r="S164" s="320"/>
      <c r="T164" s="320"/>
    </row>
    <row r="165" spans="10:20" s="318" customFormat="1" ht="12.75">
      <c r="J165" s="320"/>
      <c r="K165" s="320"/>
      <c r="L165" s="319"/>
      <c r="M165" s="319"/>
      <c r="N165" s="319"/>
      <c r="O165" s="319"/>
      <c r="P165" s="319"/>
      <c r="Q165" s="319"/>
      <c r="R165" s="320"/>
      <c r="S165" s="320"/>
      <c r="T165" s="320"/>
    </row>
    <row r="166" spans="10:20" s="318" customFormat="1" ht="12.75">
      <c r="J166" s="320"/>
      <c r="K166" s="320"/>
      <c r="L166" s="319"/>
      <c r="M166" s="319"/>
      <c r="N166" s="319"/>
      <c r="O166" s="319"/>
      <c r="P166" s="319"/>
      <c r="Q166" s="319"/>
      <c r="R166" s="320"/>
      <c r="S166" s="320"/>
      <c r="T166" s="320"/>
    </row>
    <row r="167" spans="10:20" s="318" customFormat="1" ht="12.75">
      <c r="J167" s="320"/>
      <c r="K167" s="320"/>
      <c r="L167" s="319"/>
      <c r="M167" s="319"/>
      <c r="N167" s="319"/>
      <c r="O167" s="319"/>
      <c r="P167" s="319"/>
      <c r="Q167" s="319"/>
      <c r="R167" s="320"/>
      <c r="S167" s="320"/>
      <c r="T167" s="320"/>
    </row>
    <row r="168" spans="10:20" s="318" customFormat="1" ht="12.75">
      <c r="J168" s="320"/>
      <c r="K168" s="320"/>
      <c r="L168" s="319"/>
      <c r="M168" s="319"/>
      <c r="N168" s="319"/>
      <c r="O168" s="319"/>
      <c r="P168" s="319"/>
      <c r="Q168" s="319"/>
      <c r="R168" s="320"/>
      <c r="S168" s="320"/>
      <c r="T168" s="320"/>
    </row>
    <row r="169" spans="10:20" s="318" customFormat="1" ht="12.75">
      <c r="J169" s="320"/>
      <c r="K169" s="320"/>
      <c r="L169" s="319"/>
      <c r="M169" s="319"/>
      <c r="N169" s="319"/>
      <c r="O169" s="319"/>
      <c r="P169" s="319"/>
      <c r="Q169" s="319"/>
      <c r="R169" s="320"/>
      <c r="S169" s="320"/>
      <c r="T169" s="320"/>
    </row>
    <row r="170" spans="10:20" s="318" customFormat="1" ht="12.75">
      <c r="J170" s="320"/>
      <c r="K170" s="320"/>
      <c r="L170" s="319"/>
      <c r="M170" s="319"/>
      <c r="N170" s="319"/>
      <c r="O170" s="319"/>
      <c r="P170" s="319"/>
      <c r="Q170" s="319"/>
      <c r="R170" s="320"/>
      <c r="S170" s="320"/>
      <c r="T170" s="320"/>
    </row>
    <row r="171" spans="10:20" s="318" customFormat="1" ht="12.75">
      <c r="J171" s="320"/>
      <c r="K171" s="320"/>
      <c r="L171" s="319"/>
      <c r="M171" s="319"/>
      <c r="N171" s="319"/>
      <c r="O171" s="319"/>
      <c r="P171" s="319"/>
      <c r="Q171" s="319"/>
      <c r="R171" s="320"/>
      <c r="S171" s="320"/>
      <c r="T171" s="320"/>
    </row>
    <row r="172" spans="10:20" s="318" customFormat="1" ht="12.75">
      <c r="J172" s="320"/>
      <c r="K172" s="320"/>
      <c r="L172" s="319"/>
      <c r="M172" s="319"/>
      <c r="N172" s="319"/>
      <c r="O172" s="319"/>
      <c r="P172" s="319"/>
      <c r="Q172" s="319"/>
      <c r="R172" s="320"/>
      <c r="S172" s="320"/>
      <c r="T172" s="320"/>
    </row>
    <row r="173" spans="10:20" s="318" customFormat="1" ht="12.75">
      <c r="J173" s="320"/>
      <c r="K173" s="320"/>
      <c r="L173" s="319"/>
      <c r="M173" s="319"/>
      <c r="N173" s="319"/>
      <c r="O173" s="319"/>
      <c r="P173" s="319"/>
      <c r="Q173" s="319"/>
      <c r="R173" s="320"/>
      <c r="S173" s="320"/>
      <c r="T173" s="320"/>
    </row>
    <row r="174" spans="10:20" s="318" customFormat="1" ht="12.75">
      <c r="J174" s="320"/>
      <c r="K174" s="320"/>
      <c r="L174" s="319"/>
      <c r="M174" s="319"/>
      <c r="N174" s="319"/>
      <c r="O174" s="319"/>
      <c r="P174" s="319"/>
      <c r="Q174" s="319"/>
      <c r="R174" s="320"/>
      <c r="S174" s="320"/>
      <c r="T174" s="320"/>
    </row>
    <row r="175" spans="10:20" s="318" customFormat="1" ht="12.75">
      <c r="J175" s="320"/>
      <c r="K175" s="320"/>
      <c r="L175" s="319"/>
      <c r="M175" s="319"/>
      <c r="N175" s="319"/>
      <c r="O175" s="319"/>
      <c r="P175" s="319"/>
      <c r="Q175" s="319"/>
      <c r="R175" s="320"/>
      <c r="S175" s="320"/>
      <c r="T175" s="320"/>
    </row>
    <row r="176" spans="10:20" s="318" customFormat="1" ht="12.75">
      <c r="J176" s="320"/>
      <c r="K176" s="320"/>
      <c r="L176" s="319"/>
      <c r="M176" s="319"/>
      <c r="N176" s="319"/>
      <c r="O176" s="319"/>
      <c r="P176" s="319"/>
      <c r="Q176" s="319"/>
      <c r="R176" s="320"/>
      <c r="S176" s="320"/>
      <c r="T176" s="320"/>
    </row>
    <row r="177" spans="10:20" s="318" customFormat="1" ht="12.75">
      <c r="J177" s="320"/>
      <c r="K177" s="320"/>
      <c r="L177" s="319"/>
      <c r="M177" s="319"/>
      <c r="N177" s="319"/>
      <c r="O177" s="319"/>
      <c r="P177" s="319"/>
      <c r="Q177" s="319"/>
      <c r="R177" s="320"/>
      <c r="S177" s="320"/>
      <c r="T177" s="320"/>
    </row>
    <row r="178" spans="10:20" s="318" customFormat="1" ht="12.75">
      <c r="J178" s="320"/>
      <c r="K178" s="320"/>
      <c r="L178" s="319"/>
      <c r="M178" s="319"/>
      <c r="N178" s="319"/>
      <c r="O178" s="319"/>
      <c r="P178" s="319"/>
      <c r="Q178" s="319"/>
      <c r="R178" s="320"/>
      <c r="S178" s="320"/>
      <c r="T178" s="320"/>
    </row>
  </sheetData>
  <printOptions/>
  <pageMargins left="0.75" right="0.75" top="1" bottom="1" header="0" footer="0"/>
  <pageSetup horizontalDpi="600" verticalDpi="600" orientation="portrait" scale="74" r:id="rId1"/>
  <rowBreaks count="1" manualBreakCount="1">
    <brk id="74" min="1" max="21" man="1"/>
  </rowBreaks>
</worksheet>
</file>

<file path=xl/worksheets/sheet25.xml><?xml version="1.0" encoding="utf-8"?>
<worksheet xmlns="http://schemas.openxmlformats.org/spreadsheetml/2006/main" xmlns:r="http://schemas.openxmlformats.org/officeDocument/2006/relationships">
  <dimension ref="A1:AD202"/>
  <sheetViews>
    <sheetView zoomScale="75" zoomScaleNormal="75" zoomScaleSheetLayoutView="75" workbookViewId="0" topLeftCell="A1">
      <selection activeCell="N27" sqref="N27"/>
    </sheetView>
  </sheetViews>
  <sheetFormatPr defaultColWidth="11.421875" defaultRowHeight="12.75"/>
  <cols>
    <col min="1" max="1" width="3.00390625" style="49" customWidth="1"/>
    <col min="2" max="2" width="1.28515625" style="49" customWidth="1"/>
    <col min="3" max="3" width="2.140625" style="49" customWidth="1"/>
    <col min="4" max="4" width="1.28515625" style="49" customWidth="1"/>
    <col min="5" max="6" width="1.8515625" style="49" customWidth="1"/>
    <col min="7" max="7" width="3.00390625" style="49" customWidth="1"/>
    <col min="8" max="8" width="3.8515625" style="49" customWidth="1"/>
    <col min="9" max="9" width="4.421875" style="49" customWidth="1"/>
    <col min="10" max="10" width="39.28125" style="49" customWidth="1"/>
    <col min="11" max="11" width="3.00390625" style="49" customWidth="1"/>
    <col min="12" max="12" width="8.57421875" style="49" customWidth="1"/>
    <col min="13" max="13" width="9.421875" style="49" customWidth="1"/>
    <col min="14" max="14" width="8.421875" style="49" customWidth="1"/>
    <col min="15" max="15" width="12.421875" style="49" customWidth="1"/>
    <col min="16" max="16" width="0.42578125" style="49" customWidth="1"/>
    <col min="17" max="17" width="9.140625" style="49" customWidth="1"/>
    <col min="18" max="18" width="9.421875" style="49" customWidth="1"/>
    <col min="19" max="19" width="9.140625" style="49" customWidth="1"/>
    <col min="20" max="20" width="13.57421875" style="49" customWidth="1"/>
    <col min="21" max="21" width="0.5625" style="49" customWidth="1"/>
    <col min="22" max="16384" width="6.28125" style="49" customWidth="1"/>
  </cols>
  <sheetData>
    <row r="1" spans="1:21" ht="42" customHeight="1">
      <c r="A1" s="418" t="s">
        <v>307</v>
      </c>
      <c r="B1" s="419"/>
      <c r="C1" s="419"/>
      <c r="D1" s="419"/>
      <c r="E1" s="419"/>
      <c r="F1" s="419"/>
      <c r="G1" s="419"/>
      <c r="H1" s="419"/>
      <c r="I1" s="419"/>
      <c r="J1" s="419"/>
      <c r="K1" s="419"/>
      <c r="L1" s="419"/>
      <c r="M1" s="419"/>
      <c r="N1" s="419"/>
      <c r="O1" s="419"/>
      <c r="P1" s="419"/>
      <c r="Q1" s="419"/>
      <c r="R1" s="419"/>
      <c r="S1" s="419"/>
      <c r="T1" s="419"/>
      <c r="U1" s="419"/>
    </row>
    <row r="2" spans="2:21" ht="12" customHeight="1">
      <c r="B2" s="65"/>
      <c r="C2" s="65"/>
      <c r="D2" s="65"/>
      <c r="E2" s="65"/>
      <c r="F2" s="65"/>
      <c r="G2" s="65"/>
      <c r="H2" s="65"/>
      <c r="I2" s="65"/>
      <c r="J2" s="65"/>
      <c r="K2" s="65"/>
      <c r="L2" s="65"/>
      <c r="M2" s="65"/>
      <c r="N2" s="65"/>
      <c r="O2" s="65"/>
      <c r="P2" s="65"/>
      <c r="Q2" s="65"/>
      <c r="R2" s="65"/>
      <c r="S2" s="65"/>
      <c r="T2" s="65"/>
      <c r="U2" s="65"/>
    </row>
    <row r="3" spans="2:22" ht="12" customHeight="1">
      <c r="B3" s="65"/>
      <c r="C3" s="65"/>
      <c r="D3" s="65"/>
      <c r="E3" s="65"/>
      <c r="F3" s="65"/>
      <c r="G3" s="65"/>
      <c r="H3" s="65"/>
      <c r="I3" s="65"/>
      <c r="J3" s="65"/>
      <c r="K3" s="65"/>
      <c r="L3" s="65"/>
      <c r="M3" s="65"/>
      <c r="N3" s="65"/>
      <c r="O3" s="65"/>
      <c r="P3" s="65"/>
      <c r="Q3" s="65"/>
      <c r="R3" s="65"/>
      <c r="S3" s="65"/>
      <c r="T3" s="65"/>
      <c r="U3" s="65"/>
      <c r="V3" s="50"/>
    </row>
    <row r="4" spans="2:21" ht="41.25" customHeight="1">
      <c r="B4" s="420" t="s">
        <v>306</v>
      </c>
      <c r="C4" s="420"/>
      <c r="D4" s="420"/>
      <c r="E4" s="420"/>
      <c r="F4" s="420"/>
      <c r="G4" s="420"/>
      <c r="H4" s="420"/>
      <c r="I4" s="420"/>
      <c r="J4" s="420"/>
      <c r="K4" s="420"/>
      <c r="L4" s="420"/>
      <c r="M4" s="420"/>
      <c r="N4" s="420"/>
      <c r="O4" s="420"/>
      <c r="P4" s="420"/>
      <c r="Q4" s="420"/>
      <c r="R4" s="420"/>
      <c r="S4" s="420"/>
      <c r="T4" s="420"/>
      <c r="U4" s="420"/>
    </row>
    <row r="5" spans="8:22" ht="16.5" customHeight="1">
      <c r="H5" s="51"/>
      <c r="I5" s="51"/>
      <c r="J5" s="51"/>
      <c r="L5" s="51"/>
      <c r="M5" s="51"/>
      <c r="N5" s="51"/>
      <c r="O5" s="51"/>
      <c r="P5" s="51"/>
      <c r="Q5" s="51"/>
      <c r="R5" s="51"/>
      <c r="S5" s="51"/>
      <c r="T5" s="51"/>
      <c r="U5" s="51"/>
      <c r="V5" s="51"/>
    </row>
    <row r="6" spans="2:21" ht="12.75">
      <c r="B6" s="52"/>
      <c r="C6" s="52"/>
      <c r="D6" s="52"/>
      <c r="E6" s="52"/>
      <c r="F6" s="52"/>
      <c r="G6" s="52"/>
      <c r="H6" s="53"/>
      <c r="I6" s="53"/>
      <c r="J6" s="53"/>
      <c r="L6" s="395" t="s">
        <v>411</v>
      </c>
      <c r="M6" s="395"/>
      <c r="N6" s="395"/>
      <c r="O6" s="395"/>
      <c r="P6" s="395"/>
      <c r="Q6" s="395" t="s">
        <v>415</v>
      </c>
      <c r="R6" s="395"/>
      <c r="S6" s="395"/>
      <c r="T6" s="395"/>
      <c r="U6" s="395"/>
    </row>
    <row r="7" spans="8:21" ht="9.75" customHeight="1">
      <c r="H7" s="51"/>
      <c r="I7" s="51"/>
      <c r="J7" s="51"/>
      <c r="L7" s="42" t="s">
        <v>355</v>
      </c>
      <c r="M7" s="42" t="s">
        <v>356</v>
      </c>
      <c r="N7" s="42" t="s">
        <v>357</v>
      </c>
      <c r="O7" s="42" t="s">
        <v>358</v>
      </c>
      <c r="P7" s="42"/>
      <c r="Q7" s="42" t="s">
        <v>355</v>
      </c>
      <c r="R7" s="42" t="s">
        <v>356</v>
      </c>
      <c r="S7" s="42" t="s">
        <v>357</v>
      </c>
      <c r="T7" s="42" t="s">
        <v>358</v>
      </c>
      <c r="U7" s="42"/>
    </row>
    <row r="8" spans="2:21" ht="12.75">
      <c r="B8" s="49" t="s">
        <v>195</v>
      </c>
      <c r="H8" s="54"/>
      <c r="I8" s="54"/>
      <c r="J8" s="54"/>
      <c r="L8" s="42"/>
      <c r="M8" s="42"/>
      <c r="N8" s="42"/>
      <c r="O8" s="42"/>
      <c r="P8" s="42"/>
      <c r="Q8" s="42"/>
      <c r="R8" s="42"/>
      <c r="S8" s="42"/>
      <c r="T8" s="42"/>
      <c r="U8" s="42"/>
    </row>
    <row r="9" spans="2:21" ht="7.5" customHeight="1">
      <c r="B9" s="55"/>
      <c r="C9" s="55"/>
      <c r="D9" s="55"/>
      <c r="E9" s="55"/>
      <c r="F9" s="55"/>
      <c r="G9" s="55"/>
      <c r="H9" s="56"/>
      <c r="I9" s="56"/>
      <c r="J9" s="56"/>
      <c r="L9" s="55"/>
      <c r="M9" s="55"/>
      <c r="N9" s="55"/>
      <c r="O9" s="55"/>
      <c r="P9" s="55"/>
      <c r="Q9" s="55"/>
      <c r="R9" s="55"/>
      <c r="S9" s="55"/>
      <c r="T9" s="55"/>
      <c r="U9" s="55"/>
    </row>
    <row r="10" spans="8:21" ht="12">
      <c r="H10" s="51"/>
      <c r="I10" s="51"/>
      <c r="J10" s="51"/>
      <c r="L10" s="51"/>
      <c r="M10" s="51"/>
      <c r="N10" s="51"/>
      <c r="O10" s="51"/>
      <c r="P10" s="51"/>
      <c r="Q10" s="51"/>
      <c r="R10" s="51"/>
      <c r="S10" s="51"/>
      <c r="T10" s="51"/>
      <c r="U10" s="51"/>
    </row>
    <row r="11" spans="3:21" s="57" customFormat="1" ht="12">
      <c r="C11" s="57" t="s">
        <v>196</v>
      </c>
      <c r="H11" s="58"/>
      <c r="I11" s="58"/>
      <c r="J11" s="58"/>
      <c r="L11" s="58">
        <f aca="true" t="shared" si="0" ref="L11:T11">L13-L108</f>
        <v>0</v>
      </c>
      <c r="M11" s="58">
        <f t="shared" si="0"/>
        <v>0</v>
      </c>
      <c r="N11" s="58">
        <f t="shared" si="0"/>
        <v>0</v>
      </c>
      <c r="O11" s="58">
        <f t="shared" si="0"/>
        <v>0</v>
      </c>
      <c r="P11" s="58">
        <f t="shared" si="0"/>
        <v>0</v>
      </c>
      <c r="Q11" s="58">
        <f t="shared" si="0"/>
        <v>0</v>
      </c>
      <c r="R11" s="58">
        <f t="shared" si="0"/>
        <v>0</v>
      </c>
      <c r="S11" s="58">
        <f t="shared" si="0"/>
        <v>0</v>
      </c>
      <c r="T11" s="58">
        <f t="shared" si="0"/>
        <v>0</v>
      </c>
      <c r="U11" s="58"/>
    </row>
    <row r="12" spans="8:21" ht="12">
      <c r="H12" s="51"/>
      <c r="I12" s="51"/>
      <c r="J12" s="51"/>
      <c r="L12" s="51"/>
      <c r="M12" s="51"/>
      <c r="N12" s="51"/>
      <c r="O12" s="51"/>
      <c r="P12" s="51"/>
      <c r="Q12" s="51"/>
      <c r="R12" s="51"/>
      <c r="S12" s="51"/>
      <c r="T12" s="51"/>
      <c r="U12" s="51"/>
    </row>
    <row r="13" spans="3:30" s="51" customFormat="1" ht="12.75">
      <c r="C13" s="59" t="s">
        <v>197</v>
      </c>
      <c r="D13" s="60" t="s">
        <v>198</v>
      </c>
      <c r="E13" s="60"/>
      <c r="F13" s="60"/>
      <c r="G13" s="60"/>
      <c r="K13" s="49"/>
      <c r="V13" s="49"/>
      <c r="W13" s="49"/>
      <c r="X13" s="49"/>
      <c r="Y13" s="49"/>
      <c r="Z13" s="49"/>
      <c r="AA13" s="49"/>
      <c r="AB13" s="49"/>
      <c r="AC13" s="49"/>
      <c r="AD13" s="49"/>
    </row>
    <row r="14" spans="3:30" s="51" customFormat="1" ht="12.75">
      <c r="C14" s="59"/>
      <c r="K14" s="49"/>
      <c r="V14" s="49"/>
      <c r="W14" s="49"/>
      <c r="X14" s="49"/>
      <c r="Y14" s="49"/>
      <c r="Z14" s="49"/>
      <c r="AA14" s="49"/>
      <c r="AB14" s="49"/>
      <c r="AC14" s="49"/>
      <c r="AD14" s="49"/>
    </row>
    <row r="15" spans="5:30" s="51" customFormat="1" ht="12">
      <c r="E15" s="51" t="s">
        <v>199</v>
      </c>
      <c r="F15" s="51" t="s">
        <v>191</v>
      </c>
      <c r="K15" s="49"/>
      <c r="V15" s="49"/>
      <c r="W15" s="49"/>
      <c r="X15" s="49"/>
      <c r="Y15" s="49"/>
      <c r="Z15" s="49"/>
      <c r="AA15" s="49"/>
      <c r="AB15" s="49"/>
      <c r="AC15" s="49"/>
      <c r="AD15" s="49"/>
    </row>
    <row r="16" spans="6:30" s="51" customFormat="1" ht="12">
      <c r="F16" s="51" t="s">
        <v>200</v>
      </c>
      <c r="G16" s="51" t="s">
        <v>15</v>
      </c>
      <c r="K16" s="49"/>
      <c r="V16" s="49"/>
      <c r="W16" s="49"/>
      <c r="X16" s="49"/>
      <c r="Y16" s="49"/>
      <c r="Z16" s="49"/>
      <c r="AA16" s="49"/>
      <c r="AB16" s="49"/>
      <c r="AC16" s="49"/>
      <c r="AD16" s="49"/>
    </row>
    <row r="17" spans="7:30" s="51" customFormat="1" ht="12">
      <c r="G17" s="51" t="s">
        <v>201</v>
      </c>
      <c r="K17" s="49"/>
      <c r="V17" s="49"/>
      <c r="W17" s="49"/>
      <c r="X17" s="49"/>
      <c r="Y17" s="49"/>
      <c r="Z17" s="49"/>
      <c r="AA17" s="49"/>
      <c r="AB17" s="49"/>
      <c r="AC17" s="49"/>
      <c r="AD17" s="49"/>
    </row>
    <row r="18" spans="7:30" s="51" customFormat="1" ht="12">
      <c r="G18" s="51" t="s">
        <v>202</v>
      </c>
      <c r="K18" s="49"/>
      <c r="V18" s="49"/>
      <c r="W18" s="49"/>
      <c r="X18" s="49"/>
      <c r="Y18" s="49"/>
      <c r="Z18" s="49"/>
      <c r="AA18" s="49"/>
      <c r="AB18" s="49"/>
      <c r="AC18" s="49"/>
      <c r="AD18" s="49"/>
    </row>
    <row r="19" spans="7:30" s="51" customFormat="1" ht="12">
      <c r="G19" s="51" t="s">
        <v>203</v>
      </c>
      <c r="K19" s="49"/>
      <c r="V19" s="49"/>
      <c r="W19" s="49"/>
      <c r="X19" s="49"/>
      <c r="Y19" s="49"/>
      <c r="Z19" s="49"/>
      <c r="AA19" s="49"/>
      <c r="AB19" s="49"/>
      <c r="AC19" s="49"/>
      <c r="AD19" s="49"/>
    </row>
    <row r="20" spans="6:30" s="51" customFormat="1" ht="12">
      <c r="F20" s="51" t="s">
        <v>204</v>
      </c>
      <c r="G20" s="51" t="s">
        <v>17</v>
      </c>
      <c r="K20" s="49"/>
      <c r="V20" s="49"/>
      <c r="W20" s="49"/>
      <c r="X20" s="49"/>
      <c r="Y20" s="49"/>
      <c r="Z20" s="49"/>
      <c r="AA20" s="49"/>
      <c r="AB20" s="49"/>
      <c r="AC20" s="49"/>
      <c r="AD20" s="49"/>
    </row>
    <row r="21" spans="7:30" s="51" customFormat="1" ht="12">
      <c r="G21" s="51" t="s">
        <v>205</v>
      </c>
      <c r="K21" s="49"/>
      <c r="V21" s="49"/>
      <c r="W21" s="49"/>
      <c r="X21" s="49"/>
      <c r="Y21" s="49"/>
      <c r="Z21" s="49"/>
      <c r="AA21" s="49"/>
      <c r="AB21" s="49"/>
      <c r="AC21" s="49"/>
      <c r="AD21" s="49"/>
    </row>
    <row r="22" spans="7:30" s="51" customFormat="1" ht="12">
      <c r="G22" s="51" t="s">
        <v>206</v>
      </c>
      <c r="K22" s="49"/>
      <c r="V22" s="49"/>
      <c r="W22" s="49"/>
      <c r="X22" s="49"/>
      <c r="Y22" s="49"/>
      <c r="Z22" s="49"/>
      <c r="AA22" s="49"/>
      <c r="AB22" s="49"/>
      <c r="AC22" s="49"/>
      <c r="AD22" s="49"/>
    </row>
    <row r="23" spans="5:30" s="51" customFormat="1" ht="12">
      <c r="E23" s="51" t="s">
        <v>207</v>
      </c>
      <c r="F23" s="51" t="s">
        <v>78</v>
      </c>
      <c r="K23" s="49"/>
      <c r="V23" s="49"/>
      <c r="W23" s="49"/>
      <c r="X23" s="49"/>
      <c r="Y23" s="49"/>
      <c r="Z23" s="49"/>
      <c r="AA23" s="49"/>
      <c r="AB23" s="49"/>
      <c r="AC23" s="49"/>
      <c r="AD23" s="49"/>
    </row>
    <row r="24" spans="6:30" s="51" customFormat="1" ht="12">
      <c r="F24" s="51" t="s">
        <v>208</v>
      </c>
      <c r="G24" s="51" t="s">
        <v>209</v>
      </c>
      <c r="K24" s="49"/>
      <c r="V24" s="49"/>
      <c r="W24" s="49"/>
      <c r="X24" s="49"/>
      <c r="Y24" s="49"/>
      <c r="Z24" s="49"/>
      <c r="AA24" s="49"/>
      <c r="AB24" s="49"/>
      <c r="AC24" s="49"/>
      <c r="AD24" s="49"/>
    </row>
    <row r="25" spans="7:30" s="51" customFormat="1" ht="12">
      <c r="G25" s="51" t="s">
        <v>210</v>
      </c>
      <c r="K25" s="49"/>
      <c r="V25" s="49"/>
      <c r="W25" s="49"/>
      <c r="X25" s="49"/>
      <c r="Y25" s="49"/>
      <c r="Z25" s="49"/>
      <c r="AA25" s="49"/>
      <c r="AB25" s="49"/>
      <c r="AC25" s="49"/>
      <c r="AD25" s="49"/>
    </row>
    <row r="26" spans="7:30" s="51" customFormat="1" ht="12">
      <c r="G26" s="51" t="s">
        <v>211</v>
      </c>
      <c r="K26" s="49"/>
      <c r="V26" s="49"/>
      <c r="W26" s="49"/>
      <c r="X26" s="49"/>
      <c r="Y26" s="49"/>
      <c r="Z26" s="49"/>
      <c r="AA26" s="49"/>
      <c r="AB26" s="49"/>
      <c r="AC26" s="49"/>
      <c r="AD26" s="49"/>
    </row>
    <row r="27" spans="7:30" s="51" customFormat="1" ht="12">
      <c r="G27" s="51" t="s">
        <v>212</v>
      </c>
      <c r="K27" s="49"/>
      <c r="V27" s="49"/>
      <c r="W27" s="49"/>
      <c r="X27" s="49"/>
      <c r="Y27" s="49"/>
      <c r="Z27" s="49"/>
      <c r="AA27" s="49"/>
      <c r="AB27" s="49"/>
      <c r="AC27" s="49"/>
      <c r="AD27" s="49"/>
    </row>
    <row r="28" spans="7:30" s="51" customFormat="1" ht="12">
      <c r="G28" s="51" t="s">
        <v>213</v>
      </c>
      <c r="K28" s="49"/>
      <c r="V28" s="49"/>
      <c r="W28" s="49"/>
      <c r="X28" s="49"/>
      <c r="Y28" s="49"/>
      <c r="Z28" s="49"/>
      <c r="AA28" s="49"/>
      <c r="AB28" s="49"/>
      <c r="AC28" s="49"/>
      <c r="AD28" s="49"/>
    </row>
    <row r="29" spans="6:30" s="51" customFormat="1" ht="12">
      <c r="F29" s="51" t="s">
        <v>214</v>
      </c>
      <c r="G29" s="51" t="s">
        <v>215</v>
      </c>
      <c r="K29" s="49"/>
      <c r="V29" s="49"/>
      <c r="W29" s="49"/>
      <c r="X29" s="49"/>
      <c r="Y29" s="49"/>
      <c r="Z29" s="49"/>
      <c r="AA29" s="49"/>
      <c r="AB29" s="49"/>
      <c r="AC29" s="49"/>
      <c r="AD29" s="49"/>
    </row>
    <row r="30" spans="7:30" s="51" customFormat="1" ht="12">
      <c r="G30" s="51" t="s">
        <v>216</v>
      </c>
      <c r="K30" s="49"/>
      <c r="V30" s="49"/>
      <c r="W30" s="49"/>
      <c r="X30" s="49"/>
      <c r="Y30" s="49"/>
      <c r="Z30" s="49"/>
      <c r="AA30" s="49"/>
      <c r="AB30" s="49"/>
      <c r="AC30" s="49"/>
      <c r="AD30" s="49"/>
    </row>
    <row r="31" spans="8:30" s="51" customFormat="1" ht="12">
      <c r="H31" s="51" t="s">
        <v>217</v>
      </c>
      <c r="K31" s="49"/>
      <c r="V31" s="49"/>
      <c r="W31" s="49"/>
      <c r="X31" s="49"/>
      <c r="Y31" s="49"/>
      <c r="Z31" s="49"/>
      <c r="AA31" s="49"/>
      <c r="AB31" s="49"/>
      <c r="AC31" s="49"/>
      <c r="AD31" s="49"/>
    </row>
    <row r="32" spans="8:30" s="51" customFormat="1" ht="12">
      <c r="H32" s="51" t="s">
        <v>218</v>
      </c>
      <c r="K32" s="49"/>
      <c r="V32" s="49"/>
      <c r="W32" s="49"/>
      <c r="X32" s="49"/>
      <c r="Y32" s="49"/>
      <c r="Z32" s="49"/>
      <c r="AA32" s="49"/>
      <c r="AB32" s="49"/>
      <c r="AC32" s="49"/>
      <c r="AD32" s="49"/>
    </row>
    <row r="33" spans="8:30" s="51" customFormat="1" ht="12">
      <c r="H33" s="51" t="s">
        <v>219</v>
      </c>
      <c r="K33" s="49"/>
      <c r="V33" s="49"/>
      <c r="W33" s="49"/>
      <c r="X33" s="49"/>
      <c r="Y33" s="49"/>
      <c r="Z33" s="49"/>
      <c r="AA33" s="49"/>
      <c r="AB33" s="49"/>
      <c r="AC33" s="49"/>
      <c r="AD33" s="49"/>
    </row>
    <row r="34" spans="8:30" s="51" customFormat="1" ht="12">
      <c r="H34" s="51" t="s">
        <v>220</v>
      </c>
      <c r="K34" s="49"/>
      <c r="V34" s="49"/>
      <c r="W34" s="49"/>
      <c r="X34" s="49"/>
      <c r="Y34" s="49"/>
      <c r="Z34" s="49"/>
      <c r="AA34" s="49"/>
      <c r="AB34" s="49"/>
      <c r="AC34" s="49"/>
      <c r="AD34" s="49"/>
    </row>
    <row r="35" spans="7:30" s="51" customFormat="1" ht="12">
      <c r="G35" s="51" t="s">
        <v>221</v>
      </c>
      <c r="K35" s="49"/>
      <c r="V35" s="49"/>
      <c r="W35" s="49"/>
      <c r="X35" s="49"/>
      <c r="Y35" s="49"/>
      <c r="Z35" s="49"/>
      <c r="AA35" s="49"/>
      <c r="AB35" s="49"/>
      <c r="AC35" s="49"/>
      <c r="AD35" s="49"/>
    </row>
    <row r="36" spans="8:30" s="51" customFormat="1" ht="12">
      <c r="H36" s="51" t="s">
        <v>222</v>
      </c>
      <c r="K36" s="49"/>
      <c r="V36" s="49"/>
      <c r="W36" s="49"/>
      <c r="X36" s="49"/>
      <c r="Y36" s="49"/>
      <c r="Z36" s="49"/>
      <c r="AA36" s="49"/>
      <c r="AB36" s="49"/>
      <c r="AC36" s="49"/>
      <c r="AD36" s="49"/>
    </row>
    <row r="37" spans="8:30" s="51" customFormat="1" ht="12">
      <c r="H37" s="51" t="s">
        <v>223</v>
      </c>
      <c r="K37" s="49"/>
      <c r="V37" s="49"/>
      <c r="W37" s="49"/>
      <c r="X37" s="49"/>
      <c r="Y37" s="49"/>
      <c r="Z37" s="49"/>
      <c r="AA37" s="49"/>
      <c r="AB37" s="49"/>
      <c r="AC37" s="49"/>
      <c r="AD37" s="49"/>
    </row>
    <row r="38" spans="8:30" s="51" customFormat="1" ht="12">
      <c r="H38" s="51" t="s">
        <v>224</v>
      </c>
      <c r="K38" s="49"/>
      <c r="V38" s="49"/>
      <c r="W38" s="49"/>
      <c r="X38" s="49"/>
      <c r="Y38" s="49"/>
      <c r="Z38" s="49"/>
      <c r="AA38" s="49"/>
      <c r="AB38" s="49"/>
      <c r="AC38" s="49"/>
      <c r="AD38" s="49"/>
    </row>
    <row r="39" spans="8:30" s="51" customFormat="1" ht="12">
      <c r="H39" s="51" t="s">
        <v>225</v>
      </c>
      <c r="K39" s="49"/>
      <c r="V39" s="49"/>
      <c r="W39" s="49"/>
      <c r="X39" s="49"/>
      <c r="Y39" s="49"/>
      <c r="Z39" s="49"/>
      <c r="AA39" s="49"/>
      <c r="AB39" s="49"/>
      <c r="AC39" s="49"/>
      <c r="AD39" s="49"/>
    </row>
    <row r="40" spans="11:30" s="51" customFormat="1" ht="12">
      <c r="K40" s="49"/>
      <c r="V40" s="49"/>
      <c r="W40" s="49"/>
      <c r="X40" s="49"/>
      <c r="Y40" s="49"/>
      <c r="Z40" s="49"/>
      <c r="AA40" s="49"/>
      <c r="AB40" s="49"/>
      <c r="AC40" s="49"/>
      <c r="AD40" s="49"/>
    </row>
    <row r="41" spans="11:30" s="51" customFormat="1" ht="12">
      <c r="K41" s="49"/>
      <c r="V41" s="49"/>
      <c r="W41" s="49"/>
      <c r="X41" s="49"/>
      <c r="Y41" s="49"/>
      <c r="Z41" s="49"/>
      <c r="AA41" s="49"/>
      <c r="AB41" s="49"/>
      <c r="AC41" s="49"/>
      <c r="AD41" s="49"/>
    </row>
    <row r="42" spans="8:21" ht="16.5" customHeight="1">
      <c r="H42" s="51"/>
      <c r="I42" s="51"/>
      <c r="J42" s="51"/>
      <c r="L42" s="51"/>
      <c r="M42" s="51"/>
      <c r="N42" s="51"/>
      <c r="O42" s="51"/>
      <c r="P42" s="51"/>
      <c r="Q42" s="51"/>
      <c r="R42" s="51"/>
      <c r="S42" s="51"/>
      <c r="T42" s="51"/>
      <c r="U42" s="51"/>
    </row>
    <row r="43" spans="2:21" ht="12.75">
      <c r="B43" s="52"/>
      <c r="C43" s="52"/>
      <c r="D43" s="52"/>
      <c r="E43" s="52"/>
      <c r="F43" s="52"/>
      <c r="G43" s="52"/>
      <c r="H43" s="53"/>
      <c r="I43" s="53"/>
      <c r="J43" s="53"/>
      <c r="L43" s="395" t="s">
        <v>349</v>
      </c>
      <c r="M43" s="395"/>
      <c r="N43" s="395"/>
      <c r="O43" s="395"/>
      <c r="P43" s="395"/>
      <c r="Q43" s="395" t="s">
        <v>354</v>
      </c>
      <c r="R43" s="395"/>
      <c r="S43" s="395"/>
      <c r="T43" s="395"/>
      <c r="U43" s="395"/>
    </row>
    <row r="44" spans="8:21" ht="9.75" customHeight="1">
      <c r="H44" s="51"/>
      <c r="I44" s="51"/>
      <c r="J44" s="51"/>
      <c r="L44" s="42" t="s">
        <v>355</v>
      </c>
      <c r="M44" s="42" t="s">
        <v>356</v>
      </c>
      <c r="N44" s="42" t="s">
        <v>357</v>
      </c>
      <c r="O44" s="42" t="s">
        <v>358</v>
      </c>
      <c r="P44" s="42"/>
      <c r="Q44" s="42" t="s">
        <v>355</v>
      </c>
      <c r="R44" s="42" t="s">
        <v>356</v>
      </c>
      <c r="S44" s="42" t="s">
        <v>357</v>
      </c>
      <c r="T44" s="42" t="s">
        <v>358</v>
      </c>
      <c r="U44" s="42"/>
    </row>
    <row r="45" spans="2:21" ht="12.75">
      <c r="B45" s="49" t="s">
        <v>195</v>
      </c>
      <c r="H45" s="54"/>
      <c r="I45" s="54"/>
      <c r="J45" s="54"/>
      <c r="L45" s="42"/>
      <c r="M45" s="42"/>
      <c r="N45" s="42"/>
      <c r="O45" s="42"/>
      <c r="P45" s="42"/>
      <c r="Q45" s="42"/>
      <c r="R45" s="42"/>
      <c r="S45" s="42"/>
      <c r="T45" s="42"/>
      <c r="U45" s="42"/>
    </row>
    <row r="46" spans="2:21" ht="7.5" customHeight="1">
      <c r="B46" s="55"/>
      <c r="C46" s="55"/>
      <c r="D46" s="55"/>
      <c r="E46" s="55"/>
      <c r="F46" s="55"/>
      <c r="G46" s="55"/>
      <c r="H46" s="56"/>
      <c r="I46" s="56"/>
      <c r="J46" s="56"/>
      <c r="L46" s="55"/>
      <c r="M46" s="55"/>
      <c r="N46" s="55"/>
      <c r="O46" s="55"/>
      <c r="P46" s="55"/>
      <c r="Q46" s="55"/>
      <c r="R46" s="55"/>
      <c r="S46" s="55"/>
      <c r="T46" s="55"/>
      <c r="U46" s="55"/>
    </row>
    <row r="47" spans="8:21" ht="12">
      <c r="H47" s="51"/>
      <c r="I47" s="51"/>
      <c r="J47" s="51"/>
      <c r="L47" s="51"/>
      <c r="M47" s="51"/>
      <c r="N47" s="51"/>
      <c r="O47" s="51"/>
      <c r="P47" s="51"/>
      <c r="Q47" s="51"/>
      <c r="R47" s="51"/>
      <c r="S47" s="51"/>
      <c r="T47" s="51"/>
      <c r="U47" s="51"/>
    </row>
    <row r="48" spans="5:30" s="51" customFormat="1" ht="12">
      <c r="E48" s="51" t="s">
        <v>226</v>
      </c>
      <c r="F48" s="51" t="s">
        <v>227</v>
      </c>
      <c r="K48" s="49"/>
      <c r="V48" s="49"/>
      <c r="W48" s="49"/>
      <c r="X48" s="49"/>
      <c r="Y48" s="49"/>
      <c r="Z48" s="49"/>
      <c r="AA48" s="49"/>
      <c r="AB48" s="49"/>
      <c r="AC48" s="49"/>
      <c r="AD48" s="49"/>
    </row>
    <row r="49" spans="6:30" s="51" customFormat="1" ht="12">
      <c r="F49" s="51" t="s">
        <v>228</v>
      </c>
      <c r="K49" s="49"/>
      <c r="V49" s="49"/>
      <c r="W49" s="49"/>
      <c r="X49" s="49"/>
      <c r="Y49" s="49"/>
      <c r="Z49" s="49"/>
      <c r="AA49" s="49"/>
      <c r="AB49" s="49"/>
      <c r="AC49" s="49"/>
      <c r="AD49" s="49"/>
    </row>
    <row r="50" spans="7:30" s="51" customFormat="1" ht="12">
      <c r="G50" s="51" t="s">
        <v>229</v>
      </c>
      <c r="K50" s="49"/>
      <c r="V50" s="49"/>
      <c r="W50" s="49"/>
      <c r="X50" s="49"/>
      <c r="Y50" s="49"/>
      <c r="Z50" s="49"/>
      <c r="AA50" s="49"/>
      <c r="AB50" s="49"/>
      <c r="AC50" s="49"/>
      <c r="AD50" s="49"/>
    </row>
    <row r="51" spans="8:30" s="51" customFormat="1" ht="12">
      <c r="H51" s="51" t="s">
        <v>230</v>
      </c>
      <c r="K51" s="49"/>
      <c r="V51" s="49"/>
      <c r="W51" s="49"/>
      <c r="X51" s="49"/>
      <c r="Y51" s="49"/>
      <c r="Z51" s="49"/>
      <c r="AA51" s="49"/>
      <c r="AB51" s="49"/>
      <c r="AC51" s="49"/>
      <c r="AD51" s="49"/>
    </row>
    <row r="52" spans="8:30" s="51" customFormat="1" ht="12">
      <c r="H52" s="51" t="s">
        <v>231</v>
      </c>
      <c r="K52" s="49"/>
      <c r="V52" s="49"/>
      <c r="W52" s="49"/>
      <c r="X52" s="49"/>
      <c r="Y52" s="49"/>
      <c r="Z52" s="49"/>
      <c r="AA52" s="49"/>
      <c r="AB52" s="49"/>
      <c r="AC52" s="49"/>
      <c r="AD52" s="49"/>
    </row>
    <row r="53" spans="7:30" s="51" customFormat="1" ht="12">
      <c r="G53" s="51" t="s">
        <v>232</v>
      </c>
      <c r="K53" s="49"/>
      <c r="V53" s="49"/>
      <c r="W53" s="49"/>
      <c r="X53" s="49"/>
      <c r="Y53" s="49"/>
      <c r="Z53" s="49"/>
      <c r="AA53" s="49"/>
      <c r="AB53" s="49"/>
      <c r="AC53" s="49"/>
      <c r="AD53" s="49"/>
    </row>
    <row r="54" spans="8:30" s="51" customFormat="1" ht="12">
      <c r="H54" s="51" t="s">
        <v>233</v>
      </c>
      <c r="K54" s="49"/>
      <c r="V54" s="49"/>
      <c r="W54" s="49"/>
      <c r="X54" s="49"/>
      <c r="Y54" s="49"/>
      <c r="Z54" s="49"/>
      <c r="AA54" s="49"/>
      <c r="AB54" s="49"/>
      <c r="AC54" s="49"/>
      <c r="AD54" s="49"/>
    </row>
    <row r="55" spans="8:30" s="51" customFormat="1" ht="12">
      <c r="H55" s="51" t="s">
        <v>234</v>
      </c>
      <c r="K55" s="49"/>
      <c r="V55" s="49"/>
      <c r="W55" s="49"/>
      <c r="X55" s="49"/>
      <c r="Y55" s="49"/>
      <c r="Z55" s="49"/>
      <c r="AA55" s="49"/>
      <c r="AB55" s="49"/>
      <c r="AC55" s="49"/>
      <c r="AD55" s="49"/>
    </row>
    <row r="56" spans="9:30" s="51" customFormat="1" ht="12">
      <c r="I56" s="51" t="s">
        <v>235</v>
      </c>
      <c r="J56" s="51" t="s">
        <v>65</v>
      </c>
      <c r="K56" s="49"/>
      <c r="V56" s="49"/>
      <c r="W56" s="49"/>
      <c r="X56" s="49"/>
      <c r="Y56" s="49"/>
      <c r="Z56" s="49"/>
      <c r="AA56" s="49"/>
      <c r="AB56" s="49"/>
      <c r="AC56" s="49"/>
      <c r="AD56" s="49"/>
    </row>
    <row r="57" spans="9:30" s="51" customFormat="1" ht="12">
      <c r="I57" s="51" t="s">
        <v>236</v>
      </c>
      <c r="J57" s="51" t="s">
        <v>66</v>
      </c>
      <c r="K57" s="49"/>
      <c r="V57" s="49"/>
      <c r="W57" s="49"/>
      <c r="X57" s="49"/>
      <c r="Y57" s="49"/>
      <c r="Z57" s="49"/>
      <c r="AA57" s="49"/>
      <c r="AB57" s="49"/>
      <c r="AC57" s="49"/>
      <c r="AD57" s="49"/>
    </row>
    <row r="58" spans="6:30" s="51" customFormat="1" ht="12">
      <c r="F58" s="51" t="s">
        <v>237</v>
      </c>
      <c r="K58" s="49"/>
      <c r="V58" s="49"/>
      <c r="W58" s="49"/>
      <c r="X58" s="49"/>
      <c r="Y58" s="49"/>
      <c r="Z58" s="49"/>
      <c r="AA58" s="49"/>
      <c r="AB58" s="49"/>
      <c r="AC58" s="49"/>
      <c r="AD58" s="49"/>
    </row>
    <row r="59" spans="7:30" s="51" customFormat="1" ht="12">
      <c r="G59" s="51" t="s">
        <v>238</v>
      </c>
      <c r="K59" s="49"/>
      <c r="V59" s="49"/>
      <c r="W59" s="49"/>
      <c r="X59" s="49"/>
      <c r="Y59" s="49"/>
      <c r="Z59" s="49"/>
      <c r="AA59" s="49"/>
      <c r="AB59" s="49"/>
      <c r="AC59" s="49"/>
      <c r="AD59" s="49"/>
    </row>
    <row r="60" spans="8:30" s="51" customFormat="1" ht="12">
      <c r="H60" s="51" t="s">
        <v>239</v>
      </c>
      <c r="K60" s="49"/>
      <c r="V60" s="49"/>
      <c r="W60" s="49"/>
      <c r="X60" s="49"/>
      <c r="Y60" s="49"/>
      <c r="Z60" s="49"/>
      <c r="AA60" s="49"/>
      <c r="AB60" s="49"/>
      <c r="AC60" s="49"/>
      <c r="AD60" s="49"/>
    </row>
    <row r="61" spans="8:30" s="51" customFormat="1" ht="12">
      <c r="H61" s="51" t="s">
        <v>240</v>
      </c>
      <c r="K61" s="49"/>
      <c r="V61" s="49"/>
      <c r="W61" s="49"/>
      <c r="X61" s="49"/>
      <c r="Y61" s="49"/>
      <c r="Z61" s="49"/>
      <c r="AA61" s="49"/>
      <c r="AB61" s="49"/>
      <c r="AC61" s="49"/>
      <c r="AD61" s="49"/>
    </row>
    <row r="62" spans="7:30" s="51" customFormat="1" ht="12">
      <c r="G62" s="51" t="s">
        <v>241</v>
      </c>
      <c r="K62" s="49"/>
      <c r="V62" s="49"/>
      <c r="W62" s="49"/>
      <c r="X62" s="49"/>
      <c r="Y62" s="49"/>
      <c r="Z62" s="49"/>
      <c r="AA62" s="49"/>
      <c r="AB62" s="49"/>
      <c r="AC62" s="49"/>
      <c r="AD62" s="49"/>
    </row>
    <row r="63" spans="8:30" s="51" customFormat="1" ht="12">
      <c r="H63" s="51" t="s">
        <v>242</v>
      </c>
      <c r="K63" s="49"/>
      <c r="V63" s="49"/>
      <c r="W63" s="49"/>
      <c r="X63" s="49"/>
      <c r="Y63" s="49"/>
      <c r="Z63" s="49"/>
      <c r="AA63" s="49"/>
      <c r="AB63" s="49"/>
      <c r="AC63" s="49"/>
      <c r="AD63" s="49"/>
    </row>
    <row r="64" spans="8:30" s="51" customFormat="1" ht="12">
      <c r="H64" s="51" t="s">
        <v>243</v>
      </c>
      <c r="K64" s="49"/>
      <c r="V64" s="49"/>
      <c r="W64" s="49"/>
      <c r="X64" s="49"/>
      <c r="Y64" s="49"/>
      <c r="Z64" s="49"/>
      <c r="AA64" s="49"/>
      <c r="AB64" s="49"/>
      <c r="AC64" s="49"/>
      <c r="AD64" s="49"/>
    </row>
    <row r="65" spans="7:30" s="51" customFormat="1" ht="12">
      <c r="G65" s="51" t="s">
        <v>244</v>
      </c>
      <c r="K65" s="49"/>
      <c r="V65" s="49"/>
      <c r="W65" s="49"/>
      <c r="X65" s="49"/>
      <c r="Y65" s="49"/>
      <c r="Z65" s="49"/>
      <c r="AA65" s="49"/>
      <c r="AB65" s="49"/>
      <c r="AC65" s="49"/>
      <c r="AD65" s="49"/>
    </row>
    <row r="66" spans="8:30" s="51" customFormat="1" ht="12">
      <c r="H66" s="51" t="s">
        <v>245</v>
      </c>
      <c r="K66" s="49"/>
      <c r="V66" s="49"/>
      <c r="W66" s="49"/>
      <c r="X66" s="49"/>
      <c r="Y66" s="49"/>
      <c r="Z66" s="49"/>
      <c r="AA66" s="49"/>
      <c r="AB66" s="49"/>
      <c r="AC66" s="49"/>
      <c r="AD66" s="49"/>
    </row>
    <row r="67" spans="8:30" s="51" customFormat="1" ht="12">
      <c r="H67" s="51" t="s">
        <v>246</v>
      </c>
      <c r="K67" s="49"/>
      <c r="V67" s="49"/>
      <c r="W67" s="49"/>
      <c r="X67" s="49"/>
      <c r="Y67" s="49"/>
      <c r="Z67" s="49"/>
      <c r="AA67" s="49"/>
      <c r="AB67" s="49"/>
      <c r="AC67" s="49"/>
      <c r="AD67" s="49"/>
    </row>
    <row r="68" spans="7:30" s="51" customFormat="1" ht="12">
      <c r="G68" s="51" t="s">
        <v>247</v>
      </c>
      <c r="K68" s="49"/>
      <c r="V68" s="49"/>
      <c r="W68" s="49"/>
      <c r="X68" s="49"/>
      <c r="Y68" s="49"/>
      <c r="Z68" s="49"/>
      <c r="AA68" s="49"/>
      <c r="AB68" s="49"/>
      <c r="AC68" s="49"/>
      <c r="AD68" s="49"/>
    </row>
    <row r="69" spans="8:30" s="51" customFormat="1" ht="12">
      <c r="H69" s="51" t="s">
        <v>248</v>
      </c>
      <c r="K69" s="49"/>
      <c r="V69" s="49"/>
      <c r="W69" s="49"/>
      <c r="X69" s="49"/>
      <c r="Y69" s="49"/>
      <c r="Z69" s="49"/>
      <c r="AA69" s="49"/>
      <c r="AB69" s="49"/>
      <c r="AC69" s="49"/>
      <c r="AD69" s="49"/>
    </row>
    <row r="70" spans="8:30" s="51" customFormat="1" ht="12">
      <c r="H70" s="51" t="s">
        <v>249</v>
      </c>
      <c r="K70" s="49"/>
      <c r="V70" s="49"/>
      <c r="W70" s="49"/>
      <c r="X70" s="49"/>
      <c r="Y70" s="49"/>
      <c r="Z70" s="49"/>
      <c r="AA70" s="49"/>
      <c r="AB70" s="49"/>
      <c r="AC70" s="49"/>
      <c r="AD70" s="49"/>
    </row>
    <row r="71" spans="6:30" s="51" customFormat="1" ht="12">
      <c r="F71" s="51" t="s">
        <v>250</v>
      </c>
      <c r="K71" s="49"/>
      <c r="V71" s="49"/>
      <c r="W71" s="49"/>
      <c r="X71" s="49"/>
      <c r="Y71" s="49"/>
      <c r="Z71" s="49"/>
      <c r="AA71" s="49"/>
      <c r="AB71" s="49"/>
      <c r="AC71" s="49"/>
      <c r="AD71" s="49"/>
    </row>
    <row r="72" spans="7:30" s="51" customFormat="1" ht="12">
      <c r="G72" s="51" t="s">
        <v>251</v>
      </c>
      <c r="K72" s="49"/>
      <c r="V72" s="49"/>
      <c r="W72" s="49"/>
      <c r="X72" s="49"/>
      <c r="Y72" s="49"/>
      <c r="Z72" s="49"/>
      <c r="AA72" s="49"/>
      <c r="AB72" s="49"/>
      <c r="AC72" s="49"/>
      <c r="AD72" s="49"/>
    </row>
    <row r="73" spans="7:30" s="51" customFormat="1" ht="12">
      <c r="G73" s="51" t="s">
        <v>252</v>
      </c>
      <c r="K73" s="49"/>
      <c r="V73" s="49"/>
      <c r="W73" s="49"/>
      <c r="X73" s="49"/>
      <c r="Y73" s="49"/>
      <c r="Z73" s="49"/>
      <c r="AA73" s="49"/>
      <c r="AB73" s="49"/>
      <c r="AC73" s="49"/>
      <c r="AD73" s="49"/>
    </row>
    <row r="74" spans="7:30" s="51" customFormat="1" ht="12">
      <c r="G74" s="51" t="s">
        <v>253</v>
      </c>
      <c r="K74" s="49"/>
      <c r="V74" s="49"/>
      <c r="W74" s="49"/>
      <c r="X74" s="49"/>
      <c r="Y74" s="49"/>
      <c r="Z74" s="49"/>
      <c r="AA74" s="49"/>
      <c r="AB74" s="49"/>
      <c r="AC74" s="49"/>
      <c r="AD74" s="49"/>
    </row>
    <row r="75" spans="7:30" s="51" customFormat="1" ht="12">
      <c r="G75" s="51" t="s">
        <v>254</v>
      </c>
      <c r="K75" s="49"/>
      <c r="V75" s="49"/>
      <c r="W75" s="49"/>
      <c r="X75" s="49"/>
      <c r="Y75" s="49"/>
      <c r="Z75" s="49"/>
      <c r="AA75" s="49"/>
      <c r="AB75" s="49"/>
      <c r="AC75" s="49"/>
      <c r="AD75" s="49"/>
    </row>
    <row r="76" spans="8:30" s="51" customFormat="1" ht="12">
      <c r="H76" s="51" t="s">
        <v>255</v>
      </c>
      <c r="I76" s="51" t="s">
        <v>65</v>
      </c>
      <c r="K76" s="49"/>
      <c r="V76" s="49"/>
      <c r="W76" s="49"/>
      <c r="X76" s="49"/>
      <c r="Y76" s="49"/>
      <c r="Z76" s="49"/>
      <c r="AA76" s="49"/>
      <c r="AB76" s="49"/>
      <c r="AC76" s="49"/>
      <c r="AD76" s="49"/>
    </row>
    <row r="77" spans="8:30" s="51" customFormat="1" ht="12">
      <c r="H77" s="51" t="s">
        <v>256</v>
      </c>
      <c r="I77" s="51" t="s">
        <v>66</v>
      </c>
      <c r="K77" s="49"/>
      <c r="V77" s="49"/>
      <c r="W77" s="49"/>
      <c r="X77" s="49"/>
      <c r="Y77" s="49"/>
      <c r="Z77" s="49"/>
      <c r="AA77" s="49"/>
      <c r="AB77" s="49"/>
      <c r="AC77" s="49"/>
      <c r="AD77" s="49"/>
    </row>
    <row r="78" spans="6:30" s="51" customFormat="1" ht="12">
      <c r="F78" s="51" t="s">
        <v>257</v>
      </c>
      <c r="K78" s="49"/>
      <c r="V78" s="49"/>
      <c r="W78" s="49"/>
      <c r="X78" s="49"/>
      <c r="Y78" s="49"/>
      <c r="Z78" s="49"/>
      <c r="AA78" s="49"/>
      <c r="AB78" s="49"/>
      <c r="AC78" s="49"/>
      <c r="AD78" s="49"/>
    </row>
    <row r="79" spans="7:30" s="51" customFormat="1" ht="12">
      <c r="G79" s="51" t="s">
        <v>258</v>
      </c>
      <c r="K79" s="49"/>
      <c r="V79" s="49"/>
      <c r="W79" s="49"/>
      <c r="X79" s="49"/>
      <c r="Y79" s="49"/>
      <c r="Z79" s="49"/>
      <c r="AA79" s="49"/>
      <c r="AB79" s="49"/>
      <c r="AC79" s="49"/>
      <c r="AD79" s="49"/>
    </row>
    <row r="80" spans="8:30" s="51" customFormat="1" ht="12">
      <c r="H80" s="51" t="s">
        <v>259</v>
      </c>
      <c r="K80" s="49"/>
      <c r="V80" s="49"/>
      <c r="W80" s="49"/>
      <c r="X80" s="49"/>
      <c r="Y80" s="49"/>
      <c r="Z80" s="49"/>
      <c r="AA80" s="49"/>
      <c r="AB80" s="49"/>
      <c r="AC80" s="49"/>
      <c r="AD80" s="49"/>
    </row>
    <row r="81" spans="8:30" s="51" customFormat="1" ht="12">
      <c r="H81" s="51" t="s">
        <v>260</v>
      </c>
      <c r="K81" s="49"/>
      <c r="V81" s="49"/>
      <c r="W81" s="49"/>
      <c r="X81" s="49"/>
      <c r="Y81" s="49"/>
      <c r="Z81" s="49"/>
      <c r="AA81" s="49"/>
      <c r="AB81" s="49"/>
      <c r="AC81" s="49"/>
      <c r="AD81" s="49"/>
    </row>
    <row r="82" spans="7:30" s="51" customFormat="1" ht="12">
      <c r="G82" s="51" t="s">
        <v>261</v>
      </c>
      <c r="K82" s="49"/>
      <c r="V82" s="49"/>
      <c r="W82" s="49"/>
      <c r="X82" s="49"/>
      <c r="Y82" s="49"/>
      <c r="Z82" s="49"/>
      <c r="AA82" s="49"/>
      <c r="AB82" s="49"/>
      <c r="AC82" s="49"/>
      <c r="AD82" s="49"/>
    </row>
    <row r="83" spans="8:30" s="51" customFormat="1" ht="12">
      <c r="H83" s="51" t="s">
        <v>262</v>
      </c>
      <c r="K83" s="49"/>
      <c r="V83" s="49"/>
      <c r="W83" s="49"/>
      <c r="X83" s="49"/>
      <c r="Y83" s="49"/>
      <c r="Z83" s="49"/>
      <c r="AA83" s="49"/>
      <c r="AB83" s="49"/>
      <c r="AC83" s="49"/>
      <c r="AD83" s="49"/>
    </row>
    <row r="84" spans="8:30" s="51" customFormat="1" ht="12">
      <c r="H84" s="51" t="s">
        <v>263</v>
      </c>
      <c r="K84" s="49"/>
      <c r="V84" s="49"/>
      <c r="W84" s="49"/>
      <c r="X84" s="49"/>
      <c r="Y84" s="49"/>
      <c r="Z84" s="49"/>
      <c r="AA84" s="49"/>
      <c r="AB84" s="49"/>
      <c r="AC84" s="49"/>
      <c r="AD84" s="49"/>
    </row>
    <row r="85" spans="7:30" s="51" customFormat="1" ht="12">
      <c r="G85" s="51" t="s">
        <v>264</v>
      </c>
      <c r="K85" s="49"/>
      <c r="V85" s="49"/>
      <c r="W85" s="49"/>
      <c r="X85" s="49"/>
      <c r="Y85" s="49"/>
      <c r="Z85" s="49"/>
      <c r="AA85" s="49"/>
      <c r="AB85" s="49"/>
      <c r="AC85" s="49"/>
      <c r="AD85" s="49"/>
    </row>
    <row r="86" spans="8:30" s="51" customFormat="1" ht="12">
      <c r="H86" s="51" t="s">
        <v>265</v>
      </c>
      <c r="K86" s="49"/>
      <c r="V86" s="49"/>
      <c r="W86" s="49"/>
      <c r="X86" s="49"/>
      <c r="Y86" s="49"/>
      <c r="Z86" s="49"/>
      <c r="AA86" s="49"/>
      <c r="AB86" s="49"/>
      <c r="AC86" s="49"/>
      <c r="AD86" s="49"/>
    </row>
    <row r="87" spans="8:30" s="51" customFormat="1" ht="12">
      <c r="H87" s="51" t="s">
        <v>266</v>
      </c>
      <c r="K87" s="49"/>
      <c r="V87" s="49"/>
      <c r="W87" s="49"/>
      <c r="X87" s="49"/>
      <c r="Y87" s="49"/>
      <c r="Z87" s="49"/>
      <c r="AA87" s="49"/>
      <c r="AB87" s="49"/>
      <c r="AC87" s="49"/>
      <c r="AD87" s="49"/>
    </row>
    <row r="88" spans="7:30" s="51" customFormat="1" ht="12">
      <c r="G88" s="51" t="s">
        <v>267</v>
      </c>
      <c r="K88" s="49"/>
      <c r="V88" s="49"/>
      <c r="W88" s="49"/>
      <c r="X88" s="49"/>
      <c r="Y88" s="49"/>
      <c r="Z88" s="49"/>
      <c r="AA88" s="49"/>
      <c r="AB88" s="49"/>
      <c r="AC88" s="49"/>
      <c r="AD88" s="49"/>
    </row>
    <row r="89" spans="8:30" s="51" customFormat="1" ht="12">
      <c r="H89" s="51" t="s">
        <v>268</v>
      </c>
      <c r="K89" s="49"/>
      <c r="V89" s="49"/>
      <c r="W89" s="49"/>
      <c r="X89" s="49"/>
      <c r="Y89" s="49"/>
      <c r="Z89" s="49"/>
      <c r="AA89" s="49"/>
      <c r="AB89" s="49"/>
      <c r="AC89" s="49"/>
      <c r="AD89" s="49"/>
    </row>
    <row r="90" spans="8:30" s="51" customFormat="1" ht="12">
      <c r="H90" s="51" t="s">
        <v>269</v>
      </c>
      <c r="K90" s="49"/>
      <c r="V90" s="49"/>
      <c r="W90" s="49"/>
      <c r="X90" s="49"/>
      <c r="Y90" s="49"/>
      <c r="Z90" s="49"/>
      <c r="AA90" s="49"/>
      <c r="AB90" s="49"/>
      <c r="AC90" s="49"/>
      <c r="AD90" s="49"/>
    </row>
    <row r="91" spans="9:30" s="51" customFormat="1" ht="12">
      <c r="I91" s="51" t="s">
        <v>270</v>
      </c>
      <c r="J91" s="51" t="s">
        <v>65</v>
      </c>
      <c r="K91" s="49"/>
      <c r="V91" s="49"/>
      <c r="W91" s="49"/>
      <c r="X91" s="49"/>
      <c r="Y91" s="49"/>
      <c r="Z91" s="49"/>
      <c r="AA91" s="49"/>
      <c r="AB91" s="49"/>
      <c r="AC91" s="49"/>
      <c r="AD91" s="49"/>
    </row>
    <row r="92" spans="9:30" s="51" customFormat="1" ht="12">
      <c r="I92" s="51" t="s">
        <v>271</v>
      </c>
      <c r="J92" s="51" t="s">
        <v>66</v>
      </c>
      <c r="K92" s="49"/>
      <c r="V92" s="49"/>
      <c r="W92" s="49"/>
      <c r="X92" s="49"/>
      <c r="Y92" s="49"/>
      <c r="Z92" s="49"/>
      <c r="AA92" s="49"/>
      <c r="AB92" s="49"/>
      <c r="AC92" s="49"/>
      <c r="AD92" s="49"/>
    </row>
    <row r="93" spans="4:30" s="61" customFormat="1" ht="12">
      <c r="D93" s="62"/>
      <c r="E93" s="61" t="s">
        <v>272</v>
      </c>
      <c r="F93" s="61" t="s">
        <v>69</v>
      </c>
      <c r="I93" s="62"/>
      <c r="K93" s="63"/>
      <c r="V93" s="63"/>
      <c r="W93" s="63"/>
      <c r="X93" s="63"/>
      <c r="Y93" s="63"/>
      <c r="Z93" s="63"/>
      <c r="AA93" s="63"/>
      <c r="AB93" s="63"/>
      <c r="AC93" s="63"/>
      <c r="AD93" s="63"/>
    </row>
    <row r="94" spans="6:30" s="61" customFormat="1" ht="12.75">
      <c r="F94" s="61" t="s">
        <v>273</v>
      </c>
      <c r="G94" s="64" t="s">
        <v>70</v>
      </c>
      <c r="H94" s="63"/>
      <c r="K94" s="63"/>
      <c r="V94" s="63"/>
      <c r="W94" s="63"/>
      <c r="X94" s="63"/>
      <c r="Y94" s="63"/>
      <c r="Z94" s="63"/>
      <c r="AA94" s="63"/>
      <c r="AB94" s="63"/>
      <c r="AC94" s="63"/>
      <c r="AD94" s="63"/>
    </row>
    <row r="95" spans="6:30" s="61" customFormat="1" ht="12.75" customHeight="1">
      <c r="F95" s="61" t="s">
        <v>274</v>
      </c>
      <c r="G95" s="64" t="s">
        <v>71</v>
      </c>
      <c r="H95" s="63"/>
      <c r="K95" s="63"/>
      <c r="V95" s="63"/>
      <c r="W95" s="63"/>
      <c r="X95" s="63"/>
      <c r="Y95" s="63"/>
      <c r="Z95" s="63"/>
      <c r="AA95" s="63"/>
      <c r="AB95" s="63"/>
      <c r="AC95" s="63"/>
      <c r="AD95" s="63"/>
    </row>
    <row r="96" spans="6:30" s="61" customFormat="1" ht="12.75">
      <c r="F96" s="61" t="s">
        <v>275</v>
      </c>
      <c r="G96" s="64" t="s">
        <v>72</v>
      </c>
      <c r="H96" s="63"/>
      <c r="K96" s="63"/>
      <c r="V96" s="63"/>
      <c r="W96" s="63"/>
      <c r="X96" s="63"/>
      <c r="Y96" s="63"/>
      <c r="Z96" s="63"/>
      <c r="AA96" s="63"/>
      <c r="AB96" s="63"/>
      <c r="AC96" s="63"/>
      <c r="AD96" s="63"/>
    </row>
    <row r="97" spans="6:30" s="61" customFormat="1" ht="12.75">
      <c r="F97" s="61" t="s">
        <v>276</v>
      </c>
      <c r="G97" s="64" t="s">
        <v>73</v>
      </c>
      <c r="H97" s="63"/>
      <c r="K97" s="63"/>
      <c r="V97" s="63"/>
      <c r="W97" s="63"/>
      <c r="X97" s="63"/>
      <c r="Y97" s="63"/>
      <c r="Z97" s="63"/>
      <c r="AA97" s="63"/>
      <c r="AB97" s="63"/>
      <c r="AC97" s="63"/>
      <c r="AD97" s="63"/>
    </row>
    <row r="98" spans="7:30" s="61" customFormat="1" ht="12.75">
      <c r="G98" s="63" t="s">
        <v>277</v>
      </c>
      <c r="H98" s="64" t="s">
        <v>74</v>
      </c>
      <c r="K98" s="63"/>
      <c r="V98" s="63"/>
      <c r="W98" s="63"/>
      <c r="X98" s="63"/>
      <c r="Y98" s="63"/>
      <c r="Z98" s="63"/>
      <c r="AA98" s="63"/>
      <c r="AB98" s="63"/>
      <c r="AC98" s="63"/>
      <c r="AD98" s="63"/>
    </row>
    <row r="99" spans="7:30" s="61" customFormat="1" ht="12.75">
      <c r="G99" s="63" t="s">
        <v>278</v>
      </c>
      <c r="H99" s="64" t="s">
        <v>75</v>
      </c>
      <c r="K99" s="63"/>
      <c r="V99" s="63"/>
      <c r="W99" s="63"/>
      <c r="X99" s="63"/>
      <c r="Y99" s="63"/>
      <c r="Z99" s="63"/>
      <c r="AA99" s="63"/>
      <c r="AB99" s="63"/>
      <c r="AC99" s="63"/>
      <c r="AD99" s="63"/>
    </row>
    <row r="100" spans="6:30" s="61" customFormat="1" ht="12.75">
      <c r="F100" s="61" t="s">
        <v>279</v>
      </c>
      <c r="G100" s="64" t="s">
        <v>76</v>
      </c>
      <c r="H100" s="63"/>
      <c r="K100" s="63"/>
      <c r="V100" s="63"/>
      <c r="W100" s="63"/>
      <c r="X100" s="63"/>
      <c r="Y100" s="63"/>
      <c r="Z100" s="63"/>
      <c r="AA100" s="63"/>
      <c r="AB100" s="63"/>
      <c r="AC100" s="63"/>
      <c r="AD100" s="63"/>
    </row>
    <row r="101" spans="8:21" ht="16.5" customHeight="1">
      <c r="H101" s="51"/>
      <c r="I101" s="51"/>
      <c r="J101" s="51"/>
      <c r="L101" s="51"/>
      <c r="M101" s="51"/>
      <c r="N101" s="51"/>
      <c r="O101" s="51"/>
      <c r="P101" s="51"/>
      <c r="Q101" s="51"/>
      <c r="R101" s="51"/>
      <c r="S101" s="51"/>
      <c r="T101" s="51"/>
      <c r="U101" s="51"/>
    </row>
    <row r="102" spans="2:21" ht="12.75">
      <c r="B102" s="52"/>
      <c r="C102" s="52"/>
      <c r="D102" s="52"/>
      <c r="E102" s="52"/>
      <c r="F102" s="52"/>
      <c r="G102" s="52"/>
      <c r="H102" s="53"/>
      <c r="I102" s="53"/>
      <c r="J102" s="53"/>
      <c r="L102" s="395" t="s">
        <v>349</v>
      </c>
      <c r="M102" s="395"/>
      <c r="N102" s="395"/>
      <c r="O102" s="395"/>
      <c r="P102" s="395"/>
      <c r="Q102" s="395" t="s">
        <v>354</v>
      </c>
      <c r="R102" s="395"/>
      <c r="S102" s="395"/>
      <c r="T102" s="395"/>
      <c r="U102" s="395"/>
    </row>
    <row r="103" spans="8:21" ht="9.75" customHeight="1">
      <c r="H103" s="51"/>
      <c r="I103" s="51"/>
      <c r="J103" s="51"/>
      <c r="L103" s="42" t="s">
        <v>355</v>
      </c>
      <c r="M103" s="42" t="s">
        <v>356</v>
      </c>
      <c r="N103" s="42" t="s">
        <v>357</v>
      </c>
      <c r="O103" s="42" t="s">
        <v>358</v>
      </c>
      <c r="P103" s="42"/>
      <c r="Q103" s="42" t="s">
        <v>355</v>
      </c>
      <c r="R103" s="42" t="s">
        <v>356</v>
      </c>
      <c r="S103" s="42" t="s">
        <v>357</v>
      </c>
      <c r="T103" s="42" t="s">
        <v>358</v>
      </c>
      <c r="U103" s="42"/>
    </row>
    <row r="104" spans="2:21" ht="12.75">
      <c r="B104" s="49" t="s">
        <v>195</v>
      </c>
      <c r="H104" s="54"/>
      <c r="I104" s="54"/>
      <c r="J104" s="54"/>
      <c r="L104" s="42"/>
      <c r="M104" s="42"/>
      <c r="N104" s="42"/>
      <c r="O104" s="42"/>
      <c r="P104" s="42"/>
      <c r="Q104" s="42"/>
      <c r="R104" s="42"/>
      <c r="S104" s="42"/>
      <c r="T104" s="42"/>
      <c r="U104" s="42"/>
    </row>
    <row r="105" spans="2:21" ht="7.5" customHeight="1">
      <c r="B105" s="55"/>
      <c r="C105" s="55"/>
      <c r="D105" s="55"/>
      <c r="E105" s="55"/>
      <c r="F105" s="55"/>
      <c r="G105" s="55"/>
      <c r="H105" s="56"/>
      <c r="I105" s="56"/>
      <c r="J105" s="56"/>
      <c r="L105" s="55"/>
      <c r="M105" s="55"/>
      <c r="N105" s="55"/>
      <c r="O105" s="55"/>
      <c r="P105" s="55"/>
      <c r="Q105" s="55"/>
      <c r="R105" s="55"/>
      <c r="S105" s="55"/>
      <c r="T105" s="55"/>
      <c r="U105" s="55"/>
    </row>
    <row r="106" spans="8:21" ht="12">
      <c r="H106" s="51"/>
      <c r="I106" s="51"/>
      <c r="J106" s="51"/>
      <c r="L106" s="51"/>
      <c r="M106" s="51"/>
      <c r="N106" s="51"/>
      <c r="O106" s="51"/>
      <c r="P106" s="51"/>
      <c r="Q106" s="51"/>
      <c r="R106" s="51"/>
      <c r="S106" s="51"/>
      <c r="T106" s="51"/>
      <c r="U106" s="51"/>
    </row>
    <row r="107" spans="11:30" s="51" customFormat="1" ht="12">
      <c r="K107" s="49"/>
      <c r="V107" s="49"/>
      <c r="W107" s="49"/>
      <c r="X107" s="49"/>
      <c r="Y107" s="49"/>
      <c r="Z107" s="49"/>
      <c r="AA107" s="49"/>
      <c r="AB107" s="49"/>
      <c r="AC107" s="49"/>
      <c r="AD107" s="49"/>
    </row>
    <row r="108" spans="3:30" s="51" customFormat="1" ht="12.75">
      <c r="C108" s="59" t="s">
        <v>280</v>
      </c>
      <c r="D108" s="60" t="s">
        <v>281</v>
      </c>
      <c r="E108" s="60"/>
      <c r="F108" s="60"/>
      <c r="K108" s="49"/>
      <c r="V108" s="49"/>
      <c r="W108" s="49"/>
      <c r="X108" s="49"/>
      <c r="Y108" s="49"/>
      <c r="Z108" s="49"/>
      <c r="AA108" s="49"/>
      <c r="AB108" s="49"/>
      <c r="AC108" s="49"/>
      <c r="AD108" s="49"/>
    </row>
    <row r="109" spans="5:30" s="51" customFormat="1" ht="12">
      <c r="E109" s="51" t="s">
        <v>199</v>
      </c>
      <c r="F109" s="51" t="s">
        <v>282</v>
      </c>
      <c r="K109" s="49"/>
      <c r="V109" s="49"/>
      <c r="W109" s="49"/>
      <c r="X109" s="49"/>
      <c r="Y109" s="49"/>
      <c r="Z109" s="49"/>
      <c r="AA109" s="49"/>
      <c r="AB109" s="49"/>
      <c r="AC109" s="49"/>
      <c r="AD109" s="49"/>
    </row>
    <row r="110" spans="6:30" s="51" customFormat="1" ht="12">
      <c r="F110" s="51" t="s">
        <v>200</v>
      </c>
      <c r="G110" s="51" t="s">
        <v>15</v>
      </c>
      <c r="K110" s="49"/>
      <c r="V110" s="49"/>
      <c r="W110" s="49"/>
      <c r="X110" s="49"/>
      <c r="Y110" s="49"/>
      <c r="Z110" s="49"/>
      <c r="AA110" s="49"/>
      <c r="AB110" s="49"/>
      <c r="AC110" s="49"/>
      <c r="AD110" s="49"/>
    </row>
    <row r="111" spans="7:30" s="51" customFormat="1" ht="12">
      <c r="G111" s="51" t="s">
        <v>201</v>
      </c>
      <c r="K111" s="49"/>
      <c r="V111" s="49"/>
      <c r="W111" s="49"/>
      <c r="X111" s="49"/>
      <c r="Y111" s="49"/>
      <c r="Z111" s="49"/>
      <c r="AA111" s="49"/>
      <c r="AB111" s="49"/>
      <c r="AC111" s="49"/>
      <c r="AD111" s="49"/>
    </row>
    <row r="112" spans="7:30" s="51" customFormat="1" ht="12">
      <c r="G112" s="51" t="s">
        <v>283</v>
      </c>
      <c r="K112" s="49"/>
      <c r="V112" s="49"/>
      <c r="W112" s="49"/>
      <c r="X112" s="49"/>
      <c r="Y112" s="49"/>
      <c r="Z112" s="49"/>
      <c r="AA112" s="49"/>
      <c r="AB112" s="49"/>
      <c r="AC112" s="49"/>
      <c r="AD112" s="49"/>
    </row>
    <row r="113" spans="7:30" s="51" customFormat="1" ht="12">
      <c r="G113" s="51" t="s">
        <v>284</v>
      </c>
      <c r="K113" s="49"/>
      <c r="V113" s="49"/>
      <c r="W113" s="49"/>
      <c r="X113" s="49"/>
      <c r="Y113" s="49"/>
      <c r="Z113" s="49"/>
      <c r="AA113" s="49"/>
      <c r="AB113" s="49"/>
      <c r="AC113" s="49"/>
      <c r="AD113" s="49"/>
    </row>
    <row r="114" spans="6:30" s="51" customFormat="1" ht="12">
      <c r="F114" s="51" t="s">
        <v>285</v>
      </c>
      <c r="K114" s="49"/>
      <c r="V114" s="49"/>
      <c r="W114" s="49"/>
      <c r="X114" s="49"/>
      <c r="Y114" s="49"/>
      <c r="Z114" s="49"/>
      <c r="AA114" s="49"/>
      <c r="AB114" s="49"/>
      <c r="AC114" s="49"/>
      <c r="AD114" s="49"/>
    </row>
    <row r="115" spans="7:30" s="51" customFormat="1" ht="12">
      <c r="G115" s="51" t="s">
        <v>286</v>
      </c>
      <c r="K115" s="49"/>
      <c r="V115" s="49"/>
      <c r="W115" s="49"/>
      <c r="X115" s="49"/>
      <c r="Y115" s="49"/>
      <c r="Z115" s="49"/>
      <c r="AA115" s="49"/>
      <c r="AB115" s="49"/>
      <c r="AC115" s="49"/>
      <c r="AD115" s="49"/>
    </row>
    <row r="116" spans="7:30" s="51" customFormat="1" ht="12">
      <c r="G116" s="51" t="s">
        <v>287</v>
      </c>
      <c r="K116" s="49"/>
      <c r="V116" s="49"/>
      <c r="W116" s="49"/>
      <c r="X116" s="49"/>
      <c r="Y116" s="49"/>
      <c r="Z116" s="49"/>
      <c r="AA116" s="49"/>
      <c r="AB116" s="49"/>
      <c r="AC116" s="49"/>
      <c r="AD116" s="49"/>
    </row>
    <row r="117" spans="5:30" s="51" customFormat="1" ht="12">
      <c r="E117" s="51" t="s">
        <v>207</v>
      </c>
      <c r="F117" s="51" t="s">
        <v>78</v>
      </c>
      <c r="K117" s="49"/>
      <c r="V117" s="49"/>
      <c r="W117" s="49"/>
      <c r="X117" s="49"/>
      <c r="Y117" s="49"/>
      <c r="Z117" s="49"/>
      <c r="AA117" s="49"/>
      <c r="AB117" s="49"/>
      <c r="AC117" s="49"/>
      <c r="AD117" s="49"/>
    </row>
    <row r="118" spans="6:30" s="51" customFormat="1" ht="12">
      <c r="F118" s="51" t="s">
        <v>288</v>
      </c>
      <c r="K118" s="49"/>
      <c r="V118" s="49"/>
      <c r="W118" s="49"/>
      <c r="X118" s="49"/>
      <c r="Y118" s="49"/>
      <c r="Z118" s="49"/>
      <c r="AA118" s="49"/>
      <c r="AB118" s="49"/>
      <c r="AC118" s="49"/>
      <c r="AD118" s="49"/>
    </row>
    <row r="119" spans="7:30" s="51" customFormat="1" ht="12">
      <c r="G119" s="51" t="s">
        <v>289</v>
      </c>
      <c r="K119" s="49"/>
      <c r="V119" s="49"/>
      <c r="W119" s="49"/>
      <c r="X119" s="49"/>
      <c r="Y119" s="49"/>
      <c r="Z119" s="49"/>
      <c r="AA119" s="49"/>
      <c r="AB119" s="49"/>
      <c r="AC119" s="49"/>
      <c r="AD119" s="49"/>
    </row>
    <row r="120" spans="7:30" s="51" customFormat="1" ht="12">
      <c r="G120" s="51" t="s">
        <v>290</v>
      </c>
      <c r="K120" s="49"/>
      <c r="V120" s="49"/>
      <c r="W120" s="49"/>
      <c r="X120" s="49"/>
      <c r="Y120" s="49"/>
      <c r="Z120" s="49"/>
      <c r="AA120" s="49"/>
      <c r="AB120" s="49"/>
      <c r="AC120" s="49"/>
      <c r="AD120" s="49"/>
    </row>
    <row r="121" spans="6:30" s="51" customFormat="1" ht="12">
      <c r="F121" s="51" t="s">
        <v>291</v>
      </c>
      <c r="K121" s="49"/>
      <c r="V121" s="49"/>
      <c r="W121" s="49"/>
      <c r="X121" s="49"/>
      <c r="Y121" s="49"/>
      <c r="Z121" s="49"/>
      <c r="AA121" s="49"/>
      <c r="AB121" s="49"/>
      <c r="AC121" s="49"/>
      <c r="AD121" s="49"/>
    </row>
    <row r="122" spans="7:30" s="61" customFormat="1" ht="12">
      <c r="G122" s="61" t="s">
        <v>216</v>
      </c>
      <c r="K122" s="63"/>
      <c r="V122" s="63"/>
      <c r="W122" s="63"/>
      <c r="X122" s="63"/>
      <c r="Y122" s="63"/>
      <c r="Z122" s="63"/>
      <c r="AA122" s="63"/>
      <c r="AB122" s="63"/>
      <c r="AC122" s="63"/>
      <c r="AD122" s="63"/>
    </row>
    <row r="123" spans="8:30" s="61" customFormat="1" ht="12">
      <c r="H123" s="61" t="s">
        <v>217</v>
      </c>
      <c r="K123" s="63"/>
      <c r="V123" s="63"/>
      <c r="W123" s="63"/>
      <c r="X123" s="63"/>
      <c r="Y123" s="63"/>
      <c r="Z123" s="63"/>
      <c r="AA123" s="63"/>
      <c r="AB123" s="63"/>
      <c r="AC123" s="63"/>
      <c r="AD123" s="63"/>
    </row>
    <row r="124" spans="8:30" s="61" customFormat="1" ht="12">
      <c r="H124" s="61" t="s">
        <v>218</v>
      </c>
      <c r="K124" s="63"/>
      <c r="L124" s="51"/>
      <c r="M124" s="51"/>
      <c r="N124" s="51"/>
      <c r="O124" s="51"/>
      <c r="P124" s="51"/>
      <c r="Q124" s="51"/>
      <c r="R124" s="51"/>
      <c r="S124" s="51"/>
      <c r="T124" s="51"/>
      <c r="U124" s="51"/>
      <c r="V124" s="63"/>
      <c r="W124" s="63"/>
      <c r="X124" s="63"/>
      <c r="Y124" s="63"/>
      <c r="Z124" s="63"/>
      <c r="AA124" s="63"/>
      <c r="AB124" s="63"/>
      <c r="AC124" s="63"/>
      <c r="AD124" s="63"/>
    </row>
    <row r="125" spans="8:30" s="61" customFormat="1" ht="12">
      <c r="H125" s="61" t="s">
        <v>219</v>
      </c>
      <c r="K125" s="63"/>
      <c r="L125" s="51"/>
      <c r="M125" s="51"/>
      <c r="N125" s="51"/>
      <c r="O125" s="51"/>
      <c r="P125" s="51"/>
      <c r="Q125" s="51"/>
      <c r="R125" s="51"/>
      <c r="S125" s="51"/>
      <c r="T125" s="51"/>
      <c r="U125" s="51"/>
      <c r="V125" s="63"/>
      <c r="W125" s="63"/>
      <c r="X125" s="63"/>
      <c r="Y125" s="63"/>
      <c r="Z125" s="63"/>
      <c r="AA125" s="63"/>
      <c r="AB125" s="63"/>
      <c r="AC125" s="63"/>
      <c r="AD125" s="63"/>
    </row>
    <row r="126" spans="8:30" s="61" customFormat="1" ht="12">
      <c r="H126" s="61" t="s">
        <v>292</v>
      </c>
      <c r="K126" s="63"/>
      <c r="V126" s="63"/>
      <c r="W126" s="63"/>
      <c r="X126" s="63"/>
      <c r="Y126" s="63"/>
      <c r="Z126" s="63"/>
      <c r="AA126" s="63"/>
      <c r="AB126" s="63"/>
      <c r="AC126" s="63"/>
      <c r="AD126" s="63"/>
    </row>
    <row r="127" spans="9:30" s="61" customFormat="1" ht="12">
      <c r="I127" s="61" t="s">
        <v>293</v>
      </c>
      <c r="J127" s="51" t="s">
        <v>65</v>
      </c>
      <c r="K127" s="63"/>
      <c r="L127" s="51"/>
      <c r="M127" s="51"/>
      <c r="N127" s="51"/>
      <c r="O127" s="51"/>
      <c r="P127" s="51"/>
      <c r="Q127" s="51"/>
      <c r="R127" s="51"/>
      <c r="S127" s="51"/>
      <c r="T127" s="51"/>
      <c r="U127" s="51"/>
      <c r="V127" s="63"/>
      <c r="W127" s="63"/>
      <c r="X127" s="63"/>
      <c r="Y127" s="63"/>
      <c r="Z127" s="63"/>
      <c r="AA127" s="63"/>
      <c r="AB127" s="63"/>
      <c r="AC127" s="63"/>
      <c r="AD127" s="63"/>
    </row>
    <row r="128" spans="9:30" s="61" customFormat="1" ht="12">
      <c r="I128" s="61" t="s">
        <v>294</v>
      </c>
      <c r="J128" s="51" t="s">
        <v>66</v>
      </c>
      <c r="K128" s="63"/>
      <c r="L128" s="51"/>
      <c r="M128" s="51"/>
      <c r="N128" s="51"/>
      <c r="O128" s="51"/>
      <c r="P128" s="51"/>
      <c r="Q128" s="51"/>
      <c r="R128" s="51"/>
      <c r="S128" s="51"/>
      <c r="T128" s="51"/>
      <c r="U128" s="51"/>
      <c r="V128" s="63"/>
      <c r="W128" s="63"/>
      <c r="X128" s="63"/>
      <c r="Y128" s="63"/>
      <c r="Z128" s="63"/>
      <c r="AA128" s="63"/>
      <c r="AB128" s="63"/>
      <c r="AC128" s="63"/>
      <c r="AD128" s="63"/>
    </row>
    <row r="129" spans="7:30" s="51" customFormat="1" ht="12">
      <c r="G129" s="51" t="s">
        <v>221</v>
      </c>
      <c r="K129" s="49"/>
      <c r="V129" s="49"/>
      <c r="W129" s="49"/>
      <c r="X129" s="49"/>
      <c r="Y129" s="49"/>
      <c r="Z129" s="49"/>
      <c r="AA129" s="49"/>
      <c r="AB129" s="49"/>
      <c r="AC129" s="49"/>
      <c r="AD129" s="49"/>
    </row>
    <row r="130" spans="8:30" s="51" customFormat="1" ht="12">
      <c r="H130" s="51" t="s">
        <v>222</v>
      </c>
      <c r="K130" s="49"/>
      <c r="V130" s="49"/>
      <c r="W130" s="49"/>
      <c r="X130" s="49"/>
      <c r="Y130" s="49"/>
      <c r="Z130" s="49"/>
      <c r="AA130" s="49"/>
      <c r="AB130" s="49"/>
      <c r="AC130" s="49"/>
      <c r="AD130" s="49"/>
    </row>
    <row r="131" spans="8:30" s="51" customFormat="1" ht="12">
      <c r="H131" s="51" t="s">
        <v>223</v>
      </c>
      <c r="K131" s="49"/>
      <c r="V131" s="49"/>
      <c r="W131" s="49"/>
      <c r="X131" s="49"/>
      <c r="Y131" s="49"/>
      <c r="Z131" s="49"/>
      <c r="AA131" s="49"/>
      <c r="AB131" s="49"/>
      <c r="AC131" s="49"/>
      <c r="AD131" s="49"/>
    </row>
    <row r="132" spans="8:30" s="51" customFormat="1" ht="12">
      <c r="H132" s="51" t="s">
        <v>224</v>
      </c>
      <c r="K132" s="49"/>
      <c r="V132" s="49"/>
      <c r="W132" s="49"/>
      <c r="X132" s="49"/>
      <c r="Y132" s="49"/>
      <c r="Z132" s="49"/>
      <c r="AA132" s="49"/>
      <c r="AB132" s="49"/>
      <c r="AC132" s="49"/>
      <c r="AD132" s="49"/>
    </row>
    <row r="133" spans="8:30" s="51" customFormat="1" ht="12">
      <c r="H133" s="51" t="s">
        <v>225</v>
      </c>
      <c r="K133" s="49"/>
      <c r="V133" s="49"/>
      <c r="W133" s="49"/>
      <c r="X133" s="49"/>
      <c r="Y133" s="49"/>
      <c r="Z133" s="49"/>
      <c r="AA133" s="49"/>
      <c r="AB133" s="49"/>
      <c r="AC133" s="49"/>
      <c r="AD133" s="49"/>
    </row>
    <row r="134" spans="11:30" s="51" customFormat="1" ht="12">
      <c r="K134" s="49"/>
      <c r="V134" s="49"/>
      <c r="W134" s="49"/>
      <c r="X134" s="49"/>
      <c r="Y134" s="49"/>
      <c r="Z134" s="49"/>
      <c r="AA134" s="49"/>
      <c r="AB134" s="49"/>
      <c r="AC134" s="49"/>
      <c r="AD134" s="49"/>
    </row>
    <row r="135" spans="11:30" s="51" customFormat="1" ht="12">
      <c r="K135" s="49"/>
      <c r="V135" s="49"/>
      <c r="W135" s="49"/>
      <c r="X135" s="49"/>
      <c r="Y135" s="49"/>
      <c r="Z135" s="49"/>
      <c r="AA135" s="49"/>
      <c r="AB135" s="49"/>
      <c r="AC135" s="49"/>
      <c r="AD135" s="49"/>
    </row>
    <row r="136" spans="8:21" ht="16.5" customHeight="1">
      <c r="H136" s="51"/>
      <c r="I136" s="51"/>
      <c r="J136" s="51"/>
      <c r="L136" s="51"/>
      <c r="M136" s="51"/>
      <c r="N136" s="51"/>
      <c r="O136" s="51"/>
      <c r="P136" s="51"/>
      <c r="Q136" s="51"/>
      <c r="R136" s="51"/>
      <c r="S136" s="51"/>
      <c r="T136" s="51"/>
      <c r="U136" s="51"/>
    </row>
    <row r="137" spans="2:21" ht="12.75">
      <c r="B137" s="52"/>
      <c r="C137" s="52"/>
      <c r="D137" s="52"/>
      <c r="E137" s="52"/>
      <c r="F137" s="52"/>
      <c r="G137" s="52"/>
      <c r="H137" s="53"/>
      <c r="I137" s="53"/>
      <c r="J137" s="53"/>
      <c r="L137" s="395" t="s">
        <v>349</v>
      </c>
      <c r="M137" s="395"/>
      <c r="N137" s="395"/>
      <c r="O137" s="395"/>
      <c r="P137" s="395"/>
      <c r="Q137" s="395" t="s">
        <v>354</v>
      </c>
      <c r="R137" s="395"/>
      <c r="S137" s="395"/>
      <c r="T137" s="395"/>
      <c r="U137" s="395"/>
    </row>
    <row r="138" spans="8:21" ht="9.75" customHeight="1">
      <c r="H138" s="51"/>
      <c r="I138" s="51"/>
      <c r="J138" s="51"/>
      <c r="L138" s="42" t="s">
        <v>355</v>
      </c>
      <c r="M138" s="42" t="s">
        <v>356</v>
      </c>
      <c r="N138" s="42" t="s">
        <v>357</v>
      </c>
      <c r="O138" s="42" t="s">
        <v>358</v>
      </c>
      <c r="P138" s="42"/>
      <c r="Q138" s="42" t="s">
        <v>355</v>
      </c>
      <c r="R138" s="42" t="s">
        <v>356</v>
      </c>
      <c r="S138" s="42" t="s">
        <v>357</v>
      </c>
      <c r="T138" s="42" t="s">
        <v>358</v>
      </c>
      <c r="U138" s="42"/>
    </row>
    <row r="139" spans="2:21" ht="12.75">
      <c r="B139" s="49" t="s">
        <v>195</v>
      </c>
      <c r="H139" s="54"/>
      <c r="I139" s="54"/>
      <c r="J139" s="54"/>
      <c r="L139" s="42"/>
      <c r="M139" s="42"/>
      <c r="N139" s="42"/>
      <c r="O139" s="42"/>
      <c r="P139" s="42"/>
      <c r="Q139" s="42"/>
      <c r="R139" s="42"/>
      <c r="S139" s="42"/>
      <c r="T139" s="42"/>
      <c r="U139" s="42"/>
    </row>
    <row r="140" spans="2:21" ht="7.5" customHeight="1">
      <c r="B140" s="55"/>
      <c r="C140" s="55"/>
      <c r="D140" s="55"/>
      <c r="E140" s="55"/>
      <c r="F140" s="55"/>
      <c r="G140" s="55"/>
      <c r="H140" s="56"/>
      <c r="I140" s="56"/>
      <c r="J140" s="56"/>
      <c r="L140" s="55"/>
      <c r="M140" s="55"/>
      <c r="N140" s="55"/>
      <c r="O140" s="55"/>
      <c r="P140" s="55"/>
      <c r="Q140" s="55"/>
      <c r="R140" s="55"/>
      <c r="S140" s="55"/>
      <c r="T140" s="55"/>
      <c r="U140" s="55"/>
    </row>
    <row r="141" spans="8:21" ht="12">
      <c r="H141" s="51"/>
      <c r="I141" s="51"/>
      <c r="J141" s="51"/>
      <c r="L141" s="51"/>
      <c r="M141" s="51"/>
      <c r="N141" s="51"/>
      <c r="O141" s="51"/>
      <c r="P141" s="51"/>
      <c r="Q141" s="51"/>
      <c r="R141" s="51"/>
      <c r="S141" s="51"/>
      <c r="T141" s="51"/>
      <c r="U141" s="51"/>
    </row>
    <row r="142" spans="5:30" s="51" customFormat="1" ht="12">
      <c r="E142" s="51" t="s">
        <v>226</v>
      </c>
      <c r="F142" s="51" t="s">
        <v>227</v>
      </c>
      <c r="K142" s="49"/>
      <c r="V142" s="49"/>
      <c r="W142" s="49"/>
      <c r="X142" s="49"/>
      <c r="Y142" s="49"/>
      <c r="Z142" s="49"/>
      <c r="AA142" s="49"/>
      <c r="AB142" s="49"/>
      <c r="AC142" s="49"/>
      <c r="AD142" s="49"/>
    </row>
    <row r="143" spans="6:30" s="51" customFormat="1" ht="12">
      <c r="F143" s="51" t="s">
        <v>228</v>
      </c>
      <c r="K143" s="49"/>
      <c r="V143" s="49"/>
      <c r="W143" s="49"/>
      <c r="X143" s="49"/>
      <c r="Y143" s="49"/>
      <c r="Z143" s="49"/>
      <c r="AA143" s="49"/>
      <c r="AB143" s="49"/>
      <c r="AC143" s="49"/>
      <c r="AD143" s="49"/>
    </row>
    <row r="144" spans="7:30" s="51" customFormat="1" ht="12">
      <c r="G144" s="51" t="s">
        <v>229</v>
      </c>
      <c r="K144" s="49"/>
      <c r="V144" s="49"/>
      <c r="W144" s="49"/>
      <c r="X144" s="49"/>
      <c r="Y144" s="49"/>
      <c r="Z144" s="49"/>
      <c r="AA144" s="49"/>
      <c r="AB144" s="49"/>
      <c r="AC144" s="49"/>
      <c r="AD144" s="49"/>
    </row>
    <row r="145" spans="8:30" s="51" customFormat="1" ht="12">
      <c r="H145" s="51" t="s">
        <v>230</v>
      </c>
      <c r="K145" s="49"/>
      <c r="V145" s="49"/>
      <c r="W145" s="49"/>
      <c r="X145" s="49"/>
      <c r="Y145" s="49"/>
      <c r="Z145" s="49"/>
      <c r="AA145" s="49"/>
      <c r="AB145" s="49"/>
      <c r="AC145" s="49"/>
      <c r="AD145" s="49"/>
    </row>
    <row r="146" spans="8:30" s="51" customFormat="1" ht="12">
      <c r="H146" s="51" t="s">
        <v>231</v>
      </c>
      <c r="K146" s="49"/>
      <c r="V146" s="49"/>
      <c r="W146" s="49"/>
      <c r="X146" s="49"/>
      <c r="Y146" s="49"/>
      <c r="Z146" s="49"/>
      <c r="AA146" s="49"/>
      <c r="AB146" s="49"/>
      <c r="AC146" s="49"/>
      <c r="AD146" s="49"/>
    </row>
    <row r="147" spans="7:30" s="51" customFormat="1" ht="12">
      <c r="G147" s="51" t="s">
        <v>232</v>
      </c>
      <c r="K147" s="49"/>
      <c r="V147" s="49"/>
      <c r="W147" s="49"/>
      <c r="X147" s="49"/>
      <c r="Y147" s="49"/>
      <c r="Z147" s="49"/>
      <c r="AA147" s="49"/>
      <c r="AB147" s="49"/>
      <c r="AC147" s="49"/>
      <c r="AD147" s="49"/>
    </row>
    <row r="148" spans="8:30" s="51" customFormat="1" ht="12">
      <c r="H148" s="51" t="s">
        <v>233</v>
      </c>
      <c r="K148" s="49"/>
      <c r="V148" s="49"/>
      <c r="W148" s="49"/>
      <c r="X148" s="49"/>
      <c r="Y148" s="49"/>
      <c r="Z148" s="49"/>
      <c r="AA148" s="49"/>
      <c r="AB148" s="49"/>
      <c r="AC148" s="49"/>
      <c r="AD148" s="49"/>
    </row>
    <row r="149" spans="8:30" s="51" customFormat="1" ht="12">
      <c r="H149" s="51" t="s">
        <v>234</v>
      </c>
      <c r="K149" s="49"/>
      <c r="V149" s="49"/>
      <c r="W149" s="49"/>
      <c r="X149" s="49"/>
      <c r="Y149" s="49"/>
      <c r="Z149" s="49"/>
      <c r="AA149" s="49"/>
      <c r="AB149" s="49"/>
      <c r="AC149" s="49"/>
      <c r="AD149" s="49"/>
    </row>
    <row r="150" spans="9:30" s="51" customFormat="1" ht="12">
      <c r="I150" s="51" t="s">
        <v>295</v>
      </c>
      <c r="J150" s="51" t="s">
        <v>65</v>
      </c>
      <c r="K150" s="49"/>
      <c r="V150" s="49"/>
      <c r="W150" s="49"/>
      <c r="X150" s="49"/>
      <c r="Y150" s="49"/>
      <c r="Z150" s="49"/>
      <c r="AA150" s="49"/>
      <c r="AB150" s="49"/>
      <c r="AC150" s="49"/>
      <c r="AD150" s="49"/>
    </row>
    <row r="151" spans="9:30" s="51" customFormat="1" ht="12">
      <c r="I151" s="51" t="s">
        <v>296</v>
      </c>
      <c r="J151" s="51" t="s">
        <v>66</v>
      </c>
      <c r="K151" s="49"/>
      <c r="V151" s="49"/>
      <c r="W151" s="49"/>
      <c r="X151" s="49"/>
      <c r="Y151" s="49"/>
      <c r="Z151" s="49"/>
      <c r="AA151" s="49"/>
      <c r="AB151" s="49"/>
      <c r="AC151" s="49"/>
      <c r="AD151" s="49"/>
    </row>
    <row r="152" spans="6:30" s="51" customFormat="1" ht="12">
      <c r="F152" s="51" t="s">
        <v>237</v>
      </c>
      <c r="K152" s="49"/>
      <c r="V152" s="49"/>
      <c r="W152" s="49"/>
      <c r="X152" s="49"/>
      <c r="Y152" s="49"/>
      <c r="Z152" s="49"/>
      <c r="AA152" s="49"/>
      <c r="AB152" s="49"/>
      <c r="AC152" s="49"/>
      <c r="AD152" s="49"/>
    </row>
    <row r="153" spans="7:30" s="51" customFormat="1" ht="12">
      <c r="G153" s="51" t="s">
        <v>238</v>
      </c>
      <c r="K153" s="49"/>
      <c r="V153" s="49"/>
      <c r="W153" s="49"/>
      <c r="X153" s="49"/>
      <c r="Y153" s="49"/>
      <c r="Z153" s="49"/>
      <c r="AA153" s="49"/>
      <c r="AB153" s="49"/>
      <c r="AC153" s="49"/>
      <c r="AD153" s="49"/>
    </row>
    <row r="154" spans="8:30" s="51" customFormat="1" ht="12">
      <c r="H154" s="51" t="s">
        <v>297</v>
      </c>
      <c r="K154" s="49"/>
      <c r="V154" s="49"/>
      <c r="W154" s="49"/>
      <c r="X154" s="49"/>
      <c r="Y154" s="49"/>
      <c r="Z154" s="49"/>
      <c r="AA154" s="49"/>
      <c r="AB154" s="49"/>
      <c r="AC154" s="49"/>
      <c r="AD154" s="49"/>
    </row>
    <row r="155" spans="8:30" s="51" customFormat="1" ht="12">
      <c r="H155" s="51" t="s">
        <v>298</v>
      </c>
      <c r="K155" s="49"/>
      <c r="V155" s="49"/>
      <c r="W155" s="49"/>
      <c r="X155" s="49"/>
      <c r="Y155" s="49"/>
      <c r="Z155" s="49"/>
      <c r="AA155" s="49"/>
      <c r="AB155" s="49"/>
      <c r="AC155" s="49"/>
      <c r="AD155" s="49"/>
    </row>
    <row r="156" spans="8:30" s="51" customFormat="1" ht="12">
      <c r="H156" s="51" t="s">
        <v>299</v>
      </c>
      <c r="K156" s="49"/>
      <c r="V156" s="49"/>
      <c r="W156" s="49"/>
      <c r="X156" s="49"/>
      <c r="Y156" s="49"/>
      <c r="Z156" s="49"/>
      <c r="AA156" s="49"/>
      <c r="AB156" s="49"/>
      <c r="AC156" s="49"/>
      <c r="AD156" s="49"/>
    </row>
    <row r="157" spans="7:30" s="51" customFormat="1" ht="12">
      <c r="G157" s="51" t="s">
        <v>241</v>
      </c>
      <c r="K157" s="49"/>
      <c r="V157" s="49"/>
      <c r="W157" s="49"/>
      <c r="X157" s="49"/>
      <c r="Y157" s="49"/>
      <c r="Z157" s="49"/>
      <c r="AA157" s="49"/>
      <c r="AB157" s="49"/>
      <c r="AC157" s="49"/>
      <c r="AD157" s="49"/>
    </row>
    <row r="158" spans="8:30" s="51" customFormat="1" ht="12">
      <c r="H158" s="51" t="s">
        <v>242</v>
      </c>
      <c r="K158" s="49"/>
      <c r="V158" s="49"/>
      <c r="W158" s="49"/>
      <c r="X158" s="49"/>
      <c r="Y158" s="49"/>
      <c r="Z158" s="49"/>
      <c r="AA158" s="49"/>
      <c r="AB158" s="49"/>
      <c r="AC158" s="49"/>
      <c r="AD158" s="49"/>
    </row>
    <row r="159" spans="8:30" s="51" customFormat="1" ht="12">
      <c r="H159" s="51" t="s">
        <v>243</v>
      </c>
      <c r="K159" s="49"/>
      <c r="V159" s="49"/>
      <c r="W159" s="49"/>
      <c r="X159" s="49"/>
      <c r="Y159" s="49"/>
      <c r="Z159" s="49"/>
      <c r="AA159" s="49"/>
      <c r="AB159" s="49"/>
      <c r="AC159" s="49"/>
      <c r="AD159" s="49"/>
    </row>
    <row r="160" spans="7:30" s="51" customFormat="1" ht="12">
      <c r="G160" s="51" t="s">
        <v>244</v>
      </c>
      <c r="K160" s="49"/>
      <c r="V160" s="49"/>
      <c r="W160" s="49"/>
      <c r="X160" s="49"/>
      <c r="Y160" s="49"/>
      <c r="Z160" s="49"/>
      <c r="AA160" s="49"/>
      <c r="AB160" s="49"/>
      <c r="AC160" s="49"/>
      <c r="AD160" s="49"/>
    </row>
    <row r="161" spans="8:30" s="51" customFormat="1" ht="12">
      <c r="H161" s="51" t="s">
        <v>245</v>
      </c>
      <c r="K161" s="49"/>
      <c r="V161" s="49"/>
      <c r="W161" s="49"/>
      <c r="X161" s="49"/>
      <c r="Y161" s="49"/>
      <c r="Z161" s="49"/>
      <c r="AA161" s="49"/>
      <c r="AB161" s="49"/>
      <c r="AC161" s="49"/>
      <c r="AD161" s="49"/>
    </row>
    <row r="162" spans="8:30" s="51" customFormat="1" ht="12">
      <c r="H162" s="51" t="s">
        <v>246</v>
      </c>
      <c r="K162" s="49"/>
      <c r="V162" s="49"/>
      <c r="W162" s="49"/>
      <c r="X162" s="49"/>
      <c r="Y162" s="49"/>
      <c r="Z162" s="49"/>
      <c r="AA162" s="49"/>
      <c r="AB162" s="49"/>
      <c r="AC162" s="49"/>
      <c r="AD162" s="49"/>
    </row>
    <row r="163" spans="7:30" s="51" customFormat="1" ht="12">
      <c r="G163" s="51" t="s">
        <v>247</v>
      </c>
      <c r="K163" s="49"/>
      <c r="V163" s="49"/>
      <c r="W163" s="49"/>
      <c r="X163" s="49"/>
      <c r="Y163" s="49"/>
      <c r="Z163" s="49"/>
      <c r="AA163" s="49"/>
      <c r="AB163" s="49"/>
      <c r="AC163" s="49"/>
      <c r="AD163" s="49"/>
    </row>
    <row r="164" spans="8:30" s="51" customFormat="1" ht="12">
      <c r="H164" s="51" t="s">
        <v>248</v>
      </c>
      <c r="K164" s="49"/>
      <c r="V164" s="49"/>
      <c r="W164" s="49"/>
      <c r="X164" s="49"/>
      <c r="Y164" s="49"/>
      <c r="Z164" s="49"/>
      <c r="AA164" s="49"/>
      <c r="AB164" s="49"/>
      <c r="AC164" s="49"/>
      <c r="AD164" s="49"/>
    </row>
    <row r="165" spans="9:30" s="51" customFormat="1" ht="12">
      <c r="I165" s="51" t="s">
        <v>300</v>
      </c>
      <c r="J165" s="51" t="s">
        <v>65</v>
      </c>
      <c r="K165" s="49"/>
      <c r="V165" s="49"/>
      <c r="W165" s="49"/>
      <c r="X165" s="49"/>
      <c r="Y165" s="49"/>
      <c r="Z165" s="49"/>
      <c r="AA165" s="49"/>
      <c r="AB165" s="49"/>
      <c r="AC165" s="49"/>
      <c r="AD165" s="49"/>
    </row>
    <row r="166" spans="9:30" s="51" customFormat="1" ht="12">
      <c r="I166" s="51" t="s">
        <v>301</v>
      </c>
      <c r="J166" s="51" t="s">
        <v>66</v>
      </c>
      <c r="K166" s="49"/>
      <c r="V166" s="49"/>
      <c r="W166" s="49"/>
      <c r="X166" s="49"/>
      <c r="Y166" s="49"/>
      <c r="Z166" s="49"/>
      <c r="AA166" s="49"/>
      <c r="AB166" s="49"/>
      <c r="AC166" s="49"/>
      <c r="AD166" s="49"/>
    </row>
    <row r="167" spans="8:30" s="51" customFormat="1" ht="12">
      <c r="H167" s="51" t="s">
        <v>249</v>
      </c>
      <c r="K167" s="49"/>
      <c r="V167" s="49"/>
      <c r="W167" s="49"/>
      <c r="X167" s="49"/>
      <c r="Y167" s="49"/>
      <c r="Z167" s="49"/>
      <c r="AA167" s="49"/>
      <c r="AB167" s="49"/>
      <c r="AC167" s="49"/>
      <c r="AD167" s="49"/>
    </row>
    <row r="168" spans="9:30" s="51" customFormat="1" ht="12">
      <c r="I168" s="51" t="s">
        <v>302</v>
      </c>
      <c r="J168" s="51" t="s">
        <v>65</v>
      </c>
      <c r="K168" s="49"/>
      <c r="V168" s="49"/>
      <c r="W168" s="49"/>
      <c r="X168" s="49"/>
      <c r="Y168" s="49"/>
      <c r="Z168" s="49"/>
      <c r="AA168" s="49"/>
      <c r="AB168" s="49"/>
      <c r="AC168" s="49"/>
      <c r="AD168" s="49"/>
    </row>
    <row r="169" spans="9:30" s="51" customFormat="1" ht="12">
      <c r="I169" s="51" t="s">
        <v>303</v>
      </c>
      <c r="J169" s="51" t="s">
        <v>66</v>
      </c>
      <c r="K169" s="49"/>
      <c r="V169" s="49"/>
      <c r="W169" s="49"/>
      <c r="X169" s="49"/>
      <c r="Y169" s="49"/>
      <c r="Z169" s="49"/>
      <c r="AA169" s="49"/>
      <c r="AB169" s="49"/>
      <c r="AC169" s="49"/>
      <c r="AD169" s="49"/>
    </row>
    <row r="170" spans="6:30" s="51" customFormat="1" ht="12">
      <c r="F170" s="51" t="s">
        <v>250</v>
      </c>
      <c r="K170" s="49"/>
      <c r="V170" s="49"/>
      <c r="W170" s="49"/>
      <c r="X170" s="49"/>
      <c r="Y170" s="49"/>
      <c r="Z170" s="49"/>
      <c r="AA170" s="49"/>
      <c r="AB170" s="49"/>
      <c r="AC170" s="49"/>
      <c r="AD170" s="49"/>
    </row>
    <row r="171" spans="7:30" s="51" customFormat="1" ht="12">
      <c r="G171" s="51" t="s">
        <v>251</v>
      </c>
      <c r="K171" s="49"/>
      <c r="V171" s="49"/>
      <c r="W171" s="49"/>
      <c r="X171" s="49"/>
      <c r="Y171" s="49"/>
      <c r="Z171" s="49"/>
      <c r="AA171" s="49"/>
      <c r="AB171" s="49"/>
      <c r="AC171" s="49"/>
      <c r="AD171" s="49"/>
    </row>
    <row r="172" spans="7:30" s="51" customFormat="1" ht="12">
      <c r="G172" s="51" t="s">
        <v>304</v>
      </c>
      <c r="K172" s="49"/>
      <c r="V172" s="49"/>
      <c r="W172" s="49"/>
      <c r="X172" s="49"/>
      <c r="Y172" s="49"/>
      <c r="Z172" s="49"/>
      <c r="AA172" s="49"/>
      <c r="AB172" s="49"/>
      <c r="AC172" s="49"/>
      <c r="AD172" s="49"/>
    </row>
    <row r="173" spans="6:30" s="51" customFormat="1" ht="12">
      <c r="F173" s="51" t="s">
        <v>305</v>
      </c>
      <c r="G173" s="51" t="s">
        <v>25</v>
      </c>
      <c r="K173" s="49"/>
      <c r="V173" s="49"/>
      <c r="W173" s="49"/>
      <c r="X173" s="49"/>
      <c r="Y173" s="49"/>
      <c r="Z173" s="49"/>
      <c r="AA173" s="49"/>
      <c r="AB173" s="49"/>
      <c r="AC173" s="49"/>
      <c r="AD173" s="49"/>
    </row>
    <row r="174" spans="7:30" s="51" customFormat="1" ht="12">
      <c r="G174" s="51" t="s">
        <v>258</v>
      </c>
      <c r="K174" s="49"/>
      <c r="V174" s="49"/>
      <c r="W174" s="49"/>
      <c r="X174" s="49"/>
      <c r="Y174" s="49"/>
      <c r="Z174" s="49"/>
      <c r="AA174" s="49"/>
      <c r="AB174" s="49"/>
      <c r="AC174" s="49"/>
      <c r="AD174" s="49"/>
    </row>
    <row r="175" spans="8:30" s="51" customFormat="1" ht="12">
      <c r="H175" s="51" t="s">
        <v>259</v>
      </c>
      <c r="K175" s="49"/>
      <c r="V175" s="49"/>
      <c r="W175" s="49"/>
      <c r="X175" s="49"/>
      <c r="Y175" s="49"/>
      <c r="Z175" s="49"/>
      <c r="AA175" s="49"/>
      <c r="AB175" s="49"/>
      <c r="AC175" s="49"/>
      <c r="AD175" s="49"/>
    </row>
    <row r="176" spans="8:30" s="51" customFormat="1" ht="12">
      <c r="H176" s="51" t="s">
        <v>260</v>
      </c>
      <c r="K176" s="49"/>
      <c r="V176" s="49"/>
      <c r="W176" s="49"/>
      <c r="X176" s="49"/>
      <c r="Y176" s="49"/>
      <c r="Z176" s="49"/>
      <c r="AA176" s="49"/>
      <c r="AB176" s="49"/>
      <c r="AC176" s="49"/>
      <c r="AD176" s="49"/>
    </row>
    <row r="177" spans="7:30" s="51" customFormat="1" ht="12">
      <c r="G177" s="51" t="s">
        <v>261</v>
      </c>
      <c r="K177" s="49"/>
      <c r="V177" s="49"/>
      <c r="W177" s="49"/>
      <c r="X177" s="49"/>
      <c r="Y177" s="49"/>
      <c r="Z177" s="49"/>
      <c r="AA177" s="49"/>
      <c r="AB177" s="49"/>
      <c r="AC177" s="49"/>
      <c r="AD177" s="49"/>
    </row>
    <row r="178" spans="8:30" s="51" customFormat="1" ht="12">
      <c r="H178" s="51" t="s">
        <v>262</v>
      </c>
      <c r="K178" s="49"/>
      <c r="V178" s="49"/>
      <c r="W178" s="49"/>
      <c r="X178" s="49"/>
      <c r="Y178" s="49"/>
      <c r="Z178" s="49"/>
      <c r="AA178" s="49"/>
      <c r="AB178" s="49"/>
      <c r="AC178" s="49"/>
      <c r="AD178" s="49"/>
    </row>
    <row r="179" spans="8:30" s="51" customFormat="1" ht="12">
      <c r="H179" s="51" t="s">
        <v>263</v>
      </c>
      <c r="K179" s="49"/>
      <c r="V179" s="49"/>
      <c r="W179" s="49"/>
      <c r="X179" s="49"/>
      <c r="Y179" s="49"/>
      <c r="Z179" s="49"/>
      <c r="AA179" s="49"/>
      <c r="AB179" s="49"/>
      <c r="AC179" s="49"/>
      <c r="AD179" s="49"/>
    </row>
    <row r="180" spans="7:30" s="51" customFormat="1" ht="12">
      <c r="G180" s="51" t="s">
        <v>264</v>
      </c>
      <c r="K180" s="49"/>
      <c r="V180" s="49"/>
      <c r="W180" s="49"/>
      <c r="X180" s="49"/>
      <c r="Y180" s="49"/>
      <c r="Z180" s="49"/>
      <c r="AA180" s="49"/>
      <c r="AB180" s="49"/>
      <c r="AC180" s="49"/>
      <c r="AD180" s="49"/>
    </row>
    <row r="181" spans="8:30" s="51" customFormat="1" ht="12">
      <c r="H181" s="51" t="s">
        <v>265</v>
      </c>
      <c r="K181" s="49"/>
      <c r="V181" s="49"/>
      <c r="W181" s="49"/>
      <c r="X181" s="49"/>
      <c r="Y181" s="49"/>
      <c r="Z181" s="49"/>
      <c r="AA181" s="49"/>
      <c r="AB181" s="49"/>
      <c r="AC181" s="49"/>
      <c r="AD181" s="49"/>
    </row>
    <row r="182" spans="8:30" s="51" customFormat="1" ht="12">
      <c r="H182" s="51" t="s">
        <v>266</v>
      </c>
      <c r="K182" s="49"/>
      <c r="V182" s="49"/>
      <c r="W182" s="49"/>
      <c r="X182" s="49"/>
      <c r="Y182" s="49"/>
      <c r="Z182" s="49"/>
      <c r="AA182" s="49"/>
      <c r="AB182" s="49"/>
      <c r="AC182" s="49"/>
      <c r="AD182" s="49"/>
    </row>
    <row r="183" spans="7:30" s="51" customFormat="1" ht="12">
      <c r="G183" s="51" t="s">
        <v>267</v>
      </c>
      <c r="K183" s="49"/>
      <c r="V183" s="49"/>
      <c r="W183" s="49"/>
      <c r="X183" s="49"/>
      <c r="Y183" s="49"/>
      <c r="Z183" s="49"/>
      <c r="AA183" s="49"/>
      <c r="AB183" s="49"/>
      <c r="AC183" s="49"/>
      <c r="AD183" s="49"/>
    </row>
    <row r="184" spans="8:30" s="51" customFormat="1" ht="12">
      <c r="H184" s="51" t="s">
        <v>268</v>
      </c>
      <c r="K184" s="49"/>
      <c r="V184" s="49"/>
      <c r="W184" s="49"/>
      <c r="X184" s="49"/>
      <c r="Y184" s="49"/>
      <c r="Z184" s="49"/>
      <c r="AA184" s="49"/>
      <c r="AB184" s="49"/>
      <c r="AC184" s="49"/>
      <c r="AD184" s="49"/>
    </row>
    <row r="185" spans="8:30" s="51" customFormat="1" ht="12">
      <c r="H185" s="51" t="s">
        <v>269</v>
      </c>
      <c r="K185" s="49"/>
      <c r="V185" s="49"/>
      <c r="W185" s="49"/>
      <c r="X185" s="49"/>
      <c r="Y185" s="49"/>
      <c r="Z185" s="49"/>
      <c r="AA185" s="49"/>
      <c r="AB185" s="49"/>
      <c r="AC185" s="49"/>
      <c r="AD185" s="49"/>
    </row>
    <row r="186" spans="11:30" s="51" customFormat="1" ht="12">
      <c r="K186" s="49"/>
      <c r="V186" s="49"/>
      <c r="W186" s="49"/>
      <c r="X186" s="49"/>
      <c r="Y186" s="49"/>
      <c r="Z186" s="49"/>
      <c r="AA186" s="49"/>
      <c r="AB186" s="49"/>
      <c r="AC186" s="49"/>
      <c r="AD186" s="49"/>
    </row>
    <row r="194" spans="11:30" s="61" customFormat="1" ht="12">
      <c r="K194" s="63"/>
      <c r="V194" s="63"/>
      <c r="W194" s="63"/>
      <c r="X194" s="63"/>
      <c r="Y194" s="63"/>
      <c r="Z194" s="63"/>
      <c r="AA194" s="63"/>
      <c r="AB194" s="63"/>
      <c r="AC194" s="63"/>
      <c r="AD194" s="63"/>
    </row>
    <row r="195" spans="11:30" s="51" customFormat="1" ht="12">
      <c r="K195" s="49"/>
      <c r="V195" s="49"/>
      <c r="W195" s="49"/>
      <c r="X195" s="49"/>
      <c r="Y195" s="49"/>
      <c r="Z195" s="49"/>
      <c r="AA195" s="49"/>
      <c r="AB195" s="49"/>
      <c r="AC195" s="49"/>
      <c r="AD195" s="49"/>
    </row>
    <row r="196" spans="11:30" s="51" customFormat="1" ht="12">
      <c r="K196" s="49"/>
      <c r="V196" s="49"/>
      <c r="W196" s="49"/>
      <c r="X196" s="49"/>
      <c r="Y196" s="49"/>
      <c r="Z196" s="49"/>
      <c r="AA196" s="49"/>
      <c r="AB196" s="49"/>
      <c r="AC196" s="49"/>
      <c r="AD196" s="49"/>
    </row>
    <row r="197" spans="11:30" s="51" customFormat="1" ht="12">
      <c r="K197" s="49"/>
      <c r="V197" s="49"/>
      <c r="W197" s="49"/>
      <c r="X197" s="49"/>
      <c r="Y197" s="49"/>
      <c r="Z197" s="49"/>
      <c r="AA197" s="49"/>
      <c r="AB197" s="49"/>
      <c r="AC197" s="49"/>
      <c r="AD197" s="49"/>
    </row>
    <row r="198" spans="11:30" s="51" customFormat="1" ht="12">
      <c r="K198" s="49"/>
      <c r="V198" s="49"/>
      <c r="W198" s="49"/>
      <c r="X198" s="49"/>
      <c r="Y198" s="49"/>
      <c r="Z198" s="49"/>
      <c r="AA198" s="49"/>
      <c r="AB198" s="49"/>
      <c r="AC198" s="49"/>
      <c r="AD198" s="49"/>
    </row>
    <row r="199" spans="11:30" s="51" customFormat="1" ht="12">
      <c r="K199" s="49"/>
      <c r="V199" s="49"/>
      <c r="W199" s="49"/>
      <c r="X199" s="49"/>
      <c r="Y199" s="49"/>
      <c r="Z199" s="49"/>
      <c r="AA199" s="49"/>
      <c r="AB199" s="49"/>
      <c r="AC199" s="49"/>
      <c r="AD199" s="49"/>
    </row>
    <row r="200" spans="11:30" s="51" customFormat="1" ht="12">
      <c r="K200" s="49"/>
      <c r="L200" s="49"/>
      <c r="M200" s="49"/>
      <c r="N200" s="49"/>
      <c r="O200" s="49"/>
      <c r="P200" s="49"/>
      <c r="Q200" s="49"/>
      <c r="R200" s="49"/>
      <c r="S200" s="49"/>
      <c r="T200" s="49"/>
      <c r="U200" s="49"/>
      <c r="V200" s="49"/>
      <c r="W200" s="49"/>
      <c r="X200" s="49"/>
      <c r="Y200" s="49"/>
      <c r="Z200" s="49"/>
      <c r="AA200" s="49"/>
      <c r="AB200" s="49"/>
      <c r="AC200" s="49"/>
      <c r="AD200" s="49"/>
    </row>
    <row r="201" spans="11:30" s="51" customFormat="1" ht="12">
      <c r="K201" s="49"/>
      <c r="L201" s="49"/>
      <c r="M201" s="49"/>
      <c r="N201" s="49"/>
      <c r="O201" s="49"/>
      <c r="P201" s="49"/>
      <c r="Q201" s="49"/>
      <c r="R201" s="49"/>
      <c r="S201" s="49"/>
      <c r="T201" s="49"/>
      <c r="U201" s="49"/>
      <c r="V201" s="49"/>
      <c r="W201" s="49"/>
      <c r="X201" s="49"/>
      <c r="Y201" s="49"/>
      <c r="Z201" s="49"/>
      <c r="AA201" s="49"/>
      <c r="AB201" s="49"/>
      <c r="AC201" s="49"/>
      <c r="AD201" s="49"/>
    </row>
    <row r="202" spans="11:30" s="51" customFormat="1" ht="12">
      <c r="K202" s="49"/>
      <c r="L202" s="49"/>
      <c r="M202" s="49"/>
      <c r="N202" s="49"/>
      <c r="O202" s="49"/>
      <c r="P202" s="49"/>
      <c r="Q202" s="49"/>
      <c r="R202" s="49"/>
      <c r="S202" s="49"/>
      <c r="T202" s="49"/>
      <c r="U202" s="49"/>
      <c r="V202" s="49"/>
      <c r="W202" s="49"/>
      <c r="X202" s="49"/>
      <c r="Y202" s="49"/>
      <c r="Z202" s="49"/>
      <c r="AA202" s="49"/>
      <c r="AB202" s="49"/>
      <c r="AC202" s="49"/>
      <c r="AD202" s="49"/>
    </row>
  </sheetData>
  <mergeCells count="10">
    <mergeCell ref="L137:P137"/>
    <mergeCell ref="Q137:U137"/>
    <mergeCell ref="L43:P43"/>
    <mergeCell ref="Q43:U43"/>
    <mergeCell ref="L102:P102"/>
    <mergeCell ref="Q102:U102"/>
    <mergeCell ref="L6:P6"/>
    <mergeCell ref="Q6:U6"/>
    <mergeCell ref="A1:U1"/>
    <mergeCell ref="B4:U4"/>
  </mergeCells>
  <printOptions/>
  <pageMargins left="0.46" right="0.75" top="0.26" bottom="1" header="0" footer="0"/>
  <pageSetup horizontalDpi="300" verticalDpi="300" orientation="landscape" scale="70" r:id="rId1"/>
  <rowBreaks count="4" manualBreakCount="4">
    <brk id="40" max="49" man="1"/>
    <brk id="100" max="255" man="1"/>
    <brk id="135" max="255" man="1"/>
    <brk id="186" max="255" man="1"/>
  </rowBreaks>
</worksheet>
</file>

<file path=xl/worksheets/sheet26.xml><?xml version="1.0" encoding="utf-8"?>
<worksheet xmlns="http://schemas.openxmlformats.org/spreadsheetml/2006/main" xmlns:r="http://schemas.openxmlformats.org/officeDocument/2006/relationships">
  <dimension ref="A1:R24"/>
  <sheetViews>
    <sheetView zoomScale="75" zoomScaleNormal="75" zoomScaleSheetLayoutView="75" workbookViewId="0" topLeftCell="A1">
      <pane xSplit="5220" topLeftCell="M1" activePane="topRight" state="split"/>
      <selection pane="topLeft" activeCell="N27" sqref="N27"/>
      <selection pane="topRight" activeCell="N27" sqref="N27"/>
    </sheetView>
  </sheetViews>
  <sheetFormatPr defaultColWidth="11.421875" defaultRowHeight="12.75"/>
  <cols>
    <col min="1" max="7" width="0.42578125" style="39" customWidth="1"/>
    <col min="8" max="8" width="35.00390625" style="39" customWidth="1"/>
    <col min="9" max="9" width="11.7109375" style="39" customWidth="1"/>
    <col min="10" max="10" width="12.140625" style="39" customWidth="1"/>
    <col min="11" max="11" width="12.57421875" style="39" customWidth="1"/>
    <col min="12" max="12" width="13.00390625" style="39" customWidth="1"/>
    <col min="13" max="13" width="14.421875" style="39" customWidth="1"/>
    <col min="14" max="14" width="11.7109375" style="39" customWidth="1"/>
    <col min="15" max="15" width="12.140625" style="39" customWidth="1"/>
    <col min="16" max="16" width="12.57421875" style="39" customWidth="1"/>
    <col min="17" max="17" width="13.00390625" style="39" customWidth="1"/>
    <col min="18" max="18" width="10.57421875" style="39" customWidth="1"/>
    <col min="19" max="16384" width="3.00390625" style="39" customWidth="1"/>
  </cols>
  <sheetData>
    <row r="1" spans="1:18" s="37" customFormat="1" ht="12.75">
      <c r="A1" s="118" t="s">
        <v>487</v>
      </c>
      <c r="B1" s="118"/>
      <c r="C1" s="118"/>
      <c r="D1" s="118"/>
      <c r="E1" s="118"/>
      <c r="F1" s="118"/>
      <c r="G1" s="118"/>
      <c r="H1" s="118"/>
      <c r="I1" s="118"/>
      <c r="J1" s="118"/>
      <c r="K1" s="118"/>
      <c r="L1" s="118"/>
      <c r="M1" s="118"/>
      <c r="N1" s="118"/>
      <c r="O1" s="118"/>
      <c r="P1" s="118"/>
      <c r="Q1" s="118"/>
      <c r="R1" s="118"/>
    </row>
    <row r="2" spans="1:18" s="37" customFormat="1" ht="13.5" customHeight="1">
      <c r="A2" s="118" t="s">
        <v>194</v>
      </c>
      <c r="B2" s="118"/>
      <c r="C2" s="118"/>
      <c r="D2" s="118"/>
      <c r="E2" s="118"/>
      <c r="F2" s="118"/>
      <c r="G2" s="118"/>
      <c r="H2" s="118"/>
      <c r="I2" s="118"/>
      <c r="J2" s="118"/>
      <c r="K2" s="118"/>
      <c r="L2" s="118"/>
      <c r="M2" s="118"/>
      <c r="N2" s="118"/>
      <c r="O2" s="118"/>
      <c r="P2" s="118"/>
      <c r="Q2" s="118"/>
      <c r="R2" s="118"/>
    </row>
    <row r="3" spans="6:18" s="37" customFormat="1" ht="13.5" customHeight="1">
      <c r="F3" s="38"/>
      <c r="G3" s="38"/>
      <c r="H3" s="38"/>
      <c r="I3" s="38"/>
      <c r="J3" s="38"/>
      <c r="K3" s="38"/>
      <c r="L3" s="38"/>
      <c r="M3" s="38"/>
      <c r="N3" s="38"/>
      <c r="O3" s="38"/>
      <c r="P3" s="38"/>
      <c r="Q3" s="38"/>
      <c r="R3" s="38"/>
    </row>
    <row r="4" spans="9:13" ht="13.5" thickBot="1">
      <c r="I4" s="41"/>
      <c r="J4" s="41"/>
      <c r="K4" s="41"/>
      <c r="L4" s="41"/>
      <c r="M4" s="43"/>
    </row>
    <row r="5" spans="1:18" ht="12.75">
      <c r="A5" s="40"/>
      <c r="B5" s="40"/>
      <c r="C5" s="40"/>
      <c r="D5" s="40"/>
      <c r="E5" s="40"/>
      <c r="F5" s="40"/>
      <c r="G5" s="40"/>
      <c r="H5" s="40"/>
      <c r="I5" s="421" t="s">
        <v>415</v>
      </c>
      <c r="J5" s="421"/>
      <c r="K5" s="421"/>
      <c r="L5" s="421"/>
      <c r="M5" s="422"/>
      <c r="N5" s="119" t="s">
        <v>482</v>
      </c>
      <c r="O5" s="119"/>
      <c r="P5" s="119"/>
      <c r="Q5" s="119"/>
      <c r="R5" s="120"/>
    </row>
    <row r="6" spans="1:18" ht="12.75">
      <c r="A6" s="41"/>
      <c r="B6" s="41"/>
      <c r="C6" s="41" t="s">
        <v>192</v>
      </c>
      <c r="D6" s="41"/>
      <c r="E6" s="41"/>
      <c r="F6" s="41"/>
      <c r="G6" s="41"/>
      <c r="H6" s="41"/>
      <c r="I6" s="42" t="s">
        <v>359</v>
      </c>
      <c r="J6" s="42" t="s">
        <v>360</v>
      </c>
      <c r="K6" s="42" t="s">
        <v>361</v>
      </c>
      <c r="L6" s="42" t="s">
        <v>373</v>
      </c>
      <c r="M6" s="106" t="s">
        <v>488</v>
      </c>
      <c r="N6" s="42" t="s">
        <v>359</v>
      </c>
      <c r="O6" s="42" t="s">
        <v>360</v>
      </c>
      <c r="P6" s="42" t="s">
        <v>361</v>
      </c>
      <c r="Q6" s="42" t="s">
        <v>373</v>
      </c>
      <c r="R6" s="106" t="s">
        <v>489</v>
      </c>
    </row>
    <row r="7" spans="1:18" ht="13.5" thickBot="1">
      <c r="A7" s="43"/>
      <c r="B7" s="43"/>
      <c r="C7" s="43"/>
      <c r="D7" s="43"/>
      <c r="E7" s="43"/>
      <c r="F7" s="43"/>
      <c r="G7" s="43"/>
      <c r="H7" s="44"/>
      <c r="I7" s="44"/>
      <c r="J7" s="44"/>
      <c r="K7" s="44"/>
      <c r="L7" s="44"/>
      <c r="M7" s="107"/>
      <c r="N7" s="44"/>
      <c r="O7" s="44"/>
      <c r="P7" s="44"/>
      <c r="Q7" s="44"/>
      <c r="R7" s="107"/>
    </row>
    <row r="8" spans="9:18" ht="12.75">
      <c r="I8" s="41"/>
      <c r="J8" s="41"/>
      <c r="K8" s="41"/>
      <c r="L8" s="41"/>
      <c r="M8" s="117"/>
      <c r="R8" s="117"/>
    </row>
    <row r="9" spans="5:18" ht="12.75">
      <c r="E9" s="76" t="s">
        <v>362</v>
      </c>
      <c r="I9" s="123"/>
      <c r="J9" s="123"/>
      <c r="K9" s="123"/>
      <c r="L9" s="123"/>
      <c r="M9" s="124"/>
      <c r="N9" s="77"/>
      <c r="O9" s="77"/>
      <c r="P9" s="77"/>
      <c r="Q9" s="77"/>
      <c r="R9" s="124"/>
    </row>
    <row r="10" spans="5:18" ht="12.75">
      <c r="E10" s="78" t="s">
        <v>363</v>
      </c>
      <c r="I10" s="125">
        <v>0.04</v>
      </c>
      <c r="J10" s="125">
        <v>0.04</v>
      </c>
      <c r="K10" s="125">
        <v>0.04233933333333333</v>
      </c>
      <c r="L10" s="125">
        <v>0.04749166666666666</v>
      </c>
      <c r="M10" s="126">
        <v>0.04245775</v>
      </c>
      <c r="N10" s="90">
        <v>0.06771633333333334</v>
      </c>
      <c r="O10" s="90">
        <v>0.08156566666666666</v>
      </c>
      <c r="P10" s="90" t="e">
        <v>#REF!</v>
      </c>
      <c r="Q10" s="90" t="e">
        <v>#REF!</v>
      </c>
      <c r="R10" s="126" t="e">
        <v>#REF!</v>
      </c>
    </row>
    <row r="11" spans="5:18" ht="12.75">
      <c r="E11" s="78" t="s">
        <v>364</v>
      </c>
      <c r="I11" s="125">
        <v>0.04</v>
      </c>
      <c r="J11" s="125">
        <v>0.04</v>
      </c>
      <c r="K11" s="125">
        <v>0.04175466666666667</v>
      </c>
      <c r="L11" s="125">
        <v>0.046912333333333334</v>
      </c>
      <c r="M11" s="126">
        <v>0.04216675</v>
      </c>
      <c r="N11" s="90">
        <v>0.06711666666666667</v>
      </c>
      <c r="O11" s="90">
        <v>0.08089033333333333</v>
      </c>
      <c r="P11" s="90" t="e">
        <v>#REF!</v>
      </c>
      <c r="Q11" s="90" t="e">
        <v>#REF!</v>
      </c>
      <c r="R11" s="126" t="e">
        <v>#REF!</v>
      </c>
    </row>
    <row r="12" spans="5:18" ht="12.75">
      <c r="E12" s="78" t="s">
        <v>368</v>
      </c>
      <c r="I12" s="125">
        <v>0.04</v>
      </c>
      <c r="J12" s="125">
        <v>0.04</v>
      </c>
      <c r="K12" s="125">
        <v>0.04117</v>
      </c>
      <c r="L12" s="125">
        <v>0.044915666666666666</v>
      </c>
      <c r="M12" s="126">
        <v>0.04152141666666667</v>
      </c>
      <c r="N12" s="90">
        <v>0.06501366666666666</v>
      </c>
      <c r="O12" s="90">
        <v>0.079449</v>
      </c>
      <c r="P12" s="90" t="e">
        <v>#REF!</v>
      </c>
      <c r="Q12" s="90" t="e">
        <v>#REF!</v>
      </c>
      <c r="R12" s="126" t="e">
        <v>#REF!</v>
      </c>
    </row>
    <row r="13" spans="5:18" ht="12.75">
      <c r="E13" s="78" t="s">
        <v>365</v>
      </c>
      <c r="I13" s="125">
        <v>0.011673999999999999</v>
      </c>
      <c r="J13" s="125">
        <v>0.011221666666666666</v>
      </c>
      <c r="K13" s="125">
        <v>0.012931</v>
      </c>
      <c r="L13" s="125">
        <v>0.017481333333333335</v>
      </c>
      <c r="M13" s="126">
        <v>0.013326999999999999</v>
      </c>
      <c r="N13" s="90">
        <v>0.03764766666666666</v>
      </c>
      <c r="O13" s="90">
        <v>0.05205933333333334</v>
      </c>
      <c r="P13" s="90" t="e">
        <v>#REF!</v>
      </c>
      <c r="Q13" s="90" t="e">
        <v>#REF!</v>
      </c>
      <c r="R13" s="126" t="e">
        <v>#REF!</v>
      </c>
    </row>
    <row r="14" spans="4:18" ht="12.75">
      <c r="D14" s="41"/>
      <c r="E14" s="78" t="s">
        <v>366</v>
      </c>
      <c r="F14" s="41"/>
      <c r="G14" s="41"/>
      <c r="I14" s="125">
        <v>0.011675333333333334</v>
      </c>
      <c r="J14" s="125">
        <v>0.012271333333333334</v>
      </c>
      <c r="K14" s="125">
        <v>0.011783999999999998</v>
      </c>
      <c r="L14" s="125">
        <v>0.015225999999999998</v>
      </c>
      <c r="M14" s="126">
        <v>0.012739166666666666</v>
      </c>
      <c r="N14" s="90">
        <v>0.034876333333333336</v>
      </c>
      <c r="O14" s="90">
        <v>0.048953666666666666</v>
      </c>
      <c r="P14" s="90" t="e">
        <v>#REF!</v>
      </c>
      <c r="Q14" s="90" t="e">
        <v>#REF!</v>
      </c>
      <c r="R14" s="126" t="e">
        <v>#REF!</v>
      </c>
    </row>
    <row r="15" spans="5:18" ht="12.75">
      <c r="E15" s="78" t="s">
        <v>367</v>
      </c>
      <c r="F15" s="41"/>
      <c r="G15" s="41"/>
      <c r="I15" s="125">
        <v>0.011288999999999999</v>
      </c>
      <c r="J15" s="125">
        <v>0.012084666666666665</v>
      </c>
      <c r="K15" s="125">
        <v>0.012504333333333333</v>
      </c>
      <c r="L15" s="125">
        <v>0.016905</v>
      </c>
      <c r="M15" s="126">
        <v>0.01319575</v>
      </c>
      <c r="N15" s="90">
        <v>0.036405</v>
      </c>
      <c r="O15" s="90">
        <v>0.050341666666666667</v>
      </c>
      <c r="P15" s="90" t="e">
        <v>#REF!</v>
      </c>
      <c r="Q15" s="90" t="e">
        <v>#REF!</v>
      </c>
      <c r="R15" s="126" t="e">
        <v>#REF!</v>
      </c>
    </row>
    <row r="16" spans="5:18" ht="12.75">
      <c r="E16" s="78"/>
      <c r="F16" s="41"/>
      <c r="G16" s="41"/>
      <c r="I16" s="125"/>
      <c r="J16" s="125"/>
      <c r="K16" s="125"/>
      <c r="L16" s="125"/>
      <c r="M16" s="126"/>
      <c r="N16" s="90"/>
      <c r="O16" s="90"/>
      <c r="P16" s="90"/>
      <c r="Q16" s="90"/>
      <c r="R16" s="126"/>
    </row>
    <row r="17" spans="5:18" ht="12.75">
      <c r="E17" s="78"/>
      <c r="F17" s="41"/>
      <c r="G17" s="41"/>
      <c r="I17" s="125"/>
      <c r="J17" s="125"/>
      <c r="K17" s="125"/>
      <c r="L17" s="125"/>
      <c r="M17" s="126"/>
      <c r="N17" s="90"/>
      <c r="O17" s="90"/>
      <c r="P17" s="90"/>
      <c r="Q17" s="90"/>
      <c r="R17" s="126"/>
    </row>
    <row r="18" spans="5:18" ht="12.75">
      <c r="E18" s="78"/>
      <c r="F18" s="41"/>
      <c r="G18" s="41"/>
      <c r="I18" s="125"/>
      <c r="J18" s="125"/>
      <c r="K18" s="125"/>
      <c r="L18" s="125"/>
      <c r="M18" s="126"/>
      <c r="N18" s="90"/>
      <c r="O18" s="90"/>
      <c r="P18" s="90"/>
      <c r="Q18" s="90"/>
      <c r="R18" s="126"/>
    </row>
    <row r="19" spans="5:18" ht="12.75">
      <c r="E19" s="76" t="s">
        <v>369</v>
      </c>
      <c r="F19" s="41"/>
      <c r="G19" s="41"/>
      <c r="I19" s="125"/>
      <c r="J19" s="125"/>
      <c r="K19" s="125"/>
      <c r="L19" s="125"/>
      <c r="M19" s="126"/>
      <c r="N19" s="90"/>
      <c r="O19" s="90"/>
      <c r="P19" s="90"/>
      <c r="Q19" s="90"/>
      <c r="R19" s="126"/>
    </row>
    <row r="20" spans="5:18" ht="12.75">
      <c r="E20" s="78" t="s">
        <v>370</v>
      </c>
      <c r="F20" s="41"/>
      <c r="G20" s="41"/>
      <c r="I20" s="125">
        <v>0.04</v>
      </c>
      <c r="J20" s="125">
        <v>0.04</v>
      </c>
      <c r="K20" s="125">
        <v>0.04406376333333333</v>
      </c>
      <c r="L20" s="125">
        <v>0.049285999999999996</v>
      </c>
      <c r="M20" s="126">
        <v>0.04333744083333334</v>
      </c>
      <c r="N20" s="90" t="e">
        <v>#REF!</v>
      </c>
      <c r="O20" s="90" t="e">
        <v>#REF!</v>
      </c>
      <c r="P20" s="90" t="e">
        <v>#REF!</v>
      </c>
      <c r="Q20" s="90" t="e">
        <v>#REF!</v>
      </c>
      <c r="R20" s="126" t="e">
        <v>#REF!</v>
      </c>
    </row>
    <row r="21" spans="5:18" ht="12.75">
      <c r="E21" s="78" t="s">
        <v>371</v>
      </c>
      <c r="F21" s="41"/>
      <c r="G21" s="41"/>
      <c r="I21" s="125">
        <v>0.011783999999999998</v>
      </c>
      <c r="J21" s="125">
        <v>0.015225999999999998</v>
      </c>
      <c r="K21" s="125">
        <v>0.019710103333333336</v>
      </c>
      <c r="L21" s="125">
        <v>0.024743666666666667</v>
      </c>
      <c r="M21" s="126">
        <v>0.0178659425</v>
      </c>
      <c r="N21" s="90">
        <v>0.06960333333333334</v>
      </c>
      <c r="O21" s="90">
        <v>0.0825</v>
      </c>
      <c r="P21" s="90" t="e">
        <v>#REF!</v>
      </c>
      <c r="Q21" s="90" t="e">
        <v>#REF!</v>
      </c>
      <c r="R21" s="126" t="e">
        <v>#REF!</v>
      </c>
    </row>
    <row r="22" spans="4:18" ht="12.75">
      <c r="D22" s="41"/>
      <c r="E22" s="78" t="s">
        <v>372</v>
      </c>
      <c r="F22" s="41"/>
      <c r="G22" s="41"/>
      <c r="I22" s="125">
        <v>0.011221666666666666</v>
      </c>
      <c r="J22" s="125">
        <v>0.012931</v>
      </c>
      <c r="K22" s="125">
        <v>0.01748142</v>
      </c>
      <c r="L22" s="125">
        <v>0.022909333333333334</v>
      </c>
      <c r="M22" s="126">
        <v>0.016135855</v>
      </c>
      <c r="N22" s="90">
        <v>0.04520633333333333</v>
      </c>
      <c r="O22" s="90">
        <v>0.05491766666666667</v>
      </c>
      <c r="P22" s="90" t="e">
        <v>#REF!</v>
      </c>
      <c r="Q22" s="90" t="e">
        <v>#REF!</v>
      </c>
      <c r="R22" s="126" t="e">
        <v>#REF!</v>
      </c>
    </row>
    <row r="23" spans="4:18" ht="12.75">
      <c r="D23" s="41"/>
      <c r="E23" s="78"/>
      <c r="F23" s="41"/>
      <c r="G23" s="41"/>
      <c r="I23" s="90"/>
      <c r="J23" s="90"/>
      <c r="K23" s="90"/>
      <c r="L23" s="90"/>
      <c r="M23" s="90"/>
      <c r="N23" s="90"/>
      <c r="O23" s="90"/>
      <c r="P23" s="90"/>
      <c r="Q23" s="90"/>
      <c r="R23" s="90"/>
    </row>
    <row r="24" spans="3:5" s="37" customFormat="1" ht="12.75">
      <c r="C24" s="48"/>
      <c r="D24" s="48"/>
      <c r="E24" s="48"/>
    </row>
  </sheetData>
  <mergeCells count="1">
    <mergeCell ref="I5:M5"/>
  </mergeCells>
  <printOptions horizontalCentered="1"/>
  <pageMargins left="0.75" right="0.7874015748031497" top="0.63" bottom="0.2755905511811024" header="0.2362204724409449" footer="0.1968503937007874"/>
  <pageSetup fitToHeight="0" fitToWidth="0" orientation="landscape" scale="59" r:id="rId1"/>
</worksheet>
</file>

<file path=xl/worksheets/sheet27.xml><?xml version="1.0" encoding="utf-8"?>
<worksheet xmlns="http://schemas.openxmlformats.org/spreadsheetml/2006/main" xmlns:r="http://schemas.openxmlformats.org/officeDocument/2006/relationships">
  <dimension ref="A1:R69"/>
  <sheetViews>
    <sheetView zoomScale="75" zoomScaleNormal="75" zoomScaleSheetLayoutView="75" workbookViewId="0" topLeftCell="A35">
      <selection activeCell="N59" sqref="N59"/>
    </sheetView>
  </sheetViews>
  <sheetFormatPr defaultColWidth="11.421875" defaultRowHeight="12.75"/>
  <cols>
    <col min="1" max="5" width="0.42578125" style="39" customWidth="1"/>
    <col min="6" max="6" width="1.1484375" style="39" customWidth="1"/>
    <col min="7" max="7" width="2.00390625" style="39" customWidth="1"/>
    <col min="8" max="8" width="24.8515625" style="39" customWidth="1"/>
    <col min="9" max="9" width="6.57421875" style="39" customWidth="1"/>
    <col min="10" max="10" width="6.140625" style="39" customWidth="1"/>
    <col min="11" max="11" width="6.421875" style="39" customWidth="1"/>
    <col min="12" max="12" width="6.8515625" style="39" customWidth="1"/>
    <col min="13" max="13" width="8.8515625" style="39" customWidth="1"/>
    <col min="14" max="14" width="6.7109375" style="39" customWidth="1"/>
    <col min="15" max="15" width="7.140625" style="39" customWidth="1"/>
    <col min="16" max="16" width="7.57421875" style="39" customWidth="1"/>
    <col min="17" max="17" width="8.00390625" style="39" customWidth="1"/>
    <col min="18" max="18" width="8.8515625" style="39" customWidth="1"/>
    <col min="19" max="16384" width="3.00390625" style="39" customWidth="1"/>
  </cols>
  <sheetData>
    <row r="1" spans="1:18" s="37" customFormat="1" ht="12.75">
      <c r="A1" s="118" t="s">
        <v>490</v>
      </c>
      <c r="B1" s="118"/>
      <c r="C1" s="118"/>
      <c r="D1" s="118"/>
      <c r="E1" s="118"/>
      <c r="F1" s="118"/>
      <c r="G1" s="118"/>
      <c r="H1" s="118"/>
      <c r="I1" s="118"/>
      <c r="J1" s="118"/>
      <c r="K1" s="118"/>
      <c r="L1" s="118"/>
      <c r="M1" s="118"/>
      <c r="N1" s="118"/>
      <c r="O1" s="118"/>
      <c r="P1" s="118"/>
      <c r="Q1" s="118"/>
      <c r="R1" s="118"/>
    </row>
    <row r="2" spans="1:18" s="37" customFormat="1" ht="13.5" customHeight="1">
      <c r="A2" s="118"/>
      <c r="B2" s="118"/>
      <c r="C2" s="118"/>
      <c r="D2" s="118"/>
      <c r="E2" s="118"/>
      <c r="F2" s="118"/>
      <c r="G2" s="118"/>
      <c r="H2" s="118"/>
      <c r="I2" s="118"/>
      <c r="J2" s="118"/>
      <c r="K2" s="118"/>
      <c r="L2" s="118"/>
      <c r="M2" s="118"/>
      <c r="N2" s="118"/>
      <c r="O2" s="118"/>
      <c r="P2" s="118"/>
      <c r="Q2" s="118"/>
      <c r="R2" s="118"/>
    </row>
    <row r="3" spans="1:18" ht="13.5" thickBot="1">
      <c r="A3" s="89"/>
      <c r="B3" s="89"/>
      <c r="C3" s="89"/>
      <c r="D3" s="89"/>
      <c r="E3" s="89"/>
      <c r="F3" s="89"/>
      <c r="G3" s="89"/>
      <c r="H3" s="89"/>
      <c r="I3" s="89"/>
      <c r="J3" s="89"/>
      <c r="K3" s="89"/>
      <c r="L3" s="89"/>
      <c r="M3" s="89"/>
      <c r="N3" s="89"/>
      <c r="O3" s="89"/>
      <c r="P3" s="89"/>
      <c r="Q3" s="89"/>
      <c r="R3" s="89"/>
    </row>
    <row r="4" spans="1:18" ht="12.75">
      <c r="A4" s="40"/>
      <c r="B4" s="40"/>
      <c r="C4" s="40"/>
      <c r="D4" s="40"/>
      <c r="E4" s="40"/>
      <c r="F4" s="40"/>
      <c r="G4" s="40"/>
      <c r="H4" s="40"/>
      <c r="I4" s="421" t="s">
        <v>415</v>
      </c>
      <c r="J4" s="421"/>
      <c r="K4" s="421"/>
      <c r="L4" s="421"/>
      <c r="M4" s="423"/>
      <c r="N4" s="119" t="s">
        <v>482</v>
      </c>
      <c r="O4" s="119"/>
      <c r="P4" s="119"/>
      <c r="Q4" s="119"/>
      <c r="R4" s="121"/>
    </row>
    <row r="5" spans="1:18" ht="12.75">
      <c r="A5" s="41"/>
      <c r="B5" s="41"/>
      <c r="C5" s="41" t="s">
        <v>192</v>
      </c>
      <c r="D5" s="41"/>
      <c r="E5" s="41"/>
      <c r="F5" s="41"/>
      <c r="G5" s="41"/>
      <c r="H5" s="41"/>
      <c r="I5" s="42" t="s">
        <v>355</v>
      </c>
      <c r="J5" s="42" t="s">
        <v>356</v>
      </c>
      <c r="K5" s="42" t="s">
        <v>357</v>
      </c>
      <c r="L5" s="42" t="s">
        <v>358</v>
      </c>
      <c r="M5" s="91" t="s">
        <v>416</v>
      </c>
      <c r="N5" s="42" t="s">
        <v>355</v>
      </c>
      <c r="O5" s="42" t="s">
        <v>356</v>
      </c>
      <c r="P5" s="42" t="s">
        <v>357</v>
      </c>
      <c r="Q5" s="42" t="s">
        <v>358</v>
      </c>
      <c r="R5" s="91" t="s">
        <v>484</v>
      </c>
    </row>
    <row r="6" spans="1:18" ht="13.5" thickBot="1">
      <c r="A6" s="43"/>
      <c r="B6" s="43"/>
      <c r="C6" s="43"/>
      <c r="D6" s="43"/>
      <c r="E6" s="43"/>
      <c r="F6" s="43"/>
      <c r="G6" s="43"/>
      <c r="H6" s="44"/>
      <c r="I6" s="44"/>
      <c r="J6" s="44"/>
      <c r="K6" s="44"/>
      <c r="L6" s="44"/>
      <c r="M6" s="92"/>
      <c r="N6" s="44"/>
      <c r="O6" s="44"/>
      <c r="P6" s="44"/>
      <c r="Q6" s="44"/>
      <c r="R6" s="92"/>
    </row>
    <row r="7" spans="9:18" ht="12.75">
      <c r="I7" s="41"/>
      <c r="J7" s="41"/>
      <c r="K7" s="41"/>
      <c r="L7" s="41"/>
      <c r="M7" s="93"/>
      <c r="R7" s="93"/>
    </row>
    <row r="8" spans="6:18" ht="12.75">
      <c r="F8" s="39" t="s">
        <v>328</v>
      </c>
      <c r="I8" s="94"/>
      <c r="J8" s="94"/>
      <c r="K8" s="94"/>
      <c r="L8" s="94"/>
      <c r="M8" s="95"/>
      <c r="N8" s="45"/>
      <c r="O8" s="45"/>
      <c r="P8" s="45"/>
      <c r="Q8" s="45"/>
      <c r="R8" s="95"/>
    </row>
    <row r="9" spans="6:18" ht="12.75">
      <c r="F9" s="39" t="s">
        <v>329</v>
      </c>
      <c r="I9" s="94"/>
      <c r="J9" s="94"/>
      <c r="K9" s="94"/>
      <c r="L9" s="94"/>
      <c r="M9" s="95"/>
      <c r="N9" s="45"/>
      <c r="O9" s="45"/>
      <c r="P9" s="45"/>
      <c r="Q9" s="45"/>
      <c r="R9" s="95"/>
    </row>
    <row r="10" spans="4:18" ht="12.75">
      <c r="D10" s="41"/>
      <c r="E10" s="41"/>
      <c r="F10" s="41" t="s">
        <v>330</v>
      </c>
      <c r="G10" s="41"/>
      <c r="I10" s="94"/>
      <c r="J10" s="94"/>
      <c r="K10" s="94"/>
      <c r="L10" s="94"/>
      <c r="M10" s="95"/>
      <c r="N10" s="45"/>
      <c r="O10" s="45"/>
      <c r="P10" s="45"/>
      <c r="Q10" s="45"/>
      <c r="R10" s="95"/>
    </row>
    <row r="11" spans="6:18" ht="12.75">
      <c r="F11" s="41" t="s">
        <v>383</v>
      </c>
      <c r="G11" s="41"/>
      <c r="I11" s="94">
        <v>10.322453363730006</v>
      </c>
      <c r="J11" s="94">
        <v>7.041688654353578</v>
      </c>
      <c r="K11" s="94">
        <v>8.783202099737508</v>
      </c>
      <c r="L11" s="94">
        <v>10.497824443854341</v>
      </c>
      <c r="M11" s="95">
        <v>9.161163040955415</v>
      </c>
      <c r="N11" s="45" t="e">
        <v>#REF!</v>
      </c>
      <c r="O11" s="45" t="e">
        <v>#REF!</v>
      </c>
      <c r="P11" s="45" t="e">
        <v>#REF!</v>
      </c>
      <c r="Q11" s="45" t="e">
        <v>#REF!</v>
      </c>
      <c r="R11" s="95" t="e">
        <v>#REF!</v>
      </c>
    </row>
    <row r="12" spans="6:18" ht="12.75">
      <c r="F12" s="41"/>
      <c r="G12" s="41"/>
      <c r="I12" s="94"/>
      <c r="J12" s="94"/>
      <c r="K12" s="94"/>
      <c r="L12" s="94"/>
      <c r="M12" s="95"/>
      <c r="N12" s="45"/>
      <c r="O12" s="45"/>
      <c r="P12" s="45"/>
      <c r="Q12" s="45"/>
      <c r="R12" s="95"/>
    </row>
    <row r="13" spans="6:18" ht="12.75">
      <c r="F13" s="41" t="s">
        <v>331</v>
      </c>
      <c r="G13" s="41"/>
      <c r="I13" s="94"/>
      <c r="J13" s="94"/>
      <c r="K13" s="94"/>
      <c r="L13" s="94"/>
      <c r="M13" s="95"/>
      <c r="N13" s="45"/>
      <c r="O13" s="45"/>
      <c r="P13" s="45"/>
      <c r="Q13" s="45"/>
      <c r="R13" s="95"/>
    </row>
    <row r="14" spans="6:18" ht="12.75">
      <c r="F14" s="41"/>
      <c r="G14" s="41"/>
      <c r="H14" s="39" t="s">
        <v>332</v>
      </c>
      <c r="I14" s="94"/>
      <c r="J14" s="94"/>
      <c r="K14" s="94"/>
      <c r="L14" s="94"/>
      <c r="M14" s="95"/>
      <c r="N14" s="45"/>
      <c r="O14" s="45"/>
      <c r="P14" s="45"/>
      <c r="Q14" s="45"/>
      <c r="R14" s="95"/>
    </row>
    <row r="15" spans="6:18" ht="12.75">
      <c r="F15" s="41"/>
      <c r="G15" s="41" t="s">
        <v>333</v>
      </c>
      <c r="I15" s="94"/>
      <c r="J15" s="94"/>
      <c r="K15" s="94"/>
      <c r="L15" s="94"/>
      <c r="M15" s="95"/>
      <c r="N15" s="45"/>
      <c r="O15" s="45"/>
      <c r="P15" s="45"/>
      <c r="Q15" s="45"/>
      <c r="R15" s="95"/>
    </row>
    <row r="16" spans="6:18" ht="12.75">
      <c r="F16" s="41"/>
      <c r="G16" s="41" t="s">
        <v>334</v>
      </c>
      <c r="I16" s="94"/>
      <c r="J16" s="94"/>
      <c r="K16" s="94"/>
      <c r="L16" s="94"/>
      <c r="M16" s="95"/>
      <c r="N16" s="45"/>
      <c r="O16" s="45"/>
      <c r="P16" s="45"/>
      <c r="Q16" s="45"/>
      <c r="R16" s="95"/>
    </row>
    <row r="17" spans="4:18" ht="12.75">
      <c r="D17" s="41"/>
      <c r="E17" s="41"/>
      <c r="F17" s="41"/>
      <c r="G17" s="41" t="s">
        <v>335</v>
      </c>
      <c r="I17" s="94"/>
      <c r="J17" s="94"/>
      <c r="K17" s="94"/>
      <c r="L17" s="94"/>
      <c r="M17" s="93"/>
      <c r="R17" s="93"/>
    </row>
    <row r="18" spans="4:18" ht="12.75">
      <c r="D18" s="41"/>
      <c r="E18" s="41"/>
      <c r="F18" s="41"/>
      <c r="G18" s="41"/>
      <c r="I18" s="94"/>
      <c r="J18" s="94"/>
      <c r="K18" s="94"/>
      <c r="L18" s="94"/>
      <c r="M18" s="95"/>
      <c r="N18" s="45"/>
      <c r="O18" s="45"/>
      <c r="P18" s="45"/>
      <c r="Q18" s="45"/>
      <c r="R18" s="95"/>
    </row>
    <row r="19" spans="5:18" ht="12.75">
      <c r="E19" s="41"/>
      <c r="F19" s="41" t="s">
        <v>336</v>
      </c>
      <c r="G19" s="41"/>
      <c r="I19" s="94"/>
      <c r="J19" s="94"/>
      <c r="K19" s="94"/>
      <c r="L19" s="94"/>
      <c r="M19" s="95"/>
      <c r="N19" s="45"/>
      <c r="O19" s="45"/>
      <c r="P19" s="45"/>
      <c r="Q19" s="45"/>
      <c r="R19" s="95"/>
    </row>
    <row r="20" spans="5:18" ht="12.75">
      <c r="E20" s="41"/>
      <c r="F20" s="41"/>
      <c r="G20" s="41" t="s">
        <v>338</v>
      </c>
      <c r="I20" s="96"/>
      <c r="J20" s="96"/>
      <c r="K20" s="96"/>
      <c r="L20" s="96"/>
      <c r="M20" s="97"/>
      <c r="N20" s="46"/>
      <c r="O20" s="46"/>
      <c r="P20" s="46"/>
      <c r="Q20" s="46"/>
      <c r="R20" s="97"/>
    </row>
    <row r="21" spans="7:18" ht="12.75">
      <c r="G21" s="39" t="s">
        <v>337</v>
      </c>
      <c r="H21" s="41"/>
      <c r="I21" s="96"/>
      <c r="J21" s="96"/>
      <c r="K21" s="96"/>
      <c r="L21" s="96"/>
      <c r="M21" s="97"/>
      <c r="N21" s="46"/>
      <c r="O21" s="46"/>
      <c r="P21" s="46"/>
      <c r="Q21" s="46"/>
      <c r="R21" s="97"/>
    </row>
    <row r="22" spans="5:18" ht="12.75">
      <c r="E22" s="41"/>
      <c r="F22" s="41"/>
      <c r="G22" s="41" t="s">
        <v>339</v>
      </c>
      <c r="I22" s="94"/>
      <c r="J22" s="94"/>
      <c r="K22" s="94"/>
      <c r="L22" s="94"/>
      <c r="M22" s="95"/>
      <c r="N22" s="45"/>
      <c r="O22" s="45"/>
      <c r="P22" s="45"/>
      <c r="Q22" s="45"/>
      <c r="R22" s="95"/>
    </row>
    <row r="23" spans="5:18" ht="12.75">
      <c r="E23" s="41"/>
      <c r="F23" s="41"/>
      <c r="G23" s="41"/>
      <c r="I23" s="94"/>
      <c r="J23" s="94"/>
      <c r="K23" s="94"/>
      <c r="L23" s="94"/>
      <c r="M23" s="95"/>
      <c r="N23" s="45"/>
      <c r="O23" s="45"/>
      <c r="P23" s="45"/>
      <c r="Q23" s="45"/>
      <c r="R23" s="95"/>
    </row>
    <row r="24" spans="6:18" ht="12.75">
      <c r="F24" s="41" t="s">
        <v>340</v>
      </c>
      <c r="G24" s="41"/>
      <c r="I24" s="96"/>
      <c r="J24" s="96"/>
      <c r="K24" s="96"/>
      <c r="L24" s="96"/>
      <c r="M24" s="97"/>
      <c r="N24" s="46"/>
      <c r="O24" s="46"/>
      <c r="P24" s="46"/>
      <c r="Q24" s="46"/>
      <c r="R24" s="97"/>
    </row>
    <row r="25" spans="6:18" ht="12.75">
      <c r="F25" s="41"/>
      <c r="G25" s="41" t="s">
        <v>338</v>
      </c>
      <c r="I25" s="96"/>
      <c r="J25" s="96"/>
      <c r="K25" s="96"/>
      <c r="L25" s="96"/>
      <c r="M25" s="97"/>
      <c r="N25" s="46"/>
      <c r="O25" s="46"/>
      <c r="P25" s="46"/>
      <c r="Q25" s="46"/>
      <c r="R25" s="97"/>
    </row>
    <row r="26" spans="5:18" ht="12.75">
      <c r="E26" s="41"/>
      <c r="G26" s="39" t="s">
        <v>337</v>
      </c>
      <c r="H26" s="41"/>
      <c r="I26" s="94"/>
      <c r="J26" s="94"/>
      <c r="K26" s="94"/>
      <c r="L26" s="94"/>
      <c r="M26" s="95"/>
      <c r="N26" s="45"/>
      <c r="O26" s="45"/>
      <c r="P26" s="45"/>
      <c r="Q26" s="45"/>
      <c r="R26" s="95"/>
    </row>
    <row r="27" spans="4:18" ht="12.75">
      <c r="D27" s="41"/>
      <c r="E27" s="41"/>
      <c r="F27" s="41"/>
      <c r="G27" s="41" t="s">
        <v>339</v>
      </c>
      <c r="I27" s="94"/>
      <c r="J27" s="94"/>
      <c r="K27" s="94"/>
      <c r="L27" s="94"/>
      <c r="M27" s="93"/>
      <c r="R27" s="93"/>
    </row>
    <row r="28" spans="4:18" ht="12.75">
      <c r="D28" s="41"/>
      <c r="E28" s="41"/>
      <c r="F28" s="41"/>
      <c r="G28" s="41"/>
      <c r="I28" s="94"/>
      <c r="J28" s="94"/>
      <c r="K28" s="94"/>
      <c r="L28" s="94"/>
      <c r="M28" s="95"/>
      <c r="N28" s="45"/>
      <c r="O28" s="45"/>
      <c r="P28" s="45"/>
      <c r="Q28" s="45"/>
      <c r="R28" s="95"/>
    </row>
    <row r="29" spans="5:18" ht="12.75">
      <c r="E29" s="41"/>
      <c r="F29" s="41" t="s">
        <v>341</v>
      </c>
      <c r="G29" s="41"/>
      <c r="I29" s="94"/>
      <c r="J29" s="94"/>
      <c r="K29" s="94"/>
      <c r="L29" s="94"/>
      <c r="M29" s="95"/>
      <c r="N29" s="45"/>
      <c r="O29" s="45"/>
      <c r="P29" s="45"/>
      <c r="Q29" s="45"/>
      <c r="R29" s="95"/>
    </row>
    <row r="30" spans="6:18" ht="12.75">
      <c r="F30" s="41"/>
      <c r="G30" s="41" t="s">
        <v>338</v>
      </c>
      <c r="I30" s="96"/>
      <c r="J30" s="96"/>
      <c r="K30" s="96"/>
      <c r="L30" s="96"/>
      <c r="M30" s="97"/>
      <c r="N30" s="46"/>
      <c r="O30" s="46"/>
      <c r="P30" s="46"/>
      <c r="Q30" s="46"/>
      <c r="R30" s="97"/>
    </row>
    <row r="31" spans="7:18" ht="12.75">
      <c r="G31" s="39" t="s">
        <v>337</v>
      </c>
      <c r="H31" s="41"/>
      <c r="I31" s="96"/>
      <c r="J31" s="96"/>
      <c r="K31" s="96"/>
      <c r="L31" s="96"/>
      <c r="M31" s="97"/>
      <c r="N31" s="46"/>
      <c r="O31" s="46"/>
      <c r="P31" s="46"/>
      <c r="Q31" s="46"/>
      <c r="R31" s="97"/>
    </row>
    <row r="32" spans="5:18" ht="12.75">
      <c r="E32" s="41"/>
      <c r="F32" s="41"/>
      <c r="G32" s="41" t="s">
        <v>339</v>
      </c>
      <c r="I32" s="94"/>
      <c r="J32" s="94"/>
      <c r="K32" s="94"/>
      <c r="L32" s="94"/>
      <c r="M32" s="95"/>
      <c r="N32" s="45"/>
      <c r="O32" s="45"/>
      <c r="P32" s="45"/>
      <c r="Q32" s="45"/>
      <c r="R32" s="95"/>
    </row>
    <row r="33" spans="5:18" ht="12.75">
      <c r="E33" s="41"/>
      <c r="F33" s="41"/>
      <c r="G33" s="41"/>
      <c r="I33" s="94"/>
      <c r="J33" s="94"/>
      <c r="K33" s="94"/>
      <c r="L33" s="94"/>
      <c r="M33" s="95"/>
      <c r="N33" s="45"/>
      <c r="O33" s="45"/>
      <c r="P33" s="45"/>
      <c r="Q33" s="45"/>
      <c r="R33" s="95"/>
    </row>
    <row r="34" spans="6:18" ht="12.75">
      <c r="F34" s="41" t="s">
        <v>342</v>
      </c>
      <c r="G34" s="41"/>
      <c r="I34" s="96"/>
      <c r="J34" s="96"/>
      <c r="K34" s="96"/>
      <c r="L34" s="96"/>
      <c r="M34" s="97"/>
      <c r="N34" s="46"/>
      <c r="O34" s="46"/>
      <c r="P34" s="46"/>
      <c r="Q34" s="46"/>
      <c r="R34" s="97"/>
    </row>
    <row r="35" spans="6:18" ht="12.75">
      <c r="F35" s="41"/>
      <c r="G35" s="41" t="s">
        <v>338</v>
      </c>
      <c r="I35" s="96"/>
      <c r="J35" s="96"/>
      <c r="K35" s="96"/>
      <c r="L35" s="96"/>
      <c r="M35" s="97"/>
      <c r="N35" s="46"/>
      <c r="O35" s="46"/>
      <c r="P35" s="46"/>
      <c r="Q35" s="46"/>
      <c r="R35" s="97"/>
    </row>
    <row r="36" spans="7:18" ht="12.75">
      <c r="G36" s="39" t="s">
        <v>337</v>
      </c>
      <c r="H36" s="41"/>
      <c r="I36" s="96"/>
      <c r="J36" s="96"/>
      <c r="K36" s="96"/>
      <c r="L36" s="96"/>
      <c r="M36" s="97"/>
      <c r="N36" s="46"/>
      <c r="O36" s="46"/>
      <c r="P36" s="46"/>
      <c r="Q36" s="46"/>
      <c r="R36" s="97"/>
    </row>
    <row r="37" spans="6:18" ht="12.75">
      <c r="F37" s="41"/>
      <c r="G37" s="41" t="s">
        <v>339</v>
      </c>
      <c r="I37" s="96"/>
      <c r="J37" s="96"/>
      <c r="K37" s="96"/>
      <c r="L37" s="96"/>
      <c r="M37" s="97"/>
      <c r="N37" s="46"/>
      <c r="O37" s="46"/>
      <c r="P37" s="46"/>
      <c r="Q37" s="46"/>
      <c r="R37" s="97"/>
    </row>
    <row r="38" spans="5:18" ht="12.75">
      <c r="E38" s="41"/>
      <c r="F38" s="41"/>
      <c r="G38" s="41"/>
      <c r="I38" s="94"/>
      <c r="J38" s="94"/>
      <c r="K38" s="94"/>
      <c r="L38" s="94"/>
      <c r="M38" s="95"/>
      <c r="N38" s="45"/>
      <c r="O38" s="45"/>
      <c r="P38" s="45"/>
      <c r="Q38" s="45"/>
      <c r="R38" s="95"/>
    </row>
    <row r="39" spans="6:18" ht="12.75">
      <c r="F39" s="41" t="s">
        <v>343</v>
      </c>
      <c r="G39" s="41"/>
      <c r="I39" s="96"/>
      <c r="J39" s="96"/>
      <c r="K39" s="96"/>
      <c r="L39" s="96"/>
      <c r="M39" s="97"/>
      <c r="N39" s="46"/>
      <c r="O39" s="46"/>
      <c r="P39" s="46"/>
      <c r="Q39" s="46"/>
      <c r="R39" s="97"/>
    </row>
    <row r="40" spans="6:18" ht="12.75">
      <c r="F40" s="41"/>
      <c r="G40" s="41" t="s">
        <v>338</v>
      </c>
      <c r="I40" s="96"/>
      <c r="J40" s="96"/>
      <c r="K40" s="96"/>
      <c r="L40" s="96"/>
      <c r="M40" s="97"/>
      <c r="N40" s="46"/>
      <c r="O40" s="46"/>
      <c r="P40" s="46"/>
      <c r="Q40" s="46"/>
      <c r="R40" s="97"/>
    </row>
    <row r="41" spans="5:18" ht="12.75">
      <c r="E41" s="41"/>
      <c r="G41" s="39" t="s">
        <v>337</v>
      </c>
      <c r="H41" s="41"/>
      <c r="I41" s="94"/>
      <c r="J41" s="94"/>
      <c r="K41" s="94"/>
      <c r="L41" s="94"/>
      <c r="M41" s="95"/>
      <c r="N41" s="45"/>
      <c r="O41" s="45"/>
      <c r="P41" s="45"/>
      <c r="Q41" s="45"/>
      <c r="R41" s="95"/>
    </row>
    <row r="42" spans="6:18" ht="12.75">
      <c r="F42" s="41"/>
      <c r="G42" s="41" t="s">
        <v>339</v>
      </c>
      <c r="I42" s="96"/>
      <c r="J42" s="96"/>
      <c r="K42" s="96"/>
      <c r="L42" s="96"/>
      <c r="M42" s="97"/>
      <c r="N42" s="46"/>
      <c r="O42" s="46"/>
      <c r="P42" s="46"/>
      <c r="Q42" s="46"/>
      <c r="R42" s="97"/>
    </row>
    <row r="43" spans="5:18" ht="12.75">
      <c r="E43" s="41"/>
      <c r="F43" s="41"/>
      <c r="G43" s="41"/>
      <c r="I43" s="94"/>
      <c r="J43" s="94"/>
      <c r="K43" s="94"/>
      <c r="L43" s="94"/>
      <c r="M43" s="95"/>
      <c r="N43" s="45"/>
      <c r="O43" s="45"/>
      <c r="P43" s="45"/>
      <c r="Q43" s="45"/>
      <c r="R43" s="95"/>
    </row>
    <row r="44" spans="5:18" ht="12.75">
      <c r="E44" s="41"/>
      <c r="F44" s="41" t="s">
        <v>344</v>
      </c>
      <c r="G44" s="41"/>
      <c r="I44" s="94"/>
      <c r="J44" s="94"/>
      <c r="K44" s="94"/>
      <c r="L44" s="94"/>
      <c r="M44" s="95"/>
      <c r="N44" s="45"/>
      <c r="O44" s="45"/>
      <c r="P44" s="45"/>
      <c r="Q44" s="45"/>
      <c r="R44" s="95"/>
    </row>
    <row r="45" spans="5:18" ht="12.75">
      <c r="E45" s="41"/>
      <c r="F45" s="41"/>
      <c r="G45" s="41" t="s">
        <v>338</v>
      </c>
      <c r="I45" s="94"/>
      <c r="J45" s="94"/>
      <c r="K45" s="94"/>
      <c r="L45" s="94"/>
      <c r="M45" s="95"/>
      <c r="N45" s="45"/>
      <c r="O45" s="45"/>
      <c r="P45" s="45"/>
      <c r="Q45" s="45"/>
      <c r="R45" s="95"/>
    </row>
    <row r="46" spans="3:18" ht="12.75">
      <c r="C46" s="41"/>
      <c r="D46" s="41"/>
      <c r="E46" s="41"/>
      <c r="G46" s="39" t="s">
        <v>337</v>
      </c>
      <c r="H46" s="41"/>
      <c r="I46" s="94"/>
      <c r="J46" s="94"/>
      <c r="K46" s="94"/>
      <c r="L46" s="94"/>
      <c r="M46" s="93"/>
      <c r="R46" s="93"/>
    </row>
    <row r="47" spans="6:18" ht="12.75">
      <c r="F47" s="41"/>
      <c r="G47" s="41" t="s">
        <v>339</v>
      </c>
      <c r="I47" s="41"/>
      <c r="J47" s="41"/>
      <c r="K47" s="41"/>
      <c r="L47" s="41"/>
      <c r="M47" s="93"/>
      <c r="R47" s="93"/>
    </row>
    <row r="48" spans="1:18" s="37" customFormat="1" ht="12.75">
      <c r="A48" s="39"/>
      <c r="B48" s="39"/>
      <c r="C48" s="41"/>
      <c r="D48" s="41"/>
      <c r="E48" s="41"/>
      <c r="F48" s="39"/>
      <c r="G48" s="39"/>
      <c r="H48" s="39"/>
      <c r="I48" s="98"/>
      <c r="J48" s="98"/>
      <c r="K48" s="98"/>
      <c r="L48" s="98"/>
      <c r="M48" s="99"/>
      <c r="N48" s="47"/>
      <c r="O48" s="47"/>
      <c r="P48" s="47"/>
      <c r="Q48" s="47"/>
      <c r="R48" s="99"/>
    </row>
    <row r="49" spans="1:18" s="37" customFormat="1" ht="12.75">
      <c r="A49" s="39"/>
      <c r="B49" s="39"/>
      <c r="C49" s="41"/>
      <c r="D49" s="41"/>
      <c r="E49" s="41"/>
      <c r="F49" s="41" t="s">
        <v>345</v>
      </c>
      <c r="G49" s="41"/>
      <c r="H49" s="39"/>
      <c r="I49" s="41"/>
      <c r="J49" s="41"/>
      <c r="K49" s="41"/>
      <c r="L49" s="41"/>
      <c r="M49" s="93"/>
      <c r="R49" s="122"/>
    </row>
    <row r="50" spans="1:18" s="37" customFormat="1" ht="12.75">
      <c r="A50" s="39"/>
      <c r="B50" s="41"/>
      <c r="C50" s="39"/>
      <c r="D50" s="41"/>
      <c r="E50" s="41"/>
      <c r="F50" s="41"/>
      <c r="G50" s="41" t="s">
        <v>338</v>
      </c>
      <c r="H50" s="39"/>
      <c r="I50" s="98"/>
      <c r="J50" s="98"/>
      <c r="K50" s="98"/>
      <c r="L50" s="98"/>
      <c r="M50" s="99"/>
      <c r="N50" s="47"/>
      <c r="O50" s="47"/>
      <c r="P50" s="47"/>
      <c r="Q50" s="47"/>
      <c r="R50" s="99"/>
    </row>
    <row r="51" spans="1:18" s="37" customFormat="1" ht="12" customHeight="1">
      <c r="A51" s="39"/>
      <c r="B51" s="39"/>
      <c r="C51" s="41"/>
      <c r="D51" s="41"/>
      <c r="E51" s="41"/>
      <c r="F51" s="39"/>
      <c r="G51" s="39" t="s">
        <v>337</v>
      </c>
      <c r="H51" s="41"/>
      <c r="I51" s="41"/>
      <c r="J51" s="41"/>
      <c r="K51" s="41"/>
      <c r="L51" s="41"/>
      <c r="M51" s="93"/>
      <c r="R51" s="122"/>
    </row>
    <row r="52" spans="1:18" s="37" customFormat="1" ht="12.75">
      <c r="A52" s="39"/>
      <c r="B52" s="41"/>
      <c r="C52" s="39"/>
      <c r="D52" s="41"/>
      <c r="E52" s="41"/>
      <c r="F52" s="41"/>
      <c r="G52" s="41" t="s">
        <v>339</v>
      </c>
      <c r="H52" s="39"/>
      <c r="I52" s="41"/>
      <c r="J52" s="41"/>
      <c r="K52" s="41"/>
      <c r="L52" s="41"/>
      <c r="M52" s="93"/>
      <c r="N52" s="39"/>
      <c r="O52" s="39"/>
      <c r="P52" s="39"/>
      <c r="Q52" s="39"/>
      <c r="R52" s="93"/>
    </row>
    <row r="53" spans="1:18" s="37" customFormat="1" ht="12.75">
      <c r="A53" s="39"/>
      <c r="B53" s="41"/>
      <c r="C53" s="39"/>
      <c r="D53" s="41"/>
      <c r="E53" s="41"/>
      <c r="F53" s="41"/>
      <c r="G53" s="41"/>
      <c r="H53" s="39"/>
      <c r="I53" s="41"/>
      <c r="J53" s="41"/>
      <c r="K53" s="41"/>
      <c r="L53" s="41"/>
      <c r="M53" s="93"/>
      <c r="N53" s="39"/>
      <c r="O53" s="39"/>
      <c r="P53" s="39"/>
      <c r="Q53" s="39"/>
      <c r="R53" s="93"/>
    </row>
    <row r="54" spans="1:18" s="37" customFormat="1" ht="12.75">
      <c r="A54" s="39"/>
      <c r="B54" s="41"/>
      <c r="C54" s="39"/>
      <c r="D54" s="41"/>
      <c r="E54" s="41"/>
      <c r="F54" s="41" t="s">
        <v>346</v>
      </c>
      <c r="G54" s="41"/>
      <c r="H54" s="39"/>
      <c r="I54" s="41"/>
      <c r="J54" s="41"/>
      <c r="K54" s="41"/>
      <c r="L54" s="41"/>
      <c r="M54" s="93"/>
      <c r="N54" s="39"/>
      <c r="O54" s="39"/>
      <c r="P54" s="39"/>
      <c r="Q54" s="39"/>
      <c r="R54" s="93"/>
    </row>
    <row r="55" spans="1:18" s="37" customFormat="1" ht="12.75">
      <c r="A55" s="39"/>
      <c r="B55" s="41"/>
      <c r="C55" s="39"/>
      <c r="D55" s="41"/>
      <c r="E55" s="41"/>
      <c r="F55" s="41"/>
      <c r="G55" s="41" t="s">
        <v>338</v>
      </c>
      <c r="H55" s="39"/>
      <c r="I55" s="41"/>
      <c r="J55" s="41"/>
      <c r="K55" s="41"/>
      <c r="L55" s="41"/>
      <c r="M55" s="93"/>
      <c r="N55" s="39"/>
      <c r="O55" s="39"/>
      <c r="P55" s="39"/>
      <c r="Q55" s="39"/>
      <c r="R55" s="93"/>
    </row>
    <row r="56" spans="1:18" s="37" customFormat="1" ht="12.75">
      <c r="A56" s="39"/>
      <c r="B56" s="41"/>
      <c r="C56" s="39"/>
      <c r="D56" s="41"/>
      <c r="E56" s="41"/>
      <c r="F56" s="39"/>
      <c r="G56" s="39" t="s">
        <v>337</v>
      </c>
      <c r="H56" s="41"/>
      <c r="I56" s="41"/>
      <c r="J56" s="41"/>
      <c r="K56" s="41"/>
      <c r="L56" s="41"/>
      <c r="M56" s="93"/>
      <c r="N56" s="39"/>
      <c r="O56" s="39"/>
      <c r="P56" s="39"/>
      <c r="Q56" s="39"/>
      <c r="R56" s="93"/>
    </row>
    <row r="57" spans="1:18" s="37" customFormat="1" ht="12.75">
      <c r="A57" s="39"/>
      <c r="B57" s="41"/>
      <c r="C57" s="39"/>
      <c r="D57" s="41"/>
      <c r="E57" s="41"/>
      <c r="F57" s="41"/>
      <c r="G57" s="41" t="s">
        <v>339</v>
      </c>
      <c r="H57" s="39"/>
      <c r="I57" s="41"/>
      <c r="J57" s="41"/>
      <c r="K57" s="41"/>
      <c r="L57" s="41"/>
      <c r="M57" s="93"/>
      <c r="N57" s="39"/>
      <c r="O57" s="39"/>
      <c r="P57" s="39"/>
      <c r="Q57" s="39"/>
      <c r="R57" s="93"/>
    </row>
    <row r="58" spans="1:18" s="37" customFormat="1" ht="12.75">
      <c r="A58" s="39"/>
      <c r="B58" s="41"/>
      <c r="C58" s="39"/>
      <c r="D58" s="41"/>
      <c r="E58" s="41"/>
      <c r="F58" s="41"/>
      <c r="G58" s="41"/>
      <c r="H58" s="39"/>
      <c r="I58" s="41"/>
      <c r="J58" s="41"/>
      <c r="K58" s="41"/>
      <c r="L58" s="41"/>
      <c r="M58" s="93"/>
      <c r="N58" s="39"/>
      <c r="O58" s="39"/>
      <c r="P58" s="39"/>
      <c r="Q58" s="39"/>
      <c r="R58" s="93"/>
    </row>
    <row r="59" spans="1:18" s="37" customFormat="1" ht="12.75">
      <c r="A59" s="39"/>
      <c r="B59" s="41"/>
      <c r="C59" s="39"/>
      <c r="D59" s="41"/>
      <c r="E59" s="41"/>
      <c r="F59" s="41" t="s">
        <v>347</v>
      </c>
      <c r="G59" s="41"/>
      <c r="H59" s="39"/>
      <c r="I59" s="94">
        <v>4.717213972273029</v>
      </c>
      <c r="J59" s="94">
        <v>5.3055399386771</v>
      </c>
      <c r="K59" s="94">
        <v>6.956226571404201</v>
      </c>
      <c r="L59" s="94">
        <v>7.2645309661699855</v>
      </c>
      <c r="M59" s="95">
        <v>6.060309935980499</v>
      </c>
      <c r="N59" s="45" t="e">
        <v>#REF!</v>
      </c>
      <c r="O59" s="45" t="e">
        <v>#REF!</v>
      </c>
      <c r="P59" s="45" t="e">
        <v>#REF!</v>
      </c>
      <c r="Q59" s="45" t="e">
        <v>#REF!</v>
      </c>
      <c r="R59" s="95" t="e">
        <v>#REF!</v>
      </c>
    </row>
    <row r="60" spans="1:18" s="37" customFormat="1" ht="12.75">
      <c r="A60" s="39"/>
      <c r="B60" s="41"/>
      <c r="C60" s="39"/>
      <c r="D60" s="41"/>
      <c r="E60" s="41"/>
      <c r="F60" s="41" t="s">
        <v>471</v>
      </c>
      <c r="G60" s="41"/>
      <c r="H60" s="94"/>
      <c r="I60" s="131">
        <v>23178.441375639366</v>
      </c>
      <c r="J60" s="131">
        <v>22994.642628943824</v>
      </c>
      <c r="K60" s="131">
        <v>22848.827038469524</v>
      </c>
      <c r="L60" s="131">
        <v>25146.68032828327</v>
      </c>
      <c r="M60" s="132">
        <v>94100.41397443149</v>
      </c>
      <c r="N60" s="131">
        <v>0.043463</v>
      </c>
      <c r="O60" s="131">
        <v>0.054343333333333334</v>
      </c>
      <c r="P60" s="131" t="e">
        <v>#REF!</v>
      </c>
      <c r="Q60" s="131" t="e">
        <v>#REF!</v>
      </c>
      <c r="R60" s="132" t="e">
        <v>#REF!</v>
      </c>
    </row>
    <row r="61" spans="1:18" s="37" customFormat="1" ht="12.75">
      <c r="A61" s="39"/>
      <c r="B61" s="41"/>
      <c r="C61" s="39"/>
      <c r="D61" s="41"/>
      <c r="E61" s="41"/>
      <c r="F61" s="41" t="s">
        <v>472</v>
      </c>
      <c r="G61" s="41"/>
      <c r="H61" s="94"/>
      <c r="I61" s="94" t="e">
        <f>#REF!/serie_supuestos!I60*100</f>
        <v>#REF!</v>
      </c>
      <c r="J61" s="94" t="e">
        <f>#REF!/serie_supuestos!J60*100</f>
        <v>#REF!</v>
      </c>
      <c r="K61" s="94" t="e">
        <f>#REF!/serie_supuestos!K60*100</f>
        <v>#REF!</v>
      </c>
      <c r="L61" s="94" t="e">
        <f>#REF!/serie_supuestos!L60*100</f>
        <v>#REF!</v>
      </c>
      <c r="M61" s="95" t="e">
        <f>#REF!/serie_supuestos!M60*100</f>
        <v>#REF!</v>
      </c>
      <c r="N61" s="94" t="e">
        <f>#REF!/serie_supuestos!N60*100</f>
        <v>#REF!</v>
      </c>
      <c r="O61" s="94" t="e">
        <f>#REF!/serie_supuestos!O60*100</f>
        <v>#REF!</v>
      </c>
      <c r="P61" s="94" t="e">
        <f>#REF!/serie_supuestos!P60*100</f>
        <v>#REF!</v>
      </c>
      <c r="Q61" s="94" t="e">
        <f>#REF!/serie_supuestos!Q60*100</f>
        <v>#REF!</v>
      </c>
      <c r="R61" s="95" t="e">
        <f>#REF!/serie_supuestos!R60*100</f>
        <v>#REF!</v>
      </c>
    </row>
    <row r="62" spans="1:18" s="37" customFormat="1" ht="12.75">
      <c r="A62" s="39"/>
      <c r="B62" s="41"/>
      <c r="C62" s="39"/>
      <c r="D62" s="41"/>
      <c r="E62" s="41"/>
      <c r="F62" s="41"/>
      <c r="G62" s="41"/>
      <c r="H62" s="94" t="s">
        <v>473</v>
      </c>
      <c r="I62" s="94">
        <v>-0.5234975694976918</v>
      </c>
      <c r="J62" s="94">
        <v>0.8570393331255409</v>
      </c>
      <c r="K62" s="94">
        <v>1.1983960400941038</v>
      </c>
      <c r="L62" s="94">
        <v>1.475757447108858</v>
      </c>
      <c r="M62" s="95">
        <v>1.4768266592085373</v>
      </c>
      <c r="N62" s="45" t="e">
        <f>SUM(#REF!,#REF!)/SUM(serie_supuestos!J60:L60,serie_supuestos!N60)*100</f>
        <v>#REF!</v>
      </c>
      <c r="O62" s="45" t="e">
        <f>SUM(#REF!,#REF!)/SUM(serie_supuestos!K60:L60,serie_supuestos!N60:O60)*100</f>
        <v>#REF!</v>
      </c>
      <c r="P62" s="45" t="e">
        <f>SUM(#REF!,#REF!)/SUM(serie_supuestos!L60,serie_supuestos!N60:P60)*100</f>
        <v>#REF!</v>
      </c>
      <c r="Q62" s="45" t="e">
        <f>#REF!/serie_supuestos!R60*100</f>
        <v>#REF!</v>
      </c>
      <c r="R62" s="95" t="e">
        <f>#REF!/serie_supuestos!R60*100</f>
        <v>#REF!</v>
      </c>
    </row>
    <row r="63" spans="1:18" s="37" customFormat="1" ht="12.75">
      <c r="A63" s="39"/>
      <c r="B63" s="41"/>
      <c r="C63" s="39"/>
      <c r="D63" s="41"/>
      <c r="E63" s="41"/>
      <c r="F63" s="41"/>
      <c r="G63" s="41"/>
      <c r="H63" s="39"/>
      <c r="I63" s="94"/>
      <c r="J63" s="94"/>
      <c r="K63" s="94"/>
      <c r="L63" s="94"/>
      <c r="M63" s="95"/>
      <c r="N63" s="39"/>
      <c r="O63" s="39"/>
      <c r="P63" s="39"/>
      <c r="Q63" s="39"/>
      <c r="R63" s="93"/>
    </row>
    <row r="64" spans="1:18" s="37" customFormat="1" ht="12.75">
      <c r="A64" s="39"/>
      <c r="B64" s="41"/>
      <c r="C64" s="39"/>
      <c r="D64" s="41"/>
      <c r="E64" s="41"/>
      <c r="F64" s="41" t="s">
        <v>348</v>
      </c>
      <c r="G64" s="41"/>
      <c r="H64" s="39"/>
      <c r="I64" s="94">
        <v>-12.092161660488884</v>
      </c>
      <c r="J64" s="94">
        <v>-5.628114597893443</v>
      </c>
      <c r="K64" s="94">
        <v>-2.8717757685902257</v>
      </c>
      <c r="L64" s="94">
        <v>2.6092789727229615</v>
      </c>
      <c r="M64" s="95">
        <v>-4.768824607019241</v>
      </c>
      <c r="N64" s="45" t="e">
        <v>#REF!</v>
      </c>
      <c r="O64" s="45" t="e">
        <v>#REF!</v>
      </c>
      <c r="P64" s="45" t="e">
        <v>#REF!</v>
      </c>
      <c r="Q64" s="45" t="e">
        <v>#REF!</v>
      </c>
      <c r="R64" s="95" t="e">
        <v>#REF!</v>
      </c>
    </row>
    <row r="65" spans="1:18" s="37" customFormat="1" ht="12.75">
      <c r="A65" s="39"/>
      <c r="B65" s="41"/>
      <c r="C65" s="39"/>
      <c r="D65" s="41"/>
      <c r="E65" s="41"/>
      <c r="F65" s="41"/>
      <c r="G65" s="41"/>
      <c r="H65" s="39"/>
      <c r="I65" s="41"/>
      <c r="J65" s="41"/>
      <c r="K65" s="41"/>
      <c r="L65" s="41"/>
      <c r="M65" s="93"/>
      <c r="N65" s="39"/>
      <c r="O65" s="39"/>
      <c r="P65" s="39"/>
      <c r="Q65" s="39"/>
      <c r="R65" s="93"/>
    </row>
    <row r="66" spans="1:18" s="37" customFormat="1" ht="12.75">
      <c r="A66" s="39"/>
      <c r="B66" s="41"/>
      <c r="C66" s="39"/>
      <c r="D66" s="41"/>
      <c r="E66" s="41"/>
      <c r="F66" s="41" t="s">
        <v>493</v>
      </c>
      <c r="G66" s="41"/>
      <c r="H66" s="39"/>
      <c r="I66" s="41"/>
      <c r="J66" s="41"/>
      <c r="K66" s="41"/>
      <c r="L66" s="41"/>
      <c r="M66" s="93"/>
      <c r="N66" s="39"/>
      <c r="O66" s="39"/>
      <c r="P66" s="39"/>
      <c r="Q66" s="39"/>
      <c r="R66" s="93"/>
    </row>
    <row r="67" spans="1:18" s="37" customFormat="1" ht="12.75">
      <c r="A67" s="39"/>
      <c r="B67" s="41"/>
      <c r="C67" s="39"/>
      <c r="D67" s="41"/>
      <c r="E67" s="41"/>
      <c r="F67" s="41"/>
      <c r="G67" s="41"/>
      <c r="H67" s="39"/>
      <c r="I67" s="39"/>
      <c r="J67" s="39"/>
      <c r="K67" s="39"/>
      <c r="L67" s="39"/>
      <c r="M67" s="39"/>
      <c r="N67" s="39"/>
      <c r="O67" s="39"/>
      <c r="P67" s="39"/>
      <c r="Q67" s="39"/>
      <c r="R67" s="39"/>
    </row>
    <row r="68" spans="1:18" s="37" customFormat="1" ht="12.75">
      <c r="A68" s="39"/>
      <c r="B68" s="41"/>
      <c r="C68" s="39"/>
      <c r="D68" s="41"/>
      <c r="E68" s="41"/>
      <c r="F68" s="41"/>
      <c r="G68" s="41"/>
      <c r="H68" s="39"/>
      <c r="I68" s="39"/>
      <c r="J68" s="39"/>
      <c r="K68" s="39"/>
      <c r="L68" s="39"/>
      <c r="M68" s="39"/>
      <c r="N68" s="39"/>
      <c r="O68" s="39"/>
      <c r="P68" s="39"/>
      <c r="Q68" s="39"/>
      <c r="R68" s="39"/>
    </row>
    <row r="69" spans="3:5" s="37" customFormat="1" ht="12.75">
      <c r="C69" s="48"/>
      <c r="D69" s="48"/>
      <c r="E69" s="48"/>
    </row>
  </sheetData>
  <mergeCells count="1">
    <mergeCell ref="I4:M4"/>
  </mergeCells>
  <printOptions horizontalCentered="1" verticalCentered="1"/>
  <pageMargins left="0.75" right="0.7874015748031497" top="0.3" bottom="0.29" header="0.24" footer="0.21"/>
  <pageSetup fitToHeight="0" fitToWidth="0" orientation="landscape" scale="70" r:id="rId1"/>
</worksheet>
</file>

<file path=xl/worksheets/sheet28.xml><?xml version="1.0" encoding="utf-8"?>
<worksheet xmlns="http://schemas.openxmlformats.org/spreadsheetml/2006/main" xmlns:r="http://schemas.openxmlformats.org/officeDocument/2006/relationships">
  <dimension ref="A1:R88"/>
  <sheetViews>
    <sheetView zoomScale="75" zoomScaleNormal="75" workbookViewId="0" topLeftCell="A29">
      <selection activeCell="G33" sqref="G33"/>
    </sheetView>
  </sheetViews>
  <sheetFormatPr defaultColWidth="11.421875" defaultRowHeight="12.75"/>
  <cols>
    <col min="1" max="1" width="1.28515625" style="0" customWidth="1"/>
    <col min="2" max="2" width="0.71875" style="0" customWidth="1"/>
    <col min="3" max="3" width="0.9921875" style="0" customWidth="1"/>
    <col min="4" max="4" width="0.85546875" style="0" customWidth="1"/>
    <col min="5" max="5" width="0.71875" style="0" customWidth="1"/>
    <col min="6" max="6" width="36.00390625" style="0" customWidth="1"/>
    <col min="7" max="8" width="8.140625" style="0" customWidth="1"/>
    <col min="9" max="9" width="7.8515625" style="0" customWidth="1"/>
    <col min="10" max="10" width="8.00390625" style="0" customWidth="1"/>
    <col min="11" max="11" width="8.57421875" style="0" customWidth="1"/>
    <col min="12" max="12" width="1.28515625" style="0" customWidth="1"/>
    <col min="13" max="13" width="8.28125" style="0" customWidth="1"/>
    <col min="14" max="14" width="8.8515625" style="0" customWidth="1"/>
    <col min="15" max="15" width="7.28125" style="0" customWidth="1"/>
    <col min="16" max="16" width="8.421875" style="0" customWidth="1"/>
    <col min="17" max="17" width="9.140625" style="0" customWidth="1"/>
  </cols>
  <sheetData>
    <row r="1" spans="1:17" ht="12.75">
      <c r="A1" s="424" t="s">
        <v>492</v>
      </c>
      <c r="B1" s="424"/>
      <c r="C1" s="424"/>
      <c r="D1" s="424"/>
      <c r="E1" s="424"/>
      <c r="F1" s="424"/>
      <c r="G1" s="424"/>
      <c r="H1" s="424"/>
      <c r="I1" s="424"/>
      <c r="J1" s="424"/>
      <c r="K1" s="424"/>
      <c r="L1" s="424"/>
      <c r="M1" s="424"/>
      <c r="N1" s="424"/>
      <c r="O1" s="424"/>
      <c r="P1" s="424"/>
      <c r="Q1" s="424"/>
    </row>
    <row r="2" spans="1:17" ht="12.75">
      <c r="A2" s="424" t="s">
        <v>0</v>
      </c>
      <c r="B2" s="424"/>
      <c r="C2" s="424"/>
      <c r="D2" s="424"/>
      <c r="E2" s="424"/>
      <c r="F2" s="424"/>
      <c r="G2" s="424"/>
      <c r="H2" s="424"/>
      <c r="I2" s="424"/>
      <c r="J2" s="424"/>
      <c r="K2" s="424"/>
      <c r="L2" s="424"/>
      <c r="M2" s="424"/>
      <c r="N2" s="424"/>
      <c r="O2" s="424"/>
      <c r="P2" s="424"/>
      <c r="Q2" s="424"/>
    </row>
    <row r="3" spans="8:14" ht="12.75">
      <c r="H3" t="s">
        <v>470</v>
      </c>
      <c r="N3" t="s">
        <v>491</v>
      </c>
    </row>
    <row r="4" spans="1:17" ht="19.5" customHeight="1" thickBot="1">
      <c r="A4" s="100" t="s">
        <v>1</v>
      </c>
      <c r="B4" s="100"/>
      <c r="C4" s="100"/>
      <c r="D4" s="100"/>
      <c r="E4" s="100"/>
      <c r="F4" s="100"/>
      <c r="G4" s="101" t="s">
        <v>384</v>
      </c>
      <c r="H4" s="101" t="s">
        <v>385</v>
      </c>
      <c r="I4" s="101" t="s">
        <v>386</v>
      </c>
      <c r="J4" s="101" t="s">
        <v>387</v>
      </c>
      <c r="K4" s="101" t="s">
        <v>388</v>
      </c>
      <c r="L4" s="100"/>
      <c r="M4" s="101" t="s">
        <v>384</v>
      </c>
      <c r="N4" s="101" t="s">
        <v>385</v>
      </c>
      <c r="O4" s="101" t="s">
        <v>386</v>
      </c>
      <c r="P4" s="101" t="s">
        <v>387</v>
      </c>
      <c r="Q4" s="101" t="s">
        <v>388</v>
      </c>
    </row>
    <row r="5" ht="13.5" thickTop="1"/>
    <row r="6" spans="1:17" ht="12.75">
      <c r="A6" t="s">
        <v>2</v>
      </c>
      <c r="G6" s="1">
        <v>688.4024079149835</v>
      </c>
      <c r="H6" s="1">
        <v>786.6065766894633</v>
      </c>
      <c r="I6" s="1">
        <v>-247.58620060171882</v>
      </c>
      <c r="J6" s="1">
        <v>162.29839603170382</v>
      </c>
      <c r="K6" s="1">
        <v>1389.7211800344355</v>
      </c>
      <c r="M6" s="1" t="e">
        <f>M8+M17+M29</f>
        <v>#REF!</v>
      </c>
      <c r="N6" s="1" t="e">
        <f>N8+N17+N29</f>
        <v>#REF!</v>
      </c>
      <c r="O6" s="1" t="e">
        <f>O8+O17+O29</f>
        <v>#REF!</v>
      </c>
      <c r="P6" s="1" t="e">
        <f>P8+P17+P29</f>
        <v>#REF!</v>
      </c>
      <c r="Q6" s="1" t="e">
        <f>Q8+Q17+Q29</f>
        <v>#REF!</v>
      </c>
    </row>
    <row r="7" spans="7:17" ht="12.75">
      <c r="G7" s="1"/>
      <c r="H7" s="1"/>
      <c r="I7" s="1"/>
      <c r="J7" s="1"/>
      <c r="K7" s="1"/>
      <c r="M7" s="1"/>
      <c r="N7" s="1"/>
      <c r="O7" s="1"/>
      <c r="P7" s="1"/>
      <c r="Q7" s="1"/>
    </row>
    <row r="8" spans="2:17" ht="12.75">
      <c r="B8" t="s">
        <v>3</v>
      </c>
      <c r="G8" s="1">
        <v>2418.093508037159</v>
      </c>
      <c r="H8" s="1">
        <v>2442.4981993718065</v>
      </c>
      <c r="I8" s="1">
        <v>1525.731788643873</v>
      </c>
      <c r="J8" s="1">
        <v>2052.581572085819</v>
      </c>
      <c r="K8" s="1">
        <v>8438.905068138662</v>
      </c>
      <c r="M8" s="1" t="e">
        <f>M9+M13</f>
        <v>#REF!</v>
      </c>
      <c r="N8" s="1" t="e">
        <f>N9+N13</f>
        <v>#REF!</v>
      </c>
      <c r="O8" s="1" t="e">
        <f>O9+O13</f>
        <v>#REF!</v>
      </c>
      <c r="P8" s="1" t="e">
        <f>P9+P13</f>
        <v>#REF!</v>
      </c>
      <c r="Q8" s="1" t="e">
        <f>Q9+Q13</f>
        <v>#REF!</v>
      </c>
    </row>
    <row r="9" spans="3:17" ht="12.75">
      <c r="C9" t="s">
        <v>4</v>
      </c>
      <c r="G9" s="1">
        <v>2494.6550386179006</v>
      </c>
      <c r="H9" s="1">
        <v>2606.292188827054</v>
      </c>
      <c r="I9" s="1">
        <v>1811.0412393733977</v>
      </c>
      <c r="J9" s="1">
        <v>2107.222061787352</v>
      </c>
      <c r="K9" s="1">
        <v>9019.210528605709</v>
      </c>
      <c r="M9" s="1" t="e">
        <f>M10+M11</f>
        <v>#REF!</v>
      </c>
      <c r="N9" s="1" t="e">
        <f>N10+N11</f>
        <v>#REF!</v>
      </c>
      <c r="O9" s="1" t="e">
        <f>O10+O11</f>
        <v>#REF!</v>
      </c>
      <c r="P9" s="1" t="e">
        <f>P10+P11</f>
        <v>#REF!</v>
      </c>
      <c r="Q9" s="1" t="e">
        <f>Q10+Q11</f>
        <v>#REF!</v>
      </c>
    </row>
    <row r="10" spans="4:17" ht="12.75">
      <c r="D10" t="s">
        <v>180</v>
      </c>
      <c r="G10" s="1">
        <v>7484.032209729198</v>
      </c>
      <c r="H10" s="1">
        <v>7927.074558515</v>
      </c>
      <c r="I10" s="1">
        <v>7932.82524564</v>
      </c>
      <c r="J10" s="1">
        <v>8680.96328641</v>
      </c>
      <c r="K10" s="1">
        <v>32024.8953002942</v>
      </c>
      <c r="M10" s="1" t="e">
        <f>+#REF!</f>
        <v>#REF!</v>
      </c>
      <c r="N10" s="1" t="e">
        <f>+#REF!</f>
        <v>#REF!</v>
      </c>
      <c r="O10" s="1" t="e">
        <f>+#REF!</f>
        <v>#REF!</v>
      </c>
      <c r="P10" s="1" t="e">
        <f>+#REF!</f>
        <v>#REF!</v>
      </c>
      <c r="Q10" s="1" t="e">
        <f>SUM(M10:P10)</f>
        <v>#REF!</v>
      </c>
    </row>
    <row r="11" spans="4:17" ht="12.75">
      <c r="D11" t="s">
        <v>389</v>
      </c>
      <c r="F11" t="s">
        <v>390</v>
      </c>
      <c r="G11" s="1">
        <v>-4989.377171111298</v>
      </c>
      <c r="H11" s="1">
        <v>-5320.782369687946</v>
      </c>
      <c r="I11" s="1">
        <v>-6121.784006266602</v>
      </c>
      <c r="J11" s="1">
        <v>-6573.741224622649</v>
      </c>
      <c r="K11" s="1">
        <v>-23005.68477168849</v>
      </c>
      <c r="M11" s="1" t="e">
        <f>+#REF!</f>
        <v>#REF!</v>
      </c>
      <c r="N11" s="1" t="e">
        <f>+#REF!</f>
        <v>#REF!</v>
      </c>
      <c r="O11" s="1" t="e">
        <f>+#REF!</f>
        <v>#REF!</v>
      </c>
      <c r="P11" s="1" t="e">
        <f>+#REF!</f>
        <v>#REF!</v>
      </c>
      <c r="Q11" s="1" t="e">
        <f>SUM(M11:P11)</f>
        <v>#REF!</v>
      </c>
    </row>
    <row r="12" spans="7:17" ht="4.5" customHeight="1">
      <c r="G12" s="1"/>
      <c r="H12" s="1"/>
      <c r="I12" s="1"/>
      <c r="J12" s="1"/>
      <c r="K12" s="1"/>
      <c r="M12" s="1"/>
      <c r="N12" s="1"/>
      <c r="O12" s="1"/>
      <c r="P12" s="1"/>
      <c r="Q12" s="1"/>
    </row>
    <row r="13" spans="3:17" ht="12.75">
      <c r="C13" t="s">
        <v>5</v>
      </c>
      <c r="G13" s="1">
        <v>-76.56153058074119</v>
      </c>
      <c r="H13" s="1">
        <v>-163.79398945524758</v>
      </c>
      <c r="I13" s="1">
        <v>-285.30945072952477</v>
      </c>
      <c r="J13" s="1">
        <v>-54.64048970153294</v>
      </c>
      <c r="K13" s="1">
        <v>-580.305460467046</v>
      </c>
      <c r="M13" s="1" t="e">
        <f>M14+M15</f>
        <v>#REF!</v>
      </c>
      <c r="N13" s="1" t="e">
        <f>N14+N15</f>
        <v>#REF!</v>
      </c>
      <c r="O13" s="1" t="e">
        <f>O14+O15</f>
        <v>#REF!</v>
      </c>
      <c r="P13" s="1" t="e">
        <f>P14+P15</f>
        <v>#REF!</v>
      </c>
      <c r="Q13" s="1" t="e">
        <f>Q14+Q15</f>
        <v>#REF!</v>
      </c>
    </row>
    <row r="14" spans="4:17" ht="12.75">
      <c r="D14" t="s">
        <v>181</v>
      </c>
      <c r="G14" s="1">
        <v>1507.6302590749121</v>
      </c>
      <c r="H14" s="1">
        <v>1396.274452572871</v>
      </c>
      <c r="I14" s="1">
        <v>1403.2310021992987</v>
      </c>
      <c r="J14" s="1">
        <v>1649.2923514365964</v>
      </c>
      <c r="K14" s="1">
        <v>5956.428065283679</v>
      </c>
      <c r="M14" s="1" t="e">
        <f>+#REF!</f>
        <v>#REF!</v>
      </c>
      <c r="N14" s="1" t="e">
        <f>+#REF!</f>
        <v>#REF!</v>
      </c>
      <c r="O14" s="1" t="e">
        <f>+#REF!</f>
        <v>#REF!</v>
      </c>
      <c r="P14" s="1" t="e">
        <f>+#REF!</f>
        <v>#REF!</v>
      </c>
      <c r="Q14" s="1" t="e">
        <f>SUM(M14:P14)</f>
        <v>#REF!</v>
      </c>
    </row>
    <row r="15" spans="4:17" ht="12.75">
      <c r="D15" t="s">
        <v>182</v>
      </c>
      <c r="G15" s="1">
        <v>-1584.1917896556533</v>
      </c>
      <c r="H15" s="1">
        <v>-1560.0684420281186</v>
      </c>
      <c r="I15" s="1">
        <v>-1688.5404529288235</v>
      </c>
      <c r="J15" s="1">
        <v>-1703.9328411381293</v>
      </c>
      <c r="K15" s="1">
        <v>-6536.733525750725</v>
      </c>
      <c r="M15" s="1" t="e">
        <f>+#REF!</f>
        <v>#REF!</v>
      </c>
      <c r="N15" s="1" t="e">
        <f>+#REF!</f>
        <v>#REF!</v>
      </c>
      <c r="O15" s="1" t="e">
        <f>+#REF!</f>
        <v>#REF!</v>
      </c>
      <c r="P15" s="1" t="e">
        <f>+#REF!</f>
        <v>#REF!</v>
      </c>
      <c r="Q15" s="1" t="e">
        <f>SUM(M15:P15)</f>
        <v>#REF!</v>
      </c>
    </row>
    <row r="16" spans="7:17" ht="3.75" customHeight="1">
      <c r="G16" s="1"/>
      <c r="H16" s="1"/>
      <c r="I16" s="1"/>
      <c r="J16" s="1"/>
      <c r="K16" s="1"/>
      <c r="M16" s="1"/>
      <c r="N16" s="1"/>
      <c r="O16" s="1"/>
      <c r="P16" s="1"/>
      <c r="Q16" s="1"/>
    </row>
    <row r="17" spans="2:17" ht="12.75">
      <c r="B17" t="s">
        <v>6</v>
      </c>
      <c r="G17" s="1">
        <v>-1878.4185185018882</v>
      </c>
      <c r="H17" s="1">
        <v>-2046.3643171680499</v>
      </c>
      <c r="I17" s="1">
        <v>-2027.0075469018852</v>
      </c>
      <c r="J17" s="1">
        <v>-2148.800303419964</v>
      </c>
      <c r="K17" s="1">
        <v>-8100.590685991788</v>
      </c>
      <c r="M17" s="1" t="e">
        <f>M18+M19</f>
        <v>#REF!</v>
      </c>
      <c r="N17" s="1" t="e">
        <f>N18+N19</f>
        <v>#REF!</v>
      </c>
      <c r="O17" s="1" t="e">
        <f>O18+O19</f>
        <v>#REF!</v>
      </c>
      <c r="P17" s="1" t="e">
        <f>P18+P19</f>
        <v>#REF!</v>
      </c>
      <c r="Q17" s="1" t="e">
        <f>Q18+Q19</f>
        <v>#REF!</v>
      </c>
    </row>
    <row r="18" spans="4:17" ht="12.75">
      <c r="D18" t="s">
        <v>183</v>
      </c>
      <c r="G18" s="1">
        <v>-0.8</v>
      </c>
      <c r="H18" s="1">
        <v>-0.8</v>
      </c>
      <c r="I18" s="1">
        <v>-0.8</v>
      </c>
      <c r="J18" s="1">
        <v>-0.8</v>
      </c>
      <c r="K18" s="1">
        <v>-3.2</v>
      </c>
      <c r="M18" s="1" t="e">
        <f>+#REF!</f>
        <v>#REF!</v>
      </c>
      <c r="N18" s="1" t="e">
        <f>+#REF!</f>
        <v>#REF!</v>
      </c>
      <c r="O18" s="1" t="e">
        <f>+#REF!</f>
        <v>#REF!</v>
      </c>
      <c r="P18" s="1" t="e">
        <f>+#REF!</f>
        <v>#REF!</v>
      </c>
      <c r="Q18" s="1" t="e">
        <f>SUM(M18:P18)</f>
        <v>#REF!</v>
      </c>
    </row>
    <row r="19" spans="4:17" ht="12.75">
      <c r="D19" t="s">
        <v>184</v>
      </c>
      <c r="G19" s="1">
        <v>-1877.6185185018883</v>
      </c>
      <c r="H19" s="1">
        <v>-2045.56431716805</v>
      </c>
      <c r="I19" s="1">
        <v>-2026.2075469018853</v>
      </c>
      <c r="J19" s="1">
        <v>-2148.000303419964</v>
      </c>
      <c r="K19" s="1">
        <v>-8097.390685991788</v>
      </c>
      <c r="M19" s="1" t="e">
        <f>M20+M23+M26</f>
        <v>#REF!</v>
      </c>
      <c r="N19" s="1" t="e">
        <f>N20+N23+N26</f>
        <v>#REF!</v>
      </c>
      <c r="O19" s="1" t="e">
        <f>O20+O23+O26</f>
        <v>#REF!</v>
      </c>
      <c r="P19" s="1" t="e">
        <f>P20+P23+P26</f>
        <v>#REF!</v>
      </c>
      <c r="Q19" s="1" t="e">
        <f>Q20+Q23+Q26</f>
        <v>#REF!</v>
      </c>
    </row>
    <row r="20" spans="5:17" ht="12.75">
      <c r="E20" t="s">
        <v>391</v>
      </c>
      <c r="G20" s="1">
        <v>-1753.9591848681598</v>
      </c>
      <c r="H20" s="1">
        <v>-1805.46038177172</v>
      </c>
      <c r="I20" s="1">
        <v>-1812.04851081024</v>
      </c>
      <c r="J20" s="1">
        <v>-2019.2099406432399</v>
      </c>
      <c r="K20" s="1">
        <v>-7390.67801809336</v>
      </c>
      <c r="M20" s="1" t="e">
        <f>M21+M22</f>
        <v>#REF!</v>
      </c>
      <c r="N20" s="1" t="e">
        <f>N21+N22</f>
        <v>#REF!</v>
      </c>
      <c r="O20" s="1" t="e">
        <f>O21+O22</f>
        <v>#REF!</v>
      </c>
      <c r="P20" s="1" t="e">
        <f>P21+P22</f>
        <v>#REF!</v>
      </c>
      <c r="Q20" s="1" t="e">
        <f>Q21+Q22</f>
        <v>#REF!</v>
      </c>
    </row>
    <row r="21" spans="6:17" ht="12.75">
      <c r="F21" s="24" t="s">
        <v>155</v>
      </c>
      <c r="G21" s="1">
        <v>163.1588849</v>
      </c>
      <c r="H21" s="1">
        <v>164.51696131</v>
      </c>
      <c r="I21" s="1">
        <v>165.07361972999996</v>
      </c>
      <c r="J21" s="1">
        <v>168.77772538</v>
      </c>
      <c r="K21" s="1">
        <v>661.5271913199999</v>
      </c>
      <c r="M21" s="1" t="e">
        <f>+#REF!</f>
        <v>#REF!</v>
      </c>
      <c r="N21" s="1" t="e">
        <f>+#REF!</f>
        <v>#REF!</v>
      </c>
      <c r="O21" s="1" t="e">
        <f>+#REF!</f>
        <v>#REF!</v>
      </c>
      <c r="P21" s="1" t="e">
        <f>+#REF!</f>
        <v>#REF!</v>
      </c>
      <c r="Q21" s="1" t="e">
        <f>SUM(M21:P21)</f>
        <v>#REF!</v>
      </c>
    </row>
    <row r="22" spans="6:17" ht="12.75">
      <c r="F22" s="24" t="s">
        <v>156</v>
      </c>
      <c r="G22" s="1">
        <v>-1917.1180697681598</v>
      </c>
      <c r="H22" s="1">
        <v>-1969.97734308172</v>
      </c>
      <c r="I22" s="1">
        <v>-1977.12213054024</v>
      </c>
      <c r="J22" s="1">
        <v>-2187.98766602324</v>
      </c>
      <c r="K22" s="1">
        <v>-8052.20520941336</v>
      </c>
      <c r="M22" s="1" t="e">
        <f>+#REF!</f>
        <v>#REF!</v>
      </c>
      <c r="N22" s="1" t="e">
        <f>+#REF!</f>
        <v>#REF!</v>
      </c>
      <c r="O22" s="1" t="e">
        <f>+#REF!</f>
        <v>#REF!</v>
      </c>
      <c r="P22" s="1" t="e">
        <f>+#REF!</f>
        <v>#REF!</v>
      </c>
      <c r="Q22" s="1" t="e">
        <f>SUM(M22:P22)</f>
        <v>#REF!</v>
      </c>
    </row>
    <row r="23" spans="5:17" ht="12.75">
      <c r="E23" t="s">
        <v>7</v>
      </c>
      <c r="G23" s="1">
        <v>-116.45965060784371</v>
      </c>
      <c r="H23" s="1">
        <v>-218.01486833805924</v>
      </c>
      <c r="I23" s="1">
        <v>-226.9985589798242</v>
      </c>
      <c r="J23" s="1">
        <v>-140.9673494264344</v>
      </c>
      <c r="K23" s="1">
        <v>-702.4404273521615</v>
      </c>
      <c r="M23" s="1" t="e">
        <f>M24+M25</f>
        <v>#REF!</v>
      </c>
      <c r="N23" s="1" t="e">
        <f>N24+N25</f>
        <v>#REF!</v>
      </c>
      <c r="O23" s="1" t="e">
        <f>O24+O25</f>
        <v>#REF!</v>
      </c>
      <c r="P23" s="1" t="e">
        <f>P24+P25</f>
        <v>#REF!</v>
      </c>
      <c r="Q23" s="1" t="e">
        <f>Q24+Q25</f>
        <v>#REF!</v>
      </c>
    </row>
    <row r="24" spans="6:17" ht="12.75">
      <c r="F24" t="s">
        <v>164</v>
      </c>
      <c r="G24" s="1">
        <v>-34.931983462828924</v>
      </c>
      <c r="H24" s="1">
        <v>-129.47914269805554</v>
      </c>
      <c r="I24" s="1">
        <v>-73.2775690269649</v>
      </c>
      <c r="J24" s="1">
        <v>-8.176522650719932</v>
      </c>
      <c r="K24" s="1">
        <v>-245.8652178385693</v>
      </c>
      <c r="M24" s="1" t="e">
        <f>+#REF!</f>
        <v>#REF!</v>
      </c>
      <c r="N24" s="1" t="e">
        <f>+#REF!</f>
        <v>#REF!</v>
      </c>
      <c r="O24" s="1" t="e">
        <f>+#REF!</f>
        <v>#REF!</v>
      </c>
      <c r="P24" s="1" t="e">
        <f>+#REF!</f>
        <v>#REF!</v>
      </c>
      <c r="Q24" s="1" t="e">
        <f>SUM(M24:P24)</f>
        <v>#REF!</v>
      </c>
    </row>
    <row r="25" spans="6:17" ht="12.75">
      <c r="F25" t="s">
        <v>165</v>
      </c>
      <c r="G25" s="1">
        <v>-81.52766714501479</v>
      </c>
      <c r="H25" s="1">
        <v>-88.5357256400037</v>
      </c>
      <c r="I25" s="1">
        <v>-153.7209899528593</v>
      </c>
      <c r="J25" s="1">
        <v>-132.79082677571446</v>
      </c>
      <c r="K25" s="1">
        <v>-456.5752095135922</v>
      </c>
      <c r="M25" s="1" t="e">
        <f>+#REF!</f>
        <v>#REF!</v>
      </c>
      <c r="N25" s="1" t="e">
        <f>+#REF!</f>
        <v>#REF!</v>
      </c>
      <c r="O25" s="1" t="e">
        <f>+#REF!</f>
        <v>#REF!</v>
      </c>
      <c r="P25" s="1" t="e">
        <f>+#REF!</f>
        <v>#REF!</v>
      </c>
      <c r="Q25" s="1" t="e">
        <f>SUM(M25:P25)</f>
        <v>#REF!</v>
      </c>
    </row>
    <row r="26" spans="5:17" ht="12.75">
      <c r="E26" t="s">
        <v>9</v>
      </c>
      <c r="G26" s="1">
        <v>-7.199683025884781</v>
      </c>
      <c r="H26" s="1">
        <v>-22.089067058270686</v>
      </c>
      <c r="I26" s="1">
        <v>12.839522888178777</v>
      </c>
      <c r="J26" s="1">
        <v>12.176986649710017</v>
      </c>
      <c r="K26" s="1">
        <v>-4.272240546266687</v>
      </c>
      <c r="M26" s="1" t="e">
        <f>M27+M28</f>
        <v>#REF!</v>
      </c>
      <c r="N26" s="1" t="e">
        <f>N27+N28</f>
        <v>#REF!</v>
      </c>
      <c r="O26" s="1" t="e">
        <f>O27+O28</f>
        <v>#REF!</v>
      </c>
      <c r="P26" s="1" t="e">
        <f>P27+P28</f>
        <v>#REF!</v>
      </c>
      <c r="Q26" s="1" t="e">
        <f>Q27+Q28</f>
        <v>#REF!</v>
      </c>
    </row>
    <row r="27" spans="6:17" ht="12.75">
      <c r="F27" t="s">
        <v>392</v>
      </c>
      <c r="G27" s="1">
        <v>96.01962374149937</v>
      </c>
      <c r="H27" s="1">
        <v>101.75381021044848</v>
      </c>
      <c r="I27" s="1">
        <v>108.88802535729107</v>
      </c>
      <c r="J27" s="1">
        <v>125.54113704054569</v>
      </c>
      <c r="K27" s="1">
        <v>432.2025963497846</v>
      </c>
      <c r="M27" s="1" t="e">
        <f>+#REF!</f>
        <v>#REF!</v>
      </c>
      <c r="N27" s="1" t="e">
        <f>+#REF!</f>
        <v>#REF!</v>
      </c>
      <c r="O27" s="1" t="e">
        <f>+#REF!</f>
        <v>#REF!</v>
      </c>
      <c r="P27" s="1" t="e">
        <f>+#REF!</f>
        <v>#REF!</v>
      </c>
      <c r="Q27" s="1" t="e">
        <f>SUM(M27:P27)</f>
        <v>#REF!</v>
      </c>
    </row>
    <row r="28" spans="6:17" ht="12.75">
      <c r="F28" t="s">
        <v>393</v>
      </c>
      <c r="G28" s="1">
        <v>-103.21930676738415</v>
      </c>
      <c r="H28" s="1">
        <v>-123.84287726871916</v>
      </c>
      <c r="I28" s="1">
        <v>-96.0485024691123</v>
      </c>
      <c r="J28" s="1">
        <v>-113.36415039083568</v>
      </c>
      <c r="K28" s="1">
        <v>-436.4748368960513</v>
      </c>
      <c r="M28" s="1" t="e">
        <f>+#REF!</f>
        <v>#REF!</v>
      </c>
      <c r="N28" s="1" t="e">
        <f>+#REF!</f>
        <v>#REF!</v>
      </c>
      <c r="O28" s="1" t="e">
        <f>+#REF!</f>
        <v>#REF!</v>
      </c>
      <c r="P28" s="1" t="e">
        <f>+#REF!</f>
        <v>#REF!</v>
      </c>
      <c r="Q28" s="1" t="e">
        <f>SUM(M28:P28)</f>
        <v>#REF!</v>
      </c>
    </row>
    <row r="29" spans="2:18" ht="12.75">
      <c r="B29" t="s">
        <v>10</v>
      </c>
      <c r="G29" s="1">
        <v>148.72741837971262</v>
      </c>
      <c r="H29" s="1">
        <v>390.4726944857066</v>
      </c>
      <c r="I29" s="1">
        <v>253.68955765629346</v>
      </c>
      <c r="J29" s="1">
        <v>258.5171273658489</v>
      </c>
      <c r="K29" s="1">
        <v>1051.4067978875617</v>
      </c>
      <c r="M29" s="1" t="e">
        <f>M30+M31</f>
        <v>#REF!</v>
      </c>
      <c r="N29" s="1" t="e">
        <f>N30+N31</f>
        <v>#REF!</v>
      </c>
      <c r="O29" s="1" t="e">
        <f>O30+O31</f>
        <v>#REF!</v>
      </c>
      <c r="P29" s="1" t="e">
        <f>P30+P31</f>
        <v>#REF!</v>
      </c>
      <c r="Q29" s="1" t="e">
        <f>Q30+Q31</f>
        <v>#REF!</v>
      </c>
      <c r="R29" s="1"/>
    </row>
    <row r="30" spans="4:18" ht="12.75">
      <c r="D30" t="s">
        <v>181</v>
      </c>
      <c r="G30" s="1">
        <v>230.57485065634435</v>
      </c>
      <c r="H30" s="1">
        <v>478.56840330150686</v>
      </c>
      <c r="I30" s="1">
        <v>332.9093561120608</v>
      </c>
      <c r="J30" s="1">
        <v>353.1411687348175</v>
      </c>
      <c r="K30" s="1">
        <v>1395.1937788047296</v>
      </c>
      <c r="M30" s="1" t="e">
        <f>+#REF!</f>
        <v>#REF!</v>
      </c>
      <c r="N30" s="1" t="e">
        <f>+#REF!</f>
        <v>#REF!</v>
      </c>
      <c r="O30" s="1" t="e">
        <f>+#REF!</f>
        <v>#REF!</v>
      </c>
      <c r="P30" s="1" t="e">
        <f>+#REF!</f>
        <v>#REF!</v>
      </c>
      <c r="Q30" s="1" t="e">
        <f>SUM(M30:P30)</f>
        <v>#REF!</v>
      </c>
      <c r="R30" s="1"/>
    </row>
    <row r="31" spans="4:18" ht="12.75">
      <c r="D31" t="s">
        <v>182</v>
      </c>
      <c r="G31" s="1">
        <v>-81.84743227663175</v>
      </c>
      <c r="H31" s="1">
        <v>-88.09570881580028</v>
      </c>
      <c r="I31" s="1">
        <v>-79.21979845576732</v>
      </c>
      <c r="J31" s="1">
        <v>-94.62404136896858</v>
      </c>
      <c r="K31" s="1">
        <v>-343.7869809171679</v>
      </c>
      <c r="M31" s="1" t="e">
        <f>+#REF!</f>
        <v>#REF!</v>
      </c>
      <c r="N31" s="1" t="e">
        <f>+#REF!</f>
        <v>#REF!</v>
      </c>
      <c r="O31" s="1" t="e">
        <f>+#REF!</f>
        <v>#REF!</v>
      </c>
      <c r="P31" s="1" t="e">
        <f>+#REF!</f>
        <v>#REF!</v>
      </c>
      <c r="Q31" s="1" t="e">
        <f>SUM(M31:P31)</f>
        <v>#REF!</v>
      </c>
      <c r="R31" s="1"/>
    </row>
    <row r="32" spans="7:17" ht="12.75">
      <c r="G32" s="1"/>
      <c r="H32" s="1"/>
      <c r="I32" s="1"/>
      <c r="J32" s="1"/>
      <c r="K32" s="1"/>
      <c r="M32" s="1"/>
      <c r="N32" s="1"/>
      <c r="O32" s="1"/>
      <c r="P32" s="1"/>
      <c r="Q32" s="1"/>
    </row>
    <row r="33" spans="1:17" ht="12.75">
      <c r="A33" t="s">
        <v>11</v>
      </c>
      <c r="G33" s="1">
        <v>-414.3886882499571</v>
      </c>
      <c r="H33" s="1">
        <v>-1173.8853035787092</v>
      </c>
      <c r="I33" s="1">
        <v>1119.248889963851</v>
      </c>
      <c r="J33" s="1">
        <v>140.71757619972834</v>
      </c>
      <c r="K33" s="1">
        <v>-328.30752566508744</v>
      </c>
      <c r="M33" s="1" t="e">
        <f>M35+M37</f>
        <v>#REF!</v>
      </c>
      <c r="N33" s="1" t="e">
        <f>N35+N37</f>
        <v>#REF!</v>
      </c>
      <c r="O33" s="1" t="e">
        <f>O35+O37</f>
        <v>#REF!</v>
      </c>
      <c r="P33" s="1" t="e">
        <f>P35+P37</f>
        <v>#REF!</v>
      </c>
      <c r="Q33" s="1" t="e">
        <f>Q35+Q37</f>
        <v>#REF!</v>
      </c>
    </row>
    <row r="34" spans="7:17" ht="12.75">
      <c r="G34" s="1"/>
      <c r="H34" s="1"/>
      <c r="I34" s="1"/>
      <c r="J34" s="1"/>
      <c r="K34" s="1"/>
      <c r="M34" s="1"/>
      <c r="N34" s="1"/>
      <c r="O34" s="1"/>
      <c r="P34" s="1"/>
      <c r="Q34" s="1"/>
    </row>
    <row r="35" spans="2:17" ht="12.75">
      <c r="B35" t="s">
        <v>12</v>
      </c>
      <c r="G35" s="1">
        <v>5.1</v>
      </c>
      <c r="H35" s="1">
        <v>0</v>
      </c>
      <c r="I35" s="1">
        <v>0</v>
      </c>
      <c r="J35" s="1">
        <v>0</v>
      </c>
      <c r="K35" s="1">
        <v>5.1</v>
      </c>
      <c r="M35" s="1" t="e">
        <f>+#REF!</f>
        <v>#REF!</v>
      </c>
      <c r="N35" s="1" t="e">
        <f>+#REF!</f>
        <v>#REF!</v>
      </c>
      <c r="O35" s="1" t="e">
        <f>+#REF!</f>
        <v>#REF!</v>
      </c>
      <c r="P35" s="1" t="e">
        <f>+#REF!</f>
        <v>#REF!</v>
      </c>
      <c r="Q35" s="1" t="e">
        <f>SUM(M35:P35)</f>
        <v>#REF!</v>
      </c>
    </row>
    <row r="36" spans="7:17" ht="12.75">
      <c r="G36" s="1"/>
      <c r="H36" s="1"/>
      <c r="I36" s="1"/>
      <c r="J36" s="1"/>
      <c r="K36" s="1"/>
      <c r="M36" s="1"/>
      <c r="N36" s="1"/>
      <c r="O36" s="1"/>
      <c r="P36" s="1"/>
      <c r="Q36" s="1"/>
    </row>
    <row r="37" spans="2:17" ht="12.75">
      <c r="B37" t="s">
        <v>13</v>
      </c>
      <c r="G37" s="1">
        <v>-419.48868824995714</v>
      </c>
      <c r="H37" s="1">
        <v>-1173.8853035787092</v>
      </c>
      <c r="I37" s="1">
        <v>1119.248889963851</v>
      </c>
      <c r="J37" s="1">
        <v>140.71757619972834</v>
      </c>
      <c r="K37" s="1">
        <v>-333.40752566508746</v>
      </c>
      <c r="M37" s="1" t="e">
        <f>M38+M47+M50+M53+M64</f>
        <v>#REF!</v>
      </c>
      <c r="N37" s="1" t="e">
        <f>N38+N47+N50+N53+N64</f>
        <v>#REF!</v>
      </c>
      <c r="O37" s="1" t="e">
        <f>O38+O47+O50+O53+O64</f>
        <v>#REF!</v>
      </c>
      <c r="P37" s="1" t="e">
        <f>P38+P47+P50+P53+P64</f>
        <v>#REF!</v>
      </c>
      <c r="Q37" s="1" t="e">
        <f>Q38+Q47+Q50+Q53+Q64</f>
        <v>#REF!</v>
      </c>
    </row>
    <row r="38" spans="4:17" ht="12.75">
      <c r="D38" t="s">
        <v>14</v>
      </c>
      <c r="G38" s="1">
        <v>1834.9772837826802</v>
      </c>
      <c r="H38" s="1">
        <v>570.5132079852319</v>
      </c>
      <c r="I38" s="1">
        <v>3173.22763362596</v>
      </c>
      <c r="J38" s="1">
        <v>1081.0920008668202</v>
      </c>
      <c r="K38" s="1">
        <v>6659.810126260692</v>
      </c>
      <c r="M38" s="1" t="e">
        <f>M39+M43</f>
        <v>#REF!</v>
      </c>
      <c r="N38" s="1" t="e">
        <f>N39+N43</f>
        <v>#REF!</v>
      </c>
      <c r="O38" s="1" t="e">
        <f>O39+O43</f>
        <v>#REF!</v>
      </c>
      <c r="P38" s="1" t="e">
        <f>P39+P43</f>
        <v>#REF!</v>
      </c>
      <c r="Q38" s="1" t="e">
        <f>Q39+Q43</f>
        <v>#REF!</v>
      </c>
    </row>
    <row r="39" spans="5:17" ht="12.75">
      <c r="E39" t="s">
        <v>412</v>
      </c>
      <c r="G39" s="1">
        <v>-163.34335927</v>
      </c>
      <c r="H39" s="1">
        <v>-189.63403290999995</v>
      </c>
      <c r="I39" s="1">
        <v>-152.81239597999993</v>
      </c>
      <c r="J39" s="1">
        <v>-437.16111170000005</v>
      </c>
      <c r="K39" s="1">
        <v>-942.95089986</v>
      </c>
      <c r="M39" s="1" t="e">
        <f>SUM(M40:M42)</f>
        <v>#REF!</v>
      </c>
      <c r="N39" s="1" t="e">
        <f>SUM(N40:N42)</f>
        <v>#REF!</v>
      </c>
      <c r="O39" s="1" t="e">
        <f>SUM(O40:O42)</f>
        <v>#REF!</v>
      </c>
      <c r="P39" s="1" t="e">
        <f>SUM(P40:P42)</f>
        <v>#REF!</v>
      </c>
      <c r="Q39" s="1" t="e">
        <f>SUM(Q40:Q42)</f>
        <v>#REF!</v>
      </c>
    </row>
    <row r="40" spans="6:17" ht="12.75">
      <c r="F40" t="s">
        <v>15</v>
      </c>
      <c r="G40" s="1">
        <v>54.88901161999999</v>
      </c>
      <c r="H40" s="1">
        <v>-62.24447915000002</v>
      </c>
      <c r="I40" s="1">
        <v>93.77739718999999</v>
      </c>
      <c r="J40" s="1">
        <v>-222.23304612000004</v>
      </c>
      <c r="K40" s="1">
        <v>-135.81111646000008</v>
      </c>
      <c r="M40" s="1" t="e">
        <f>+#REF!</f>
        <v>#REF!</v>
      </c>
      <c r="N40" s="1" t="e">
        <f>+#REF!</f>
        <v>#REF!</v>
      </c>
      <c r="O40" s="1" t="e">
        <f>+#REF!</f>
        <v>#REF!</v>
      </c>
      <c r="P40" s="1" t="e">
        <f>+#REF!</f>
        <v>#REF!</v>
      </c>
      <c r="Q40" s="1" t="e">
        <f>SUM(M40:P40)</f>
        <v>#REF!</v>
      </c>
    </row>
    <row r="41" spans="6:17" ht="12.75">
      <c r="F41" t="s">
        <v>16</v>
      </c>
      <c r="G41" s="1">
        <v>-150.85501627</v>
      </c>
      <c r="H41" s="1">
        <v>-150.61545875</v>
      </c>
      <c r="I41" s="1">
        <v>-152.88536852</v>
      </c>
      <c r="J41" s="1">
        <v>-142.45961975</v>
      </c>
      <c r="K41" s="1">
        <v>-596.81546329</v>
      </c>
      <c r="M41" s="1" t="e">
        <f>+#REF!</f>
        <v>#REF!</v>
      </c>
      <c r="N41" s="1" t="e">
        <f>+#REF!</f>
        <v>#REF!</v>
      </c>
      <c r="O41" s="1" t="e">
        <f>+#REF!</f>
        <v>#REF!</v>
      </c>
      <c r="P41" s="1" t="e">
        <f>+#REF!</f>
        <v>#REF!</v>
      </c>
      <c r="Q41" s="1" t="e">
        <f>SUM(M41:P41)</f>
        <v>#REF!</v>
      </c>
    </row>
    <row r="42" spans="6:17" ht="12.75">
      <c r="F42" t="s">
        <v>17</v>
      </c>
      <c r="G42" s="1">
        <v>-67.37735462</v>
      </c>
      <c r="H42" s="1">
        <v>23.22590499000006</v>
      </c>
      <c r="I42" s="1">
        <v>-93.70442464999994</v>
      </c>
      <c r="J42" s="1">
        <v>-72.46844583000001</v>
      </c>
      <c r="K42" s="1">
        <v>-210.3243201099999</v>
      </c>
      <c r="M42" s="1" t="e">
        <f>+#REF!</f>
        <v>#REF!</v>
      </c>
      <c r="N42" s="1" t="e">
        <f>+#REF!</f>
        <v>#REF!</v>
      </c>
      <c r="O42" s="1" t="e">
        <f>+#REF!</f>
        <v>#REF!</v>
      </c>
      <c r="P42" s="1" t="e">
        <f>+#REF!</f>
        <v>#REF!</v>
      </c>
      <c r="Q42" s="1" t="e">
        <f>SUM(M42:P42)</f>
        <v>#REF!</v>
      </c>
    </row>
    <row r="43" spans="5:17" ht="12.75">
      <c r="E43" t="s">
        <v>413</v>
      </c>
      <c r="G43" s="1">
        <v>1998.3206430526802</v>
      </c>
      <c r="H43" s="1">
        <v>760.1472408952319</v>
      </c>
      <c r="I43" s="1">
        <v>3326.04002960596</v>
      </c>
      <c r="J43" s="1">
        <v>1518.2531125668202</v>
      </c>
      <c r="K43" s="1">
        <v>7602.761026120693</v>
      </c>
      <c r="M43" s="1" t="e">
        <f>SUM(M44:M46)</f>
        <v>#REF!</v>
      </c>
      <c r="N43" s="1" t="e">
        <f>SUM(N44:N46)</f>
        <v>#REF!</v>
      </c>
      <c r="O43" s="1" t="e">
        <f>SUM(O44:O46)</f>
        <v>#REF!</v>
      </c>
      <c r="P43" s="1" t="e">
        <f>SUM(P44:P46)</f>
        <v>#REF!</v>
      </c>
      <c r="Q43" s="1" t="e">
        <f>SUM(Q44:Q46)</f>
        <v>#REF!</v>
      </c>
    </row>
    <row r="44" spans="6:17" ht="12.75">
      <c r="F44" t="s">
        <v>15</v>
      </c>
      <c r="G44" s="1">
        <v>79.1034647700003</v>
      </c>
      <c r="H44" s="1">
        <v>0.865455670000074</v>
      </c>
      <c r="I44" s="1">
        <v>700.4961273300001</v>
      </c>
      <c r="J44" s="1">
        <v>334.9172886000001</v>
      </c>
      <c r="K44" s="1">
        <v>1115.3823363700008</v>
      </c>
      <c r="M44" s="1" t="e">
        <f>+#REF!</f>
        <v>#REF!</v>
      </c>
      <c r="N44" s="1" t="e">
        <f>+#REF!</f>
        <v>#REF!</v>
      </c>
      <c r="O44" s="1" t="e">
        <f>+#REF!</f>
        <v>#REF!</v>
      </c>
      <c r="P44" s="1" t="e">
        <f>+#REF!</f>
        <v>#REF!</v>
      </c>
      <c r="Q44" s="1" t="e">
        <f>SUM(M44:P44)</f>
        <v>#REF!</v>
      </c>
    </row>
    <row r="45" spans="6:17" ht="12.75">
      <c r="F45" t="s">
        <v>16</v>
      </c>
      <c r="G45" s="1">
        <v>1753.9891782826799</v>
      </c>
      <c r="H45" s="1">
        <v>1117.956785225232</v>
      </c>
      <c r="I45" s="1">
        <v>1647.9659022759602</v>
      </c>
      <c r="J45" s="1">
        <v>1656.93582396682</v>
      </c>
      <c r="K45" s="1">
        <v>6176.847689750692</v>
      </c>
      <c r="M45" s="1" t="e">
        <f>+#REF!</f>
        <v>#REF!</v>
      </c>
      <c r="N45" s="1" t="e">
        <f>+#REF!</f>
        <v>#REF!</v>
      </c>
      <c r="O45" s="1" t="e">
        <f>+#REF!</f>
        <v>#REF!</v>
      </c>
      <c r="P45" s="1" t="e">
        <f>+#REF!</f>
        <v>#REF!</v>
      </c>
      <c r="Q45" s="1" t="e">
        <f>SUM(M45:P45)</f>
        <v>#REF!</v>
      </c>
    </row>
    <row r="46" spans="6:17" ht="12.75">
      <c r="F46" t="s">
        <v>109</v>
      </c>
      <c r="G46" s="1">
        <v>165.22799999999998</v>
      </c>
      <c r="H46" s="1">
        <v>-358.675</v>
      </c>
      <c r="I46" s="1">
        <v>977.578</v>
      </c>
      <c r="J46" s="1">
        <v>-473.6</v>
      </c>
      <c r="K46" s="1">
        <v>310.53099999999984</v>
      </c>
      <c r="M46" s="1" t="e">
        <f>+#REF!</f>
        <v>#REF!</v>
      </c>
      <c r="N46" s="1" t="e">
        <f>+#REF!</f>
        <v>#REF!</v>
      </c>
      <c r="O46" s="1" t="e">
        <f>+#REF!</f>
        <v>#REF!</v>
      </c>
      <c r="P46" s="1" t="e">
        <f>+#REF!</f>
        <v>#REF!</v>
      </c>
      <c r="Q46" s="1" t="e">
        <f>SUM(M46:P46)</f>
        <v>#REF!</v>
      </c>
    </row>
    <row r="47" spans="4:17" ht="12.75">
      <c r="D47" t="s">
        <v>18</v>
      </c>
      <c r="G47" s="1">
        <v>-314.50380569011963</v>
      </c>
      <c r="H47" s="1">
        <v>-1447.8367242044467</v>
      </c>
      <c r="I47" s="1">
        <v>-1085.9888331920497</v>
      </c>
      <c r="J47" s="1">
        <v>-585.4897123403057</v>
      </c>
      <c r="K47" s="1">
        <v>-3433.8190754269217</v>
      </c>
      <c r="M47" s="1" t="e">
        <f>M48+M49</f>
        <v>#REF!</v>
      </c>
      <c r="N47" s="1" t="e">
        <f>N48+N49</f>
        <v>#REF!</v>
      </c>
      <c r="O47" s="1" t="e">
        <f>O48+O49</f>
        <v>#REF!</v>
      </c>
      <c r="P47" s="1" t="e">
        <f>P48+P49</f>
        <v>#REF!</v>
      </c>
      <c r="Q47" s="1" t="e">
        <f>Q48+Q49</f>
        <v>#REF!</v>
      </c>
    </row>
    <row r="48" spans="5:17" ht="12.75">
      <c r="E48" t="s">
        <v>19</v>
      </c>
      <c r="G48" s="1">
        <v>-1251.2765539621196</v>
      </c>
      <c r="H48" s="1">
        <v>-1053.0249209044468</v>
      </c>
      <c r="I48" s="1">
        <v>-731.1083830071839</v>
      </c>
      <c r="J48" s="1">
        <v>-1521.5951175803057</v>
      </c>
      <c r="K48" s="1">
        <v>-4557.004975454056</v>
      </c>
      <c r="M48" s="1" t="e">
        <f>+#REF!</f>
        <v>#REF!</v>
      </c>
      <c r="N48" s="1" t="e">
        <f>+#REF!</f>
        <v>#REF!</v>
      </c>
      <c r="O48" s="1" t="e">
        <f>+#REF!</f>
        <v>#REF!</v>
      </c>
      <c r="P48" s="1" t="e">
        <f>+#REF!</f>
        <v>#REF!</v>
      </c>
      <c r="Q48" s="1" t="e">
        <f>SUM(M48:P48)</f>
        <v>#REF!</v>
      </c>
    </row>
    <row r="49" spans="5:17" ht="12.75">
      <c r="E49" t="s">
        <v>8</v>
      </c>
      <c r="G49" s="1">
        <v>936.772748272</v>
      </c>
      <c r="H49" s="1">
        <v>-394.8118032999999</v>
      </c>
      <c r="I49" s="1">
        <v>-354.88045018486594</v>
      </c>
      <c r="J49" s="1">
        <v>936.10540524</v>
      </c>
      <c r="K49" s="1">
        <v>1123.1859000271343</v>
      </c>
      <c r="M49" s="1" t="e">
        <f>+#REF!</f>
        <v>#REF!</v>
      </c>
      <c r="N49" s="1" t="e">
        <f>+#REF!</f>
        <v>#REF!</v>
      </c>
      <c r="O49" s="1" t="e">
        <f>+#REF!</f>
        <v>#REF!</v>
      </c>
      <c r="P49" s="1" t="e">
        <f>+#REF!</f>
        <v>#REF!</v>
      </c>
      <c r="Q49" s="1" t="e">
        <f>SUM(M49:P49)</f>
        <v>#REF!</v>
      </c>
    </row>
    <row r="50" spans="4:17" ht="12.75">
      <c r="D50" t="s">
        <v>20</v>
      </c>
      <c r="G50" s="1">
        <v>140.71387336</v>
      </c>
      <c r="H50" s="1">
        <v>-48.72825006000008</v>
      </c>
      <c r="I50" s="1">
        <v>-109.70645126999999</v>
      </c>
      <c r="J50" s="1">
        <v>-66.29988628000012</v>
      </c>
      <c r="K50" s="1">
        <v>-84.02071425000018</v>
      </c>
      <c r="M50" s="1" t="e">
        <f>+M51+M52</f>
        <v>#REF!</v>
      </c>
      <c r="N50" s="1" t="e">
        <f>+N51+N52</f>
        <v>#REF!</v>
      </c>
      <c r="O50" s="1" t="e">
        <f>+O51+O52</f>
        <v>#REF!</v>
      </c>
      <c r="P50" s="1" t="e">
        <f>+P51+P52</f>
        <v>#REF!</v>
      </c>
      <c r="Q50" s="1" t="e">
        <f>SUM(M50:P50)</f>
        <v>#REF!</v>
      </c>
    </row>
    <row r="51" spans="5:17" ht="12.75">
      <c r="E51" t="s">
        <v>19</v>
      </c>
      <c r="G51" s="1" t="e">
        <f>+c_8!#REF!</f>
        <v>#REF!</v>
      </c>
      <c r="H51" s="1" t="e">
        <f>+c_8!#REF!</f>
        <v>#REF!</v>
      </c>
      <c r="I51" s="1" t="e">
        <f>+c_8!#REF!</f>
        <v>#REF!</v>
      </c>
      <c r="J51" s="1" t="e">
        <f>+c_8!#REF!</f>
        <v>#REF!</v>
      </c>
      <c r="K51" s="1" t="e">
        <f>SUM(G51:J51)</f>
        <v>#REF!</v>
      </c>
      <c r="M51" s="1" t="e">
        <f>+#REF!</f>
        <v>#REF!</v>
      </c>
      <c r="N51" s="1" t="e">
        <f>+#REF!</f>
        <v>#REF!</v>
      </c>
      <c r="O51" s="1" t="e">
        <f>+#REF!</f>
        <v>#REF!</v>
      </c>
      <c r="P51" s="1" t="e">
        <f>+#REF!</f>
        <v>#REF!</v>
      </c>
      <c r="Q51" s="1" t="e">
        <f>SUM(M51:P51)</f>
        <v>#REF!</v>
      </c>
    </row>
    <row r="52" spans="5:17" ht="12.75">
      <c r="E52" t="s">
        <v>8</v>
      </c>
      <c r="G52" s="1" t="e">
        <f>+c_8!#REF!</f>
        <v>#REF!</v>
      </c>
      <c r="H52" s="1" t="e">
        <f>+c_8!#REF!</f>
        <v>#REF!</v>
      </c>
      <c r="I52" s="1" t="e">
        <f>+c_8!#REF!</f>
        <v>#REF!</v>
      </c>
      <c r="J52" s="1" t="e">
        <f>+c_8!#REF!</f>
        <v>#REF!</v>
      </c>
      <c r="K52" s="1" t="e">
        <f>SUM(G52:J52)</f>
        <v>#REF!</v>
      </c>
      <c r="M52" s="1" t="e">
        <f>+#REF!</f>
        <v>#REF!</v>
      </c>
      <c r="N52" s="1" t="e">
        <f>+#REF!</f>
        <v>#REF!</v>
      </c>
      <c r="O52" s="1" t="e">
        <f>+#REF!</f>
        <v>#REF!</v>
      </c>
      <c r="P52" s="1" t="e">
        <f>+#REF!</f>
        <v>#REF!</v>
      </c>
      <c r="Q52" s="1" t="e">
        <f>SUM(M52:P52)</f>
        <v>#REF!</v>
      </c>
    </row>
    <row r="53" spans="4:17" ht="12.75">
      <c r="D53" t="s">
        <v>394</v>
      </c>
      <c r="G53" s="1">
        <v>-1989.3760397025176</v>
      </c>
      <c r="H53" s="1">
        <v>-223.31353729949433</v>
      </c>
      <c r="I53" s="1">
        <v>-994.4834592000595</v>
      </c>
      <c r="J53" s="1">
        <v>-458.98482604678605</v>
      </c>
      <c r="K53" s="1">
        <v>-3666.157862248858</v>
      </c>
      <c r="M53" s="1" t="e">
        <f>M54+M59</f>
        <v>#REF!</v>
      </c>
      <c r="N53" s="1" t="e">
        <f>N54+N59</f>
        <v>#REF!</v>
      </c>
      <c r="O53" s="1" t="e">
        <f>O54+O59</f>
        <v>#REF!</v>
      </c>
      <c r="P53" s="1" t="e">
        <f>P54+P59</f>
        <v>#REF!</v>
      </c>
      <c r="Q53" s="1" t="e">
        <f>Q54+Q59</f>
        <v>#REF!</v>
      </c>
    </row>
    <row r="54" spans="5:17" ht="12.75">
      <c r="E54" t="s">
        <v>19</v>
      </c>
      <c r="G54" s="1">
        <v>-1667.2730159335197</v>
      </c>
      <c r="H54" s="1">
        <v>-125.77110461125332</v>
      </c>
      <c r="I54" s="1">
        <v>-638.0226152168565</v>
      </c>
      <c r="J54" s="1">
        <v>-534.8596389379726</v>
      </c>
      <c r="K54" s="1">
        <v>-2965.926374699602</v>
      </c>
      <c r="M54" s="1" t="e">
        <f>SUM(M55:M58)</f>
        <v>#REF!</v>
      </c>
      <c r="N54" s="1" t="e">
        <f>SUM(N55:N58)</f>
        <v>#REF!</v>
      </c>
      <c r="O54" s="1" t="e">
        <f>SUM(O55:O58)</f>
        <v>#REF!</v>
      </c>
      <c r="P54" s="1" t="e">
        <f>SUM(P55:P58)</f>
        <v>#REF!</v>
      </c>
      <c r="Q54" s="1" t="e">
        <f>SUM(Q55:Q58)</f>
        <v>#REF!</v>
      </c>
    </row>
    <row r="55" spans="6:17" ht="12.75">
      <c r="F55" t="s">
        <v>21</v>
      </c>
      <c r="G55" s="1">
        <v>-624.3910159335197</v>
      </c>
      <c r="H55" s="1">
        <v>-33.43210461125324</v>
      </c>
      <c r="I55" s="1">
        <v>-377.04861521685655</v>
      </c>
      <c r="J55" s="1">
        <v>-510.6375650869945</v>
      </c>
      <c r="K55" s="1">
        <v>-1545.5093008486242</v>
      </c>
      <c r="M55" s="1" t="e">
        <f>+#REF!</f>
        <v>#REF!</v>
      </c>
      <c r="N55" s="1" t="e">
        <f>+#REF!</f>
        <v>#REF!</v>
      </c>
      <c r="O55" s="1" t="e">
        <f>+#REF!</f>
        <v>#REF!</v>
      </c>
      <c r="P55" s="1" t="e">
        <f>+#REF!</f>
        <v>#REF!</v>
      </c>
      <c r="Q55" s="1" t="e">
        <f>SUM(M55:P55)</f>
        <v>#REF!</v>
      </c>
    </row>
    <row r="56" spans="6:17" ht="12.75">
      <c r="F56" t="s">
        <v>22</v>
      </c>
      <c r="G56" s="1">
        <v>31.19799999999995</v>
      </c>
      <c r="H56" s="1">
        <v>-42.74199999999999</v>
      </c>
      <c r="I56" s="1">
        <v>63.932000000000016</v>
      </c>
      <c r="J56" s="1">
        <v>-52.037000000000035</v>
      </c>
      <c r="K56" s="1">
        <v>0.35099999999994225</v>
      </c>
      <c r="M56" s="1" t="e">
        <f>+#REF!</f>
        <v>#REF!</v>
      </c>
      <c r="N56" s="1" t="e">
        <f>+#REF!</f>
        <v>#REF!</v>
      </c>
      <c r="O56" s="1" t="e">
        <f>+#REF!</f>
        <v>#REF!</v>
      </c>
      <c r="P56" s="1" t="e">
        <f>+#REF!</f>
        <v>#REF!</v>
      </c>
      <c r="Q56" s="1" t="e">
        <f>SUM(M56:P56)</f>
        <v>#REF!</v>
      </c>
    </row>
    <row r="57" spans="6:17" ht="12.75">
      <c r="F57" t="s">
        <v>23</v>
      </c>
      <c r="G57" s="1">
        <v>-1074.08</v>
      </c>
      <c r="H57" s="1">
        <v>-49.597000000000094</v>
      </c>
      <c r="I57" s="1">
        <v>-324.90599999999995</v>
      </c>
      <c r="J57" s="1">
        <v>27.81492614902197</v>
      </c>
      <c r="K57" s="1">
        <v>-1420.768073850978</v>
      </c>
      <c r="M57" s="1" t="e">
        <f>+#REF!</f>
        <v>#REF!</v>
      </c>
      <c r="N57" s="1" t="e">
        <f>+#REF!</f>
        <v>#REF!</v>
      </c>
      <c r="O57" s="1" t="e">
        <f>+#REF!</f>
        <v>#REF!</v>
      </c>
      <c r="P57" s="1" t="e">
        <f>+#REF!</f>
        <v>#REF!</v>
      </c>
      <c r="Q57" s="1" t="e">
        <f>SUM(M57:P57)</f>
        <v>#REF!</v>
      </c>
    </row>
    <row r="58" spans="6:17" ht="12.75">
      <c r="F58" t="s">
        <v>24</v>
      </c>
      <c r="G58" s="1">
        <v>0</v>
      </c>
      <c r="H58" s="1">
        <v>0</v>
      </c>
      <c r="I58" s="1">
        <v>0</v>
      </c>
      <c r="J58" s="1">
        <v>0</v>
      </c>
      <c r="K58" s="1">
        <v>0</v>
      </c>
      <c r="M58" s="1" t="e">
        <f>+#REF!</f>
        <v>#REF!</v>
      </c>
      <c r="N58" s="1" t="e">
        <f>+#REF!</f>
        <v>#REF!</v>
      </c>
      <c r="O58" s="1" t="e">
        <f>+#REF!</f>
        <v>#REF!</v>
      </c>
      <c r="P58" s="1" t="e">
        <f>+#REF!</f>
        <v>#REF!</v>
      </c>
      <c r="Q58" s="1" t="e">
        <f>SUM(M58:P58)</f>
        <v>#REF!</v>
      </c>
    </row>
    <row r="59" spans="5:17" ht="12.75">
      <c r="E59" t="s">
        <v>8</v>
      </c>
      <c r="G59" s="1">
        <v>-322.1030237689978</v>
      </c>
      <c r="H59" s="1">
        <v>-97.54243268824102</v>
      </c>
      <c r="I59" s="1">
        <v>-356.4608439832031</v>
      </c>
      <c r="J59" s="1">
        <v>75.87481289118655</v>
      </c>
      <c r="K59" s="1">
        <v>-700.2314875492555</v>
      </c>
      <c r="M59" s="1" t="e">
        <f>SUM(M60:M63)</f>
        <v>#REF!</v>
      </c>
      <c r="N59" s="1" t="e">
        <f>SUM(N60:N63)</f>
        <v>#REF!</v>
      </c>
      <c r="O59" s="1" t="e">
        <f>SUM(O60:O63)</f>
        <v>#REF!</v>
      </c>
      <c r="P59" s="1" t="e">
        <f>SUM(P60:P63)</f>
        <v>#REF!</v>
      </c>
      <c r="Q59" s="1" t="e">
        <f>SUM(Q60:Q63)</f>
        <v>#REF!</v>
      </c>
    </row>
    <row r="60" spans="6:17" ht="12.75">
      <c r="F60" t="s">
        <v>21</v>
      </c>
      <c r="G60" s="1">
        <v>256.36699999999973</v>
      </c>
      <c r="H60" s="1">
        <v>100.2232171925013</v>
      </c>
      <c r="I60" s="1">
        <v>197.9180000000002</v>
      </c>
      <c r="J60" s="1">
        <v>170.49516770186315</v>
      </c>
      <c r="K60" s="1">
        <v>725.0033848943643</v>
      </c>
      <c r="M60" s="1" t="e">
        <f>+#REF!</f>
        <v>#REF!</v>
      </c>
      <c r="N60" s="1" t="e">
        <f>+#REF!</f>
        <v>#REF!</v>
      </c>
      <c r="O60" s="1" t="e">
        <f>+#REF!</f>
        <v>#REF!</v>
      </c>
      <c r="P60" s="1" t="e">
        <f>+#REF!</f>
        <v>#REF!</v>
      </c>
      <c r="Q60" s="1" t="e">
        <f>SUM(M60:P60)</f>
        <v>#REF!</v>
      </c>
    </row>
    <row r="61" spans="6:17" ht="12.75">
      <c r="F61" t="s">
        <v>402</v>
      </c>
      <c r="G61" s="1">
        <v>-521.6700237689975</v>
      </c>
      <c r="H61" s="1">
        <v>-183.76564988074233</v>
      </c>
      <c r="I61" s="1">
        <v>-538.7788439832034</v>
      </c>
      <c r="J61" s="1">
        <v>-95.4203548106766</v>
      </c>
      <c r="K61" s="1">
        <v>-1339.6348724436198</v>
      </c>
      <c r="M61" s="1" t="e">
        <f>+#REF!</f>
        <v>#REF!</v>
      </c>
      <c r="N61" s="1" t="e">
        <f>+#REF!</f>
        <v>#REF!</v>
      </c>
      <c r="O61" s="1" t="e">
        <f>+#REF!</f>
        <v>#REF!</v>
      </c>
      <c r="P61" s="1" t="e">
        <f>+#REF!</f>
        <v>#REF!</v>
      </c>
      <c r="Q61" s="1" t="e">
        <f>SUM(M61:P61)</f>
        <v>#REF!</v>
      </c>
    </row>
    <row r="62" spans="6:17" ht="12.75">
      <c r="F62" t="s">
        <v>23</v>
      </c>
      <c r="G62" s="1">
        <v>-55.2</v>
      </c>
      <c r="H62" s="1">
        <v>-10.2</v>
      </c>
      <c r="I62" s="1">
        <v>-14.2</v>
      </c>
      <c r="J62" s="1">
        <v>-12.7</v>
      </c>
      <c r="K62" s="1">
        <v>-92.3</v>
      </c>
      <c r="M62" s="1" t="e">
        <f>+#REF!</f>
        <v>#REF!</v>
      </c>
      <c r="N62" s="1" t="e">
        <f>+#REF!</f>
        <v>#REF!</v>
      </c>
      <c r="O62" s="1" t="e">
        <f>+#REF!</f>
        <v>#REF!</v>
      </c>
      <c r="P62" s="1" t="e">
        <f>+#REF!</f>
        <v>#REF!</v>
      </c>
      <c r="Q62" s="1" t="e">
        <f>SUM(M62:P62)</f>
        <v>#REF!</v>
      </c>
    </row>
    <row r="63" spans="6:17" ht="12.75">
      <c r="F63" t="s">
        <v>25</v>
      </c>
      <c r="G63" s="1">
        <v>-1.6</v>
      </c>
      <c r="H63" s="1">
        <v>-3.8</v>
      </c>
      <c r="I63" s="1">
        <v>-1.4</v>
      </c>
      <c r="J63" s="1">
        <v>13.5</v>
      </c>
      <c r="K63" s="1">
        <v>6.7</v>
      </c>
      <c r="M63" s="1" t="e">
        <f>+#REF!</f>
        <v>#REF!</v>
      </c>
      <c r="N63" s="1" t="e">
        <f>+#REF!</f>
        <v>#REF!</v>
      </c>
      <c r="O63" s="1" t="e">
        <f>+#REF!</f>
        <v>#REF!</v>
      </c>
      <c r="P63" s="1" t="e">
        <f>+#REF!</f>
        <v>#REF!</v>
      </c>
      <c r="Q63" s="1" t="e">
        <f>SUM(M63:P63)</f>
        <v>#REF!</v>
      </c>
    </row>
    <row r="64" spans="4:17" ht="12.75">
      <c r="D64" t="s">
        <v>26</v>
      </c>
      <c r="G64" s="1">
        <v>-91.30000000000007</v>
      </c>
      <c r="H64" s="1">
        <v>-24.52</v>
      </c>
      <c r="I64" s="1">
        <v>136.2</v>
      </c>
      <c r="J64" s="1">
        <v>170.4</v>
      </c>
      <c r="K64" s="1">
        <v>190.78</v>
      </c>
      <c r="M64" s="1" t="e">
        <f>+#REF!</f>
        <v>#REF!</v>
      </c>
      <c r="N64" s="1" t="e">
        <f>+#REF!</f>
        <v>#REF!</v>
      </c>
      <c r="O64" s="1" t="e">
        <f>+#REF!</f>
        <v>#REF!</v>
      </c>
      <c r="P64" s="1" t="e">
        <f>+#REF!</f>
        <v>#REF!</v>
      </c>
      <c r="Q64" s="1" t="e">
        <f>SUM(M64:P64)</f>
        <v>#REF!</v>
      </c>
    </row>
    <row r="65" spans="7:17" ht="12.75">
      <c r="G65" s="1"/>
      <c r="H65" s="1"/>
      <c r="I65" s="1"/>
      <c r="J65" s="1"/>
      <c r="K65" s="1"/>
      <c r="M65" s="1"/>
      <c r="N65" s="1"/>
      <c r="O65" s="1"/>
      <c r="P65" s="1"/>
      <c r="Q65" s="1"/>
    </row>
    <row r="66" spans="1:17" ht="12.75">
      <c r="A66" t="s">
        <v>27</v>
      </c>
      <c r="G66" s="1">
        <v>-274.01371966502643</v>
      </c>
      <c r="H66" s="1">
        <v>387.27872688924595</v>
      </c>
      <c r="I66" s="1">
        <v>-871.6626893621323</v>
      </c>
      <c r="J66" s="1">
        <v>-303.01597223143216</v>
      </c>
      <c r="K66" s="1">
        <v>-1061.413654369348</v>
      </c>
      <c r="M66" s="1" t="e">
        <f>-(M6+M33)</f>
        <v>#REF!</v>
      </c>
      <c r="N66" s="1" t="e">
        <f>-(N6+N33)</f>
        <v>#REF!</v>
      </c>
      <c r="O66" s="1" t="e">
        <f>-(O6+O33)</f>
        <v>#REF!</v>
      </c>
      <c r="P66" s="1" t="e">
        <f>-(P6+P33)</f>
        <v>#REF!</v>
      </c>
      <c r="Q66" s="1" t="e">
        <f>-(Q6+Q33)</f>
        <v>#REF!</v>
      </c>
    </row>
    <row r="67" spans="1:17" ht="6.75" customHeight="1">
      <c r="A67" s="2"/>
      <c r="B67" s="2"/>
      <c r="C67" s="2"/>
      <c r="D67" s="2"/>
      <c r="E67" s="2"/>
      <c r="F67" s="2"/>
      <c r="G67" s="102"/>
      <c r="H67" s="102"/>
      <c r="I67" s="102"/>
      <c r="J67" s="102"/>
      <c r="K67" s="102"/>
      <c r="L67" s="2"/>
      <c r="M67" s="102"/>
      <c r="N67" s="102"/>
      <c r="O67" s="102"/>
      <c r="P67" s="102"/>
      <c r="Q67" s="102"/>
    </row>
    <row r="68" spans="1:17" ht="15.75" customHeight="1">
      <c r="A68" t="s">
        <v>28</v>
      </c>
      <c r="B68" s="3"/>
      <c r="C68" s="3"/>
      <c r="D68" s="3"/>
      <c r="E68" s="3"/>
      <c r="F68" s="3"/>
      <c r="G68" s="4"/>
      <c r="H68" s="4"/>
      <c r="I68" s="4"/>
      <c r="J68" s="4"/>
      <c r="K68" s="4"/>
      <c r="L68" s="3"/>
      <c r="M68" s="4"/>
      <c r="N68" s="4"/>
      <c r="O68" s="4"/>
      <c r="P68" s="4"/>
      <c r="Q68" s="4"/>
    </row>
    <row r="69" spans="1:17" ht="6" customHeight="1">
      <c r="A69" s="3"/>
      <c r="B69" s="3"/>
      <c r="C69" s="3"/>
      <c r="D69" s="3"/>
      <c r="E69" s="3"/>
      <c r="F69" s="3"/>
      <c r="G69" s="4"/>
      <c r="H69" s="4"/>
      <c r="I69" s="4"/>
      <c r="J69" s="4"/>
      <c r="K69" s="4"/>
      <c r="L69" s="3"/>
      <c r="M69" s="4"/>
      <c r="N69" s="4"/>
      <c r="O69" s="4"/>
      <c r="P69" s="4"/>
      <c r="Q69" s="4"/>
    </row>
    <row r="70" spans="1:17" s="3" customFormat="1" ht="12.75">
      <c r="A70" s="3" t="s">
        <v>29</v>
      </c>
      <c r="G70" s="4">
        <v>91.30000000000007</v>
      </c>
      <c r="H70" s="4">
        <v>24.52</v>
      </c>
      <c r="I70" s="4">
        <v>-136.2</v>
      </c>
      <c r="J70" s="4">
        <v>-170.4</v>
      </c>
      <c r="K70" s="4">
        <v>-190.78</v>
      </c>
      <c r="M70" s="4" t="e">
        <f>-M64</f>
        <v>#REF!</v>
      </c>
      <c r="N70" s="4" t="e">
        <f>-N64</f>
        <v>#REF!</v>
      </c>
      <c r="O70" s="4" t="e">
        <f>-O64</f>
        <v>#REF!</v>
      </c>
      <c r="P70" s="4" t="e">
        <f>-P64</f>
        <v>#REF!</v>
      </c>
      <c r="Q70" s="4" t="e">
        <f>SUM(M70:P70)</f>
        <v>#REF!</v>
      </c>
    </row>
    <row r="71" spans="1:17" ht="4.5" customHeight="1">
      <c r="A71" s="3"/>
      <c r="G71" s="1"/>
      <c r="H71" s="1"/>
      <c r="I71" s="1"/>
      <c r="J71" s="1"/>
      <c r="K71" s="1"/>
      <c r="M71" s="1"/>
      <c r="N71" s="1"/>
      <c r="O71" s="1"/>
      <c r="P71" s="1"/>
      <c r="Q71" s="1"/>
    </row>
    <row r="72" spans="1:17" ht="12.75">
      <c r="A72" s="3" t="s">
        <v>479</v>
      </c>
      <c r="G72" s="1">
        <v>-323.08868824995704</v>
      </c>
      <c r="H72" s="1">
        <v>-1149.3653035787092</v>
      </c>
      <c r="I72" s="1">
        <v>983.048889963851</v>
      </c>
      <c r="J72" s="1">
        <v>-29.682423800271692</v>
      </c>
      <c r="K72" s="1">
        <v>-519.087525665087</v>
      </c>
      <c r="M72" s="1" t="e">
        <f>M33-M64</f>
        <v>#REF!</v>
      </c>
      <c r="N72" s="1" t="e">
        <f>N33-N64</f>
        <v>#REF!</v>
      </c>
      <c r="O72" s="1" t="e">
        <f>O33-O64</f>
        <v>#REF!</v>
      </c>
      <c r="P72" s="1" t="e">
        <f>P33-P64</f>
        <v>#REF!</v>
      </c>
      <c r="Q72" s="1" t="e">
        <f>SUM(M72:P72)</f>
        <v>#REF!</v>
      </c>
    </row>
    <row r="73" spans="1:17" ht="6" customHeight="1">
      <c r="A73" s="3"/>
      <c r="G73" s="1"/>
      <c r="H73" s="1"/>
      <c r="I73" s="1"/>
      <c r="J73" s="1"/>
      <c r="K73" s="1"/>
      <c r="M73" s="1"/>
      <c r="N73" s="1"/>
      <c r="O73" s="1"/>
      <c r="P73" s="1"/>
      <c r="Q73" s="1"/>
    </row>
    <row r="74" spans="1:17" ht="12.75">
      <c r="A74" s="103" t="s">
        <v>395</v>
      </c>
      <c r="G74" s="1"/>
      <c r="H74" s="1"/>
      <c r="I74" s="1"/>
      <c r="J74" s="1"/>
      <c r="K74" s="1"/>
      <c r="M74" s="1"/>
      <c r="N74" s="1"/>
      <c r="O74" s="1"/>
      <c r="P74" s="1"/>
      <c r="Q74" s="1"/>
    </row>
    <row r="75" spans="3:17" ht="12.75">
      <c r="C75" s="24" t="s">
        <v>155</v>
      </c>
      <c r="G75" s="130">
        <v>0.6588849</v>
      </c>
      <c r="H75" s="130">
        <v>2.01696131</v>
      </c>
      <c r="I75" s="130">
        <v>2.57361973</v>
      </c>
      <c r="J75" s="130">
        <v>6.27772538</v>
      </c>
      <c r="K75" s="130">
        <v>11.52719132</v>
      </c>
      <c r="M75" s="1">
        <f>+c_6!H21</f>
        <v>3.9603861500000006</v>
      </c>
      <c r="N75" s="1">
        <f>+c_6!L21</f>
        <v>6.6655655000000005</v>
      </c>
      <c r="O75" s="1">
        <f>+c_6!P21</f>
        <v>0</v>
      </c>
      <c r="P75" s="1">
        <f>+c_6!T21</f>
        <v>2.4670001000000004</v>
      </c>
      <c r="Q75" s="1">
        <f>SUM(M75:P75)</f>
        <v>13.092951750000001</v>
      </c>
    </row>
    <row r="76" spans="3:17" ht="12.75">
      <c r="C76" s="24" t="s">
        <v>156</v>
      </c>
      <c r="G76" s="130">
        <v>-33.54728</v>
      </c>
      <c r="H76" s="130">
        <v>-55.55368</v>
      </c>
      <c r="I76" s="130">
        <v>-26.94952</v>
      </c>
      <c r="J76" s="130">
        <v>-76.71039999999999</v>
      </c>
      <c r="K76" s="130">
        <v>-192.76088</v>
      </c>
      <c r="M76" s="1">
        <f>-+c_6!I21</f>
        <v>-17.913794243531573</v>
      </c>
      <c r="N76" s="1">
        <f>-+c_6!M21</f>
        <v>-20.325899737501043</v>
      </c>
      <c r="O76" s="1">
        <f>-+c_6!Q21</f>
        <v>-9.628999598626958</v>
      </c>
      <c r="P76" s="1">
        <f>-+c_6!U21</f>
        <v>-10.503944587926089</v>
      </c>
      <c r="Q76" s="1">
        <f>SUM(M76:P76)</f>
        <v>-58.37263816758566</v>
      </c>
    </row>
    <row r="77" spans="7:17" ht="3.75" customHeight="1">
      <c r="G77" s="1"/>
      <c r="H77" s="1"/>
      <c r="I77" s="1"/>
      <c r="J77" s="1"/>
      <c r="K77" s="1"/>
      <c r="M77" s="1"/>
      <c r="N77" s="1"/>
      <c r="O77" s="1"/>
      <c r="P77" s="1"/>
      <c r="Q77" s="1"/>
    </row>
    <row r="78" spans="1:17" s="6" customFormat="1" ht="12.75">
      <c r="A78" s="6" t="s">
        <v>401</v>
      </c>
      <c r="G78" s="140">
        <v>-1575.6360159335204</v>
      </c>
      <c r="H78" s="140">
        <v>109.6218953887469</v>
      </c>
      <c r="I78" s="140">
        <v>-695.0536152168561</v>
      </c>
      <c r="J78" s="140">
        <v>-380.158638937973</v>
      </c>
      <c r="K78" s="140">
        <v>-2541.226374699603</v>
      </c>
      <c r="M78" s="5" t="e">
        <f>M79+M80</f>
        <v>#REF!</v>
      </c>
      <c r="N78" s="5" t="e">
        <f>N79+N80</f>
        <v>#REF!</v>
      </c>
      <c r="O78" s="5" t="e">
        <f>O79+O80</f>
        <v>#REF!</v>
      </c>
      <c r="P78" s="5" t="e">
        <f>P79+P80</f>
        <v>#REF!</v>
      </c>
      <c r="Q78" s="5" t="e">
        <f>Q79+Q80</f>
        <v>#REF!</v>
      </c>
    </row>
    <row r="79" spans="2:17" s="6" customFormat="1" ht="12.75">
      <c r="B79" s="6" t="s">
        <v>396</v>
      </c>
      <c r="G79" s="140">
        <v>-1717.63601593352</v>
      </c>
      <c r="H79" s="140">
        <v>-86.17810461125327</v>
      </c>
      <c r="I79" s="140">
        <v>-684.9536152168562</v>
      </c>
      <c r="J79" s="140">
        <v>-588.7586389379728</v>
      </c>
      <c r="K79" s="140">
        <v>-3077.5263746996025</v>
      </c>
      <c r="M79" s="5" t="e">
        <f>+#REF!</f>
        <v>#REF!</v>
      </c>
      <c r="N79" s="5" t="e">
        <f>+#REF!</f>
        <v>#REF!</v>
      </c>
      <c r="O79" s="5" t="e">
        <f>+#REF!</f>
        <v>#REF!</v>
      </c>
      <c r="P79" s="5" t="e">
        <f>+#REF!</f>
        <v>#REF!</v>
      </c>
      <c r="Q79" s="5" t="e">
        <f>SUM(M79:P79)</f>
        <v>#REF!</v>
      </c>
    </row>
    <row r="80" spans="2:17" s="6" customFormat="1" ht="12.75">
      <c r="B80" s="6" t="s">
        <v>397</v>
      </c>
      <c r="G80" s="140">
        <v>141.99999999999943</v>
      </c>
      <c r="H80" s="140">
        <v>195.8</v>
      </c>
      <c r="I80" s="140">
        <v>-10.099999999999909</v>
      </c>
      <c r="J80" s="140">
        <v>208.6</v>
      </c>
      <c r="K80" s="140">
        <v>536.2999999999995</v>
      </c>
      <c r="M80" s="5" t="e">
        <f>+#REF!</f>
        <v>#REF!</v>
      </c>
      <c r="N80" s="5" t="e">
        <f>+#REF!</f>
        <v>#REF!</v>
      </c>
      <c r="O80" s="5" t="e">
        <f>+#REF!</f>
        <v>#REF!</v>
      </c>
      <c r="P80" s="5" t="e">
        <f>+#REF!</f>
        <v>#REF!</v>
      </c>
      <c r="Q80" s="5" t="e">
        <f>SUM(M80:P80)</f>
        <v>#REF!</v>
      </c>
    </row>
    <row r="81" spans="1:17" s="6" customFormat="1" ht="12.75">
      <c r="A81" s="6" t="s">
        <v>414</v>
      </c>
      <c r="G81" s="5"/>
      <c r="H81" s="5"/>
      <c r="I81" s="5"/>
      <c r="J81" s="5"/>
      <c r="K81" s="5"/>
      <c r="M81" s="5"/>
      <c r="N81" s="5"/>
      <c r="O81" s="5"/>
      <c r="P81" s="5"/>
      <c r="Q81" s="5"/>
    </row>
    <row r="82" spans="1:17" s="6" customFormat="1" ht="12.75">
      <c r="A82" s="6" t="s">
        <v>478</v>
      </c>
      <c r="G82" s="5"/>
      <c r="H82" s="5"/>
      <c r="I82" s="5"/>
      <c r="J82" s="5"/>
      <c r="K82" s="5"/>
      <c r="M82" s="5"/>
      <c r="N82" s="5"/>
      <c r="O82" s="5"/>
      <c r="P82" s="5"/>
      <c r="Q82" s="5"/>
    </row>
    <row r="83" spans="5:17" ht="12.75">
      <c r="E83" t="s">
        <v>398</v>
      </c>
      <c r="G83" s="140">
        <v>956.596747</v>
      </c>
      <c r="H83" s="140">
        <v>1315.3022660677439</v>
      </c>
      <c r="I83" s="140">
        <v>1614.295</v>
      </c>
      <c r="J83" s="140">
        <v>2089.0223746079364</v>
      </c>
      <c r="K83" s="140">
        <v>5975.21638767568</v>
      </c>
      <c r="M83" s="5">
        <v>1694.0268282042975</v>
      </c>
      <c r="N83" s="5">
        <v>2465.624283446165</v>
      </c>
      <c r="O83" s="5">
        <v>1980.941842850696</v>
      </c>
      <c r="P83" s="5">
        <v>2901.106496765407</v>
      </c>
      <c r="Q83" s="5">
        <f>SUM(M83:P83)</f>
        <v>9041.699451266566</v>
      </c>
    </row>
    <row r="84" spans="5:17" ht="12.75">
      <c r="E84" t="s">
        <v>399</v>
      </c>
      <c r="G84" s="140">
        <v>-1525.4717707689972</v>
      </c>
      <c r="H84" s="140">
        <v>-1877.7196987559848</v>
      </c>
      <c r="I84" s="140">
        <v>-1230.377843983203</v>
      </c>
      <c r="J84" s="140">
        <v>-2514.8475617167496</v>
      </c>
      <c r="K84" s="140">
        <v>-7148.416875224935</v>
      </c>
      <c r="M84" s="5">
        <v>-1237.5547882900983</v>
      </c>
      <c r="N84" s="5">
        <v>-1523.3480065512124</v>
      </c>
      <c r="O84" s="5">
        <v>-1695.5563648439413</v>
      </c>
      <c r="P84" s="5">
        <v>-2337.8586818203794</v>
      </c>
      <c r="Q84" s="5">
        <f>SUM(M84:P84)</f>
        <v>-6794.317841505631</v>
      </c>
    </row>
    <row r="85" spans="6:17" ht="12.75">
      <c r="F85" t="s">
        <v>400</v>
      </c>
      <c r="G85" s="139">
        <v>-967.4</v>
      </c>
      <c r="H85" s="139">
        <v>-903</v>
      </c>
      <c r="I85" s="139">
        <v>-331</v>
      </c>
      <c r="J85" s="139">
        <v>-1506</v>
      </c>
      <c r="K85" s="139">
        <v>-3707.4</v>
      </c>
      <c r="M85" s="104">
        <f>+c_8!J201</f>
        <v>-530.4</v>
      </c>
      <c r="N85" s="104">
        <f>+c_8!N201</f>
        <v>-575.8</v>
      </c>
      <c r="O85" s="104">
        <f>+c_8!R201</f>
        <v>-1001.9</v>
      </c>
      <c r="P85" s="104">
        <f>+c_8!V201</f>
        <v>-758.6</v>
      </c>
      <c r="Q85" s="104">
        <f>SUM(M85:P85)</f>
        <v>-2866.7</v>
      </c>
    </row>
    <row r="86" ht="12.75">
      <c r="M86" s="1"/>
    </row>
    <row r="87" spans="11:14" ht="12.75">
      <c r="K87" s="1"/>
      <c r="M87" s="1"/>
      <c r="N87" s="1"/>
    </row>
    <row r="88" spans="11:14" ht="12.75">
      <c r="K88" s="1"/>
      <c r="M88" s="1"/>
      <c r="N88" s="1"/>
    </row>
  </sheetData>
  <mergeCells count="2">
    <mergeCell ref="A1:Q1"/>
    <mergeCell ref="A2:Q2"/>
  </mergeCells>
  <printOptions horizontalCentered="1" verticalCentered="1"/>
  <pageMargins left="0.75" right="0.75" top="1" bottom="1" header="0" footer="0"/>
  <pageSetup horizontalDpi="300" verticalDpi="300" orientation="portrait" scale="70" r:id="rId1"/>
</worksheet>
</file>

<file path=xl/worksheets/sheet3.xml><?xml version="1.0" encoding="utf-8"?>
<worksheet xmlns="http://schemas.openxmlformats.org/spreadsheetml/2006/main" xmlns:r="http://schemas.openxmlformats.org/officeDocument/2006/relationships">
  <dimension ref="B1:Z104"/>
  <sheetViews>
    <sheetView zoomScale="75" zoomScaleNormal="75" zoomScaleSheetLayoutView="75" workbookViewId="0" topLeftCell="A1">
      <selection activeCell="A1" sqref="A1"/>
    </sheetView>
  </sheetViews>
  <sheetFormatPr defaultColWidth="11.421875" defaultRowHeight="12.75"/>
  <cols>
    <col min="1" max="1" width="2.7109375" style="157" customWidth="1"/>
    <col min="2" max="6" width="2.7109375" style="167" customWidth="1"/>
    <col min="7" max="7" width="37.7109375" style="167" customWidth="1"/>
    <col min="8" max="10" width="11.7109375" style="167" customWidth="1"/>
    <col min="11" max="11" width="1.7109375" style="167" customWidth="1"/>
    <col min="12" max="14" width="11.7109375" style="157" customWidth="1"/>
    <col min="15" max="15" width="1.7109375" style="157" customWidth="1"/>
    <col min="16" max="18" width="11.7109375" style="157" customWidth="1"/>
    <col min="19" max="19" width="1.7109375" style="157" customWidth="1"/>
    <col min="20" max="22" width="11.7109375" style="167" customWidth="1"/>
    <col min="23" max="23" width="1.7109375" style="167" customWidth="1"/>
    <col min="24" max="25" width="13.8515625" style="167" customWidth="1"/>
    <col min="26" max="26" width="11.7109375" style="167" customWidth="1"/>
    <col min="27" max="16384" width="11.421875" style="157" customWidth="1"/>
  </cols>
  <sheetData>
    <row r="1" spans="2:24" s="177" customFormat="1" ht="13.5" customHeight="1">
      <c r="B1" s="157" t="s">
        <v>658</v>
      </c>
      <c r="C1" s="179"/>
      <c r="D1" s="179"/>
      <c r="E1" s="179"/>
      <c r="F1" s="179"/>
      <c r="G1" s="179"/>
      <c r="H1" s="179"/>
      <c r="I1" s="179"/>
      <c r="J1" s="179"/>
      <c r="K1" s="179"/>
      <c r="L1" s="179"/>
      <c r="M1" s="179"/>
      <c r="N1" s="179"/>
      <c r="O1" s="179"/>
      <c r="P1" s="179"/>
      <c r="Q1" s="179"/>
      <c r="R1" s="179"/>
      <c r="S1" s="179"/>
      <c r="T1" s="179"/>
      <c r="U1" s="179"/>
      <c r="V1" s="179"/>
      <c r="X1" s="179"/>
    </row>
    <row r="2" spans="2:26" s="177" customFormat="1" ht="12.75">
      <c r="B2" s="179" t="s">
        <v>659</v>
      </c>
      <c r="C2" s="179"/>
      <c r="D2" s="179"/>
      <c r="E2" s="179"/>
      <c r="F2" s="179"/>
      <c r="G2" s="179"/>
      <c r="H2" s="179"/>
      <c r="I2" s="179"/>
      <c r="J2" s="179"/>
      <c r="K2" s="179"/>
      <c r="L2" s="179"/>
      <c r="M2" s="179"/>
      <c r="N2" s="179"/>
      <c r="O2" s="179"/>
      <c r="P2" s="179"/>
      <c r="Q2" s="179"/>
      <c r="R2" s="179"/>
      <c r="S2" s="179"/>
      <c r="T2" s="179"/>
      <c r="U2" s="179"/>
      <c r="V2" s="179"/>
      <c r="W2" s="179"/>
      <c r="X2" s="179"/>
      <c r="Z2" s="179"/>
    </row>
    <row r="3" spans="2:26" s="177" customFormat="1" ht="12.75">
      <c r="B3" s="192" t="s">
        <v>0</v>
      </c>
      <c r="C3" s="192"/>
      <c r="D3" s="192"/>
      <c r="E3" s="192"/>
      <c r="F3" s="192"/>
      <c r="G3" s="192"/>
      <c r="H3" s="192"/>
      <c r="I3" s="192"/>
      <c r="J3" s="192"/>
      <c r="K3" s="192"/>
      <c r="L3" s="192"/>
      <c r="M3" s="192"/>
      <c r="N3" s="192"/>
      <c r="O3" s="192"/>
      <c r="P3" s="192"/>
      <c r="Q3" s="192"/>
      <c r="R3" s="192"/>
      <c r="S3" s="192"/>
      <c r="T3" s="192"/>
      <c r="U3" s="192"/>
      <c r="V3" s="192"/>
      <c r="W3" s="192"/>
      <c r="X3" s="192"/>
      <c r="Z3" s="181"/>
    </row>
    <row r="4" spans="2:7" ht="12.75">
      <c r="B4" s="180"/>
      <c r="C4" s="180"/>
      <c r="D4" s="180"/>
      <c r="E4" s="180"/>
      <c r="F4" s="180"/>
      <c r="G4" s="180"/>
    </row>
    <row r="5" spans="2:26" ht="12.75" customHeight="1">
      <c r="B5" s="182"/>
      <c r="C5" s="182"/>
      <c r="D5" s="182"/>
      <c r="E5" s="182"/>
      <c r="F5" s="182"/>
      <c r="G5" s="182"/>
      <c r="H5" s="394" t="s">
        <v>513</v>
      </c>
      <c r="I5" s="394"/>
      <c r="J5" s="394"/>
      <c r="K5" s="394"/>
      <c r="L5" s="394"/>
      <c r="M5" s="394"/>
      <c r="N5" s="394"/>
      <c r="O5" s="394"/>
      <c r="P5" s="394"/>
      <c r="Q5" s="394"/>
      <c r="R5" s="394"/>
      <c r="S5" s="394"/>
      <c r="T5" s="394"/>
      <c r="U5" s="394"/>
      <c r="V5" s="394"/>
      <c r="W5" s="394"/>
      <c r="X5" s="394"/>
      <c r="Y5" s="394"/>
      <c r="Z5" s="394"/>
    </row>
    <row r="6" spans="2:26" ht="12.75">
      <c r="B6" s="180"/>
      <c r="C6" s="180"/>
      <c r="D6" s="180"/>
      <c r="E6" s="180"/>
      <c r="F6" s="180"/>
      <c r="G6" s="180"/>
      <c r="H6" s="393" t="s">
        <v>503</v>
      </c>
      <c r="I6" s="393"/>
      <c r="J6" s="393"/>
      <c r="L6" s="393" t="s">
        <v>404</v>
      </c>
      <c r="M6" s="393"/>
      <c r="N6" s="393"/>
      <c r="O6" s="184"/>
      <c r="P6" s="393" t="s">
        <v>514</v>
      </c>
      <c r="Q6" s="393"/>
      <c r="R6" s="393"/>
      <c r="S6" s="184"/>
      <c r="T6" s="393" t="s">
        <v>515</v>
      </c>
      <c r="U6" s="393"/>
      <c r="V6" s="393"/>
      <c r="X6" s="393" t="s">
        <v>526</v>
      </c>
      <c r="Y6" s="393"/>
      <c r="Z6" s="393"/>
    </row>
    <row r="7" spans="2:26" ht="12.75">
      <c r="B7" s="174" t="s">
        <v>1</v>
      </c>
      <c r="H7" s="183" t="s">
        <v>157</v>
      </c>
      <c r="I7" s="183" t="s">
        <v>158</v>
      </c>
      <c r="J7" s="183" t="s">
        <v>159</v>
      </c>
      <c r="L7" s="183" t="s">
        <v>157</v>
      </c>
      <c r="M7" s="183" t="s">
        <v>158</v>
      </c>
      <c r="N7" s="183" t="s">
        <v>159</v>
      </c>
      <c r="O7" s="183"/>
      <c r="P7" s="183" t="s">
        <v>157</v>
      </c>
      <c r="Q7" s="183" t="s">
        <v>158</v>
      </c>
      <c r="R7" s="183" t="s">
        <v>159</v>
      </c>
      <c r="S7" s="183"/>
      <c r="T7" s="183" t="s">
        <v>157</v>
      </c>
      <c r="U7" s="183" t="s">
        <v>158</v>
      </c>
      <c r="V7" s="183" t="s">
        <v>159</v>
      </c>
      <c r="X7" s="183" t="s">
        <v>157</v>
      </c>
      <c r="Y7" s="183" t="s">
        <v>158</v>
      </c>
      <c r="Z7" s="183" t="s">
        <v>159</v>
      </c>
    </row>
    <row r="8" spans="2:26" ht="19.5" customHeight="1">
      <c r="B8" s="185"/>
      <c r="C8" s="185"/>
      <c r="D8" s="185"/>
      <c r="E8" s="185"/>
      <c r="F8" s="185"/>
      <c r="G8" s="185"/>
      <c r="H8" s="185"/>
      <c r="I8" s="185"/>
      <c r="J8" s="185"/>
      <c r="K8" s="185"/>
      <c r="L8" s="185"/>
      <c r="M8" s="185"/>
      <c r="N8" s="185"/>
      <c r="O8" s="185"/>
      <c r="P8" s="185"/>
      <c r="Q8" s="185"/>
      <c r="R8" s="185"/>
      <c r="S8" s="185"/>
      <c r="T8" s="185"/>
      <c r="U8" s="185"/>
      <c r="V8" s="185"/>
      <c r="W8" s="185"/>
      <c r="X8" s="185"/>
      <c r="Y8" s="185"/>
      <c r="Z8" s="185"/>
    </row>
    <row r="9" spans="12:19" ht="12.75">
      <c r="L9" s="167"/>
      <c r="M9" s="167"/>
      <c r="N9" s="167"/>
      <c r="O9" s="167"/>
      <c r="P9" s="167"/>
      <c r="Q9" s="167"/>
      <c r="R9" s="167"/>
      <c r="S9" s="167"/>
    </row>
    <row r="10" spans="2:26" s="168" customFormat="1" ht="12.75">
      <c r="B10" s="165" t="s">
        <v>494</v>
      </c>
      <c r="C10" s="165"/>
      <c r="D10" s="165"/>
      <c r="E10" s="165"/>
      <c r="F10" s="165"/>
      <c r="G10" s="165"/>
      <c r="H10" s="165">
        <v>15624.147483412575</v>
      </c>
      <c r="I10" s="165">
        <v>14734.892128511545</v>
      </c>
      <c r="J10" s="165">
        <v>889.2553549010299</v>
      </c>
      <c r="K10" s="165"/>
      <c r="L10" s="165">
        <v>17490.674403910867</v>
      </c>
      <c r="M10" s="165">
        <v>15747.834711730415</v>
      </c>
      <c r="N10" s="165">
        <v>1742.8396921804524</v>
      </c>
      <c r="O10" s="165"/>
      <c r="P10" s="165">
        <v>17736.291015522937</v>
      </c>
      <c r="Q10" s="165">
        <v>17162.202065733465</v>
      </c>
      <c r="R10" s="165">
        <v>574.0889497894714</v>
      </c>
      <c r="S10" s="165"/>
      <c r="T10" s="165">
        <v>20893.042205484362</v>
      </c>
      <c r="U10" s="165">
        <v>19882.194251946177</v>
      </c>
      <c r="V10" s="165">
        <v>1010.8479535381848</v>
      </c>
      <c r="W10" s="165"/>
      <c r="X10" s="165">
        <v>71744.15510833074</v>
      </c>
      <c r="Y10" s="165">
        <v>67527.1231579216</v>
      </c>
      <c r="Z10" s="165">
        <v>4217.031950409146</v>
      </c>
    </row>
    <row r="11" spans="12:19" ht="12.75">
      <c r="L11" s="167"/>
      <c r="M11" s="167"/>
      <c r="N11" s="167"/>
      <c r="O11" s="167"/>
      <c r="P11" s="167"/>
      <c r="Q11" s="167"/>
      <c r="R11" s="167"/>
      <c r="S11" s="167"/>
    </row>
    <row r="12" spans="3:26" ht="12.75">
      <c r="C12" s="167" t="s">
        <v>3</v>
      </c>
      <c r="H12" s="167">
        <v>13846.89782767203</v>
      </c>
      <c r="I12" s="167">
        <v>11295.8210104051</v>
      </c>
      <c r="J12" s="167">
        <v>2551.0768172669304</v>
      </c>
      <c r="L12" s="167">
        <v>14894.583549714866</v>
      </c>
      <c r="M12" s="167">
        <v>11368.151004534866</v>
      </c>
      <c r="N12" s="167">
        <v>3526.4325451799996</v>
      </c>
      <c r="O12" s="167"/>
      <c r="P12" s="167">
        <v>15976.07881886337</v>
      </c>
      <c r="Q12" s="167">
        <v>12570.941311085753</v>
      </c>
      <c r="R12" s="167">
        <v>3405.1375077776174</v>
      </c>
      <c r="S12" s="167"/>
      <c r="T12" s="167">
        <v>17524.85371340228</v>
      </c>
      <c r="U12" s="167">
        <v>14100.303805445117</v>
      </c>
      <c r="V12" s="167">
        <v>3424.5499079571637</v>
      </c>
      <c r="X12" s="167">
        <v>62242.41390965255</v>
      </c>
      <c r="Y12" s="167">
        <v>49335.21713147083</v>
      </c>
      <c r="Z12" s="167">
        <v>12907.196778181715</v>
      </c>
    </row>
    <row r="13" spans="2:26" s="168" customFormat="1" ht="12.75">
      <c r="B13" s="165"/>
      <c r="C13" s="165"/>
      <c r="D13" s="165" t="s">
        <v>495</v>
      </c>
      <c r="E13" s="165"/>
      <c r="F13" s="165"/>
      <c r="G13" s="165"/>
      <c r="H13" s="165">
        <v>11481.61609555176</v>
      </c>
      <c r="I13" s="165">
        <v>8859.51175657605</v>
      </c>
      <c r="J13" s="165">
        <v>2622.1043389757106</v>
      </c>
      <c r="K13" s="165"/>
      <c r="L13" s="165">
        <v>12914.192021031566</v>
      </c>
      <c r="M13" s="165">
        <v>9058.77418686505</v>
      </c>
      <c r="N13" s="165">
        <v>3855.4178341665156</v>
      </c>
      <c r="O13" s="165"/>
      <c r="P13" s="165">
        <v>14049.92816629356</v>
      </c>
      <c r="Q13" s="165">
        <v>10292.984641230618</v>
      </c>
      <c r="R13" s="165">
        <v>3756.9435250629413</v>
      </c>
      <c r="S13" s="165"/>
      <c r="T13" s="165">
        <v>15289.659778771296</v>
      </c>
      <c r="U13" s="165">
        <v>11542.626221927321</v>
      </c>
      <c r="V13" s="165">
        <v>3747.033556843975</v>
      </c>
      <c r="W13" s="165"/>
      <c r="X13" s="165">
        <v>53735.396061648185</v>
      </c>
      <c r="Y13" s="165">
        <v>39753.896806599034</v>
      </c>
      <c r="Z13" s="165">
        <v>13981.499255049152</v>
      </c>
    </row>
    <row r="14" spans="5:26" ht="12.75">
      <c r="E14" s="167" t="s">
        <v>167</v>
      </c>
      <c r="H14" s="167">
        <v>11190.50601985176</v>
      </c>
      <c r="I14" s="167">
        <v>8648.704035576051</v>
      </c>
      <c r="J14" s="167">
        <v>2541.8019842757094</v>
      </c>
      <c r="L14" s="167">
        <v>12632.174281341566</v>
      </c>
      <c r="M14" s="167">
        <v>8874.29877186505</v>
      </c>
      <c r="N14" s="167">
        <v>3757.8755094765165</v>
      </c>
      <c r="O14" s="167"/>
      <c r="P14" s="167">
        <v>13693.61154249356</v>
      </c>
      <c r="Q14" s="167">
        <v>10060.395532230617</v>
      </c>
      <c r="R14" s="167">
        <v>3633.2160102629423</v>
      </c>
      <c r="S14" s="167"/>
      <c r="T14" s="167">
        <v>14920.923118411296</v>
      </c>
      <c r="U14" s="167">
        <v>11264.057021927321</v>
      </c>
      <c r="V14" s="167">
        <v>3656.8660964839746</v>
      </c>
      <c r="X14" s="167">
        <v>52437.21496209819</v>
      </c>
      <c r="Y14" s="167">
        <v>38847.45536159904</v>
      </c>
      <c r="Z14" s="167">
        <v>13589.75960049915</v>
      </c>
    </row>
    <row r="15" spans="7:26" ht="12.75">
      <c r="G15" s="167" t="s">
        <v>160</v>
      </c>
      <c r="H15" s="167">
        <v>10879.95193904</v>
      </c>
      <c r="I15" s="167">
        <v>8104.756189322722</v>
      </c>
      <c r="J15" s="167">
        <v>2775.195749717278</v>
      </c>
      <c r="L15" s="167">
        <v>12295.676796490003</v>
      </c>
      <c r="M15" s="167">
        <v>8254.68978808026</v>
      </c>
      <c r="N15" s="167">
        <v>4040.987008409742</v>
      </c>
      <c r="O15" s="167"/>
      <c r="P15" s="167">
        <v>13319.655907620003</v>
      </c>
      <c r="Q15" s="167">
        <v>9363.23633635918</v>
      </c>
      <c r="R15" s="167">
        <v>3956.4195712608234</v>
      </c>
      <c r="S15" s="167"/>
      <c r="T15" s="167">
        <v>14491.389689460004</v>
      </c>
      <c r="U15" s="167">
        <v>10428.323836671583</v>
      </c>
      <c r="V15" s="167">
        <v>4063.0658527884207</v>
      </c>
      <c r="X15" s="167">
        <v>50986.67433261001</v>
      </c>
      <c r="Y15" s="167">
        <v>36151.00615043374</v>
      </c>
      <c r="Z15" s="167">
        <v>14835.668182176269</v>
      </c>
    </row>
    <row r="16" spans="7:26" ht="12.75">
      <c r="G16" s="167" t="s">
        <v>97</v>
      </c>
      <c r="H16" s="167">
        <v>310.5540808117601</v>
      </c>
      <c r="I16" s="167">
        <v>543.9478462533287</v>
      </c>
      <c r="J16" s="167">
        <v>-233.39376544156863</v>
      </c>
      <c r="L16" s="167">
        <v>336.49748485156385</v>
      </c>
      <c r="M16" s="167">
        <v>619.6089837847887</v>
      </c>
      <c r="N16" s="167">
        <v>-283.1114989332249</v>
      </c>
      <c r="O16" s="167"/>
      <c r="P16" s="167">
        <v>373.9556348735565</v>
      </c>
      <c r="Q16" s="167">
        <v>697.1591958714383</v>
      </c>
      <c r="R16" s="167">
        <v>-323.2035609978818</v>
      </c>
      <c r="S16" s="167"/>
      <c r="T16" s="167">
        <v>429.53342895129225</v>
      </c>
      <c r="U16" s="167">
        <v>835.7331852557381</v>
      </c>
      <c r="V16" s="167">
        <v>-406.1997563044459</v>
      </c>
      <c r="X16" s="167">
        <v>1450.5406294881727</v>
      </c>
      <c r="Y16" s="167">
        <v>2696.449211165294</v>
      </c>
      <c r="Z16" s="167">
        <v>-1245.9085816771212</v>
      </c>
    </row>
    <row r="17" spans="5:26" ht="12.75">
      <c r="E17" s="167" t="s">
        <v>168</v>
      </c>
      <c r="H17" s="167">
        <v>0</v>
      </c>
      <c r="I17" s="167">
        <v>5.630829</v>
      </c>
      <c r="J17" s="167">
        <v>-5.630829</v>
      </c>
      <c r="L17" s="167">
        <v>0</v>
      </c>
      <c r="M17" s="167">
        <v>2.26397</v>
      </c>
      <c r="N17" s="167">
        <v>-2.26397</v>
      </c>
      <c r="O17" s="167"/>
      <c r="P17" s="167">
        <v>0</v>
      </c>
      <c r="Q17" s="167">
        <v>1.774277</v>
      </c>
      <c r="R17" s="167">
        <v>-1.774277</v>
      </c>
      <c r="S17" s="167"/>
      <c r="T17" s="167">
        <v>0</v>
      </c>
      <c r="U17" s="167">
        <v>5.5369</v>
      </c>
      <c r="V17" s="167">
        <v>-5.5369</v>
      </c>
      <c r="X17" s="167">
        <v>0</v>
      </c>
      <c r="Y17" s="167">
        <v>15.205976</v>
      </c>
      <c r="Z17" s="167">
        <v>-15.205976</v>
      </c>
    </row>
    <row r="18" spans="5:26" ht="12.75">
      <c r="E18" s="167" t="s">
        <v>169</v>
      </c>
      <c r="H18" s="167">
        <v>73.179733</v>
      </c>
      <c r="I18" s="167">
        <v>205.176892</v>
      </c>
      <c r="J18" s="167">
        <v>-131.997159</v>
      </c>
      <c r="L18" s="167">
        <v>74.719526</v>
      </c>
      <c r="M18" s="167">
        <v>182.21144500000003</v>
      </c>
      <c r="N18" s="167">
        <v>-107.49191900000002</v>
      </c>
      <c r="O18" s="167"/>
      <c r="P18" s="167">
        <v>134.263372</v>
      </c>
      <c r="Q18" s="167">
        <v>230.81483200000002</v>
      </c>
      <c r="R18" s="167">
        <v>-96.55146000000002</v>
      </c>
      <c r="S18" s="167"/>
      <c r="T18" s="167">
        <v>109.4</v>
      </c>
      <c r="U18" s="167">
        <v>273.03229999999996</v>
      </c>
      <c r="V18" s="167">
        <v>-163.63229999999996</v>
      </c>
      <c r="X18" s="167">
        <v>391.562631</v>
      </c>
      <c r="Y18" s="167">
        <v>891.2354690000001</v>
      </c>
      <c r="Z18" s="167">
        <v>-499.67283800000007</v>
      </c>
    </row>
    <row r="19" spans="5:26" ht="12.75">
      <c r="E19" s="167" t="s">
        <v>170</v>
      </c>
      <c r="H19" s="167">
        <v>217.93034269999998</v>
      </c>
      <c r="I19" s="167">
        <v>0</v>
      </c>
      <c r="J19" s="167">
        <v>217.93034269999998</v>
      </c>
      <c r="L19" s="167">
        <v>207.29821369</v>
      </c>
      <c r="M19" s="167">
        <v>0</v>
      </c>
      <c r="N19" s="167">
        <v>207.29821369</v>
      </c>
      <c r="O19" s="167"/>
      <c r="P19" s="167">
        <v>222.0532518</v>
      </c>
      <c r="Q19" s="167">
        <v>0</v>
      </c>
      <c r="R19" s="167">
        <v>222.0532518</v>
      </c>
      <c r="S19" s="167"/>
      <c r="T19" s="167">
        <v>259.33666036</v>
      </c>
      <c r="U19" s="167">
        <v>0</v>
      </c>
      <c r="V19" s="167">
        <v>259.33666036</v>
      </c>
      <c r="X19" s="167">
        <v>906.61846855</v>
      </c>
      <c r="Y19" s="167">
        <v>0</v>
      </c>
      <c r="Z19" s="167">
        <v>906.61846855</v>
      </c>
    </row>
    <row r="20" spans="12:19" ht="12.75">
      <c r="L20" s="167"/>
      <c r="M20" s="167"/>
      <c r="N20" s="167"/>
      <c r="O20" s="167"/>
      <c r="P20" s="167"/>
      <c r="Q20" s="167"/>
      <c r="R20" s="167"/>
      <c r="S20" s="167"/>
    </row>
    <row r="21" spans="2:26" s="193" customFormat="1" ht="12.75">
      <c r="B21" s="194"/>
      <c r="C21" s="194"/>
      <c r="D21" s="194" t="s">
        <v>496</v>
      </c>
      <c r="E21" s="194"/>
      <c r="F21" s="194"/>
      <c r="G21" s="194"/>
      <c r="H21" s="194">
        <v>2365.2817321202683</v>
      </c>
      <c r="I21" s="194">
        <v>2436.3092538290502</v>
      </c>
      <c r="J21" s="194">
        <v>-71.02752170878193</v>
      </c>
      <c r="K21" s="194"/>
      <c r="L21" s="194">
        <v>1980.3915286833007</v>
      </c>
      <c r="M21" s="194">
        <v>2309.376817669816</v>
      </c>
      <c r="N21" s="194">
        <v>-328.9852889865151</v>
      </c>
      <c r="O21" s="194"/>
      <c r="P21" s="194">
        <v>1926.1506525698105</v>
      </c>
      <c r="Q21" s="194">
        <v>2277.9566698551344</v>
      </c>
      <c r="R21" s="194">
        <v>-351.80601728532383</v>
      </c>
      <c r="S21" s="194"/>
      <c r="T21" s="194">
        <v>2235.193934630986</v>
      </c>
      <c r="U21" s="194">
        <v>2557.677583517795</v>
      </c>
      <c r="V21" s="194">
        <v>-322.4836488868091</v>
      </c>
      <c r="W21" s="194"/>
      <c r="X21" s="194">
        <v>8507.017848004365</v>
      </c>
      <c r="Y21" s="194">
        <v>9581.320324871796</v>
      </c>
      <c r="Z21" s="194">
        <v>-1074.3024768674313</v>
      </c>
    </row>
    <row r="22" spans="2:26" s="186" customFormat="1" ht="12.75">
      <c r="B22" s="169"/>
      <c r="C22" s="169"/>
      <c r="D22" s="169"/>
      <c r="E22" s="169" t="s">
        <v>171</v>
      </c>
      <c r="F22" s="169"/>
      <c r="G22" s="169"/>
      <c r="H22" s="167">
        <v>1275.7043359325498</v>
      </c>
      <c r="I22" s="167">
        <v>1324.0196114603498</v>
      </c>
      <c r="J22" s="167">
        <v>-48.31527552779994</v>
      </c>
      <c r="K22" s="167"/>
      <c r="L22" s="167">
        <v>1179.4602789468909</v>
      </c>
      <c r="M22" s="167">
        <v>1193.87233322</v>
      </c>
      <c r="N22" s="167">
        <v>-14.412054273109106</v>
      </c>
      <c r="O22" s="167"/>
      <c r="P22" s="167">
        <v>1063.754481000665</v>
      </c>
      <c r="Q22" s="167">
        <v>1111.51761784637</v>
      </c>
      <c r="R22" s="167">
        <v>-47.76313684570505</v>
      </c>
      <c r="S22" s="167"/>
      <c r="T22" s="167">
        <v>1159.7872</v>
      </c>
      <c r="U22" s="167">
        <v>1250.2529797146108</v>
      </c>
      <c r="V22" s="167">
        <v>-90.46577971461079</v>
      </c>
      <c r="W22" s="169"/>
      <c r="X22" s="167">
        <v>4678.706295880105</v>
      </c>
      <c r="Y22" s="167">
        <v>4879.662542241331</v>
      </c>
      <c r="Z22" s="169">
        <v>-200.95624636122557</v>
      </c>
    </row>
    <row r="23" spans="2:26" s="186" customFormat="1" ht="12.75">
      <c r="B23" s="169"/>
      <c r="C23" s="169"/>
      <c r="D23" s="169"/>
      <c r="E23" s="169" t="s">
        <v>172</v>
      </c>
      <c r="F23" s="169"/>
      <c r="G23" s="169"/>
      <c r="H23" s="167">
        <v>558.553</v>
      </c>
      <c r="I23" s="167">
        <v>382.864</v>
      </c>
      <c r="J23" s="167">
        <v>175.68900000000002</v>
      </c>
      <c r="K23" s="167"/>
      <c r="L23" s="167">
        <v>266.3</v>
      </c>
      <c r="M23" s="167">
        <v>387.076</v>
      </c>
      <c r="N23" s="167">
        <v>-120.77600000000001</v>
      </c>
      <c r="O23" s="167"/>
      <c r="P23" s="167">
        <v>318.016</v>
      </c>
      <c r="Q23" s="167">
        <v>442.005</v>
      </c>
      <c r="R23" s="167">
        <v>-123.98899999999998</v>
      </c>
      <c r="S23" s="167"/>
      <c r="T23" s="167">
        <v>424.9</v>
      </c>
      <c r="U23" s="167">
        <v>412.7</v>
      </c>
      <c r="V23" s="167">
        <v>12.2</v>
      </c>
      <c r="W23" s="169"/>
      <c r="X23" s="167">
        <v>1567.7690000000002</v>
      </c>
      <c r="Y23" s="167">
        <v>1624.645</v>
      </c>
      <c r="Z23" s="169">
        <v>-56.875999999999976</v>
      </c>
    </row>
    <row r="24" spans="2:26" s="186" customFormat="1" ht="12.75">
      <c r="B24" s="169"/>
      <c r="C24" s="169"/>
      <c r="D24" s="169"/>
      <c r="E24" s="169" t="s">
        <v>53</v>
      </c>
      <c r="F24" s="169"/>
      <c r="G24" s="169"/>
      <c r="H24" s="167">
        <v>531.0243961877187</v>
      </c>
      <c r="I24" s="167">
        <v>729.4256423687003</v>
      </c>
      <c r="J24" s="167">
        <v>-198.40124618098162</v>
      </c>
      <c r="K24" s="167"/>
      <c r="L24" s="167">
        <v>534.63124973641</v>
      </c>
      <c r="M24" s="167">
        <v>728.4284844498158</v>
      </c>
      <c r="N24" s="167">
        <v>-193.79723471340571</v>
      </c>
      <c r="O24" s="167"/>
      <c r="P24" s="167">
        <v>544.3801715691453</v>
      </c>
      <c r="Q24" s="167">
        <v>724.4340520087644</v>
      </c>
      <c r="R24" s="167">
        <v>-180.0538804396191</v>
      </c>
      <c r="S24" s="167"/>
      <c r="T24" s="167">
        <v>650.5067346309861</v>
      </c>
      <c r="U24" s="167">
        <v>894.724603803184</v>
      </c>
      <c r="V24" s="167">
        <v>-244.21786917219788</v>
      </c>
      <c r="W24" s="169"/>
      <c r="X24" s="167">
        <v>2260.54255212426</v>
      </c>
      <c r="Y24" s="167">
        <v>3077.0127826304647</v>
      </c>
      <c r="Z24" s="169">
        <v>-816.4702305062046</v>
      </c>
    </row>
    <row r="25" spans="12:19" ht="12.75">
      <c r="L25" s="167"/>
      <c r="M25" s="167"/>
      <c r="N25" s="167"/>
      <c r="O25" s="167"/>
      <c r="P25" s="167"/>
      <c r="Q25" s="167"/>
      <c r="R25" s="167"/>
      <c r="S25" s="167"/>
    </row>
    <row r="26" spans="3:26" ht="12.75">
      <c r="C26" s="167" t="s">
        <v>6</v>
      </c>
      <c r="H26" s="167">
        <v>1311.7377122180437</v>
      </c>
      <c r="I26" s="167">
        <v>3246.22329957147</v>
      </c>
      <c r="J26" s="167">
        <v>-1934.4855873534261</v>
      </c>
      <c r="L26" s="167">
        <v>1627.2353559551395</v>
      </c>
      <c r="M26" s="167">
        <v>4148.226998680675</v>
      </c>
      <c r="N26" s="167">
        <v>-2520.9916427255357</v>
      </c>
      <c r="O26" s="167"/>
      <c r="P26" s="167">
        <v>1270.6662456498652</v>
      </c>
      <c r="Q26" s="167">
        <v>4345.643147065132</v>
      </c>
      <c r="R26" s="167">
        <v>-3074.976901415267</v>
      </c>
      <c r="S26" s="167"/>
      <c r="T26" s="167">
        <v>2761.5722075178965</v>
      </c>
      <c r="U26" s="167">
        <v>5537.322770461051</v>
      </c>
      <c r="V26" s="167">
        <v>-2775.7505629431544</v>
      </c>
      <c r="X26" s="167">
        <v>6971.211521340945</v>
      </c>
      <c r="Y26" s="167">
        <v>17277.41621577833</v>
      </c>
      <c r="Z26" s="167">
        <v>-10306.204694437383</v>
      </c>
    </row>
    <row r="27" spans="2:26" s="186" customFormat="1" ht="12.75">
      <c r="B27" s="169"/>
      <c r="C27" s="169"/>
      <c r="D27" s="169"/>
      <c r="E27" s="169" t="s">
        <v>166</v>
      </c>
      <c r="F27" s="169"/>
      <c r="G27" s="169"/>
      <c r="H27" s="167">
        <v>1.1</v>
      </c>
      <c r="I27" s="167">
        <v>1.4</v>
      </c>
      <c r="J27" s="169">
        <v>-0.3</v>
      </c>
      <c r="K27" s="169"/>
      <c r="L27" s="167">
        <v>1.1</v>
      </c>
      <c r="M27" s="167">
        <v>1.4</v>
      </c>
      <c r="N27" s="169">
        <v>-0.3</v>
      </c>
      <c r="O27" s="169"/>
      <c r="P27" s="167">
        <v>1.1</v>
      </c>
      <c r="Q27" s="167">
        <v>1.4</v>
      </c>
      <c r="R27" s="169">
        <v>-0.3</v>
      </c>
      <c r="S27" s="169"/>
      <c r="T27" s="167">
        <v>1.1</v>
      </c>
      <c r="U27" s="167">
        <v>1.4</v>
      </c>
      <c r="V27" s="169">
        <v>-0.3</v>
      </c>
      <c r="W27" s="169"/>
      <c r="X27" s="167">
        <v>4.4</v>
      </c>
      <c r="Y27" s="167">
        <v>5.6</v>
      </c>
      <c r="Z27" s="169">
        <v>-1.2</v>
      </c>
    </row>
    <row r="28" spans="5:26" ht="12.75">
      <c r="E28" s="167" t="s">
        <v>173</v>
      </c>
      <c r="H28" s="167">
        <v>1310.6377122180438</v>
      </c>
      <c r="I28" s="167">
        <v>3244.8232995714698</v>
      </c>
      <c r="J28" s="167">
        <v>-1934.185587353426</v>
      </c>
      <c r="L28" s="167">
        <v>1626.1353559551396</v>
      </c>
      <c r="M28" s="167">
        <v>4146.826998680675</v>
      </c>
      <c r="N28" s="167">
        <v>-2520.6916427255355</v>
      </c>
      <c r="O28" s="167"/>
      <c r="P28" s="167">
        <v>1269.5662456498653</v>
      </c>
      <c r="Q28" s="167">
        <v>4344.243147065133</v>
      </c>
      <c r="R28" s="167">
        <v>-3074.6769014152674</v>
      </c>
      <c r="S28" s="167"/>
      <c r="T28" s="167">
        <v>2760.4722075178965</v>
      </c>
      <c r="U28" s="167">
        <v>5535.922770461051</v>
      </c>
      <c r="V28" s="167">
        <v>-2775.4505629431546</v>
      </c>
      <c r="X28" s="167">
        <v>6966.811521340946</v>
      </c>
      <c r="Y28" s="167">
        <v>17271.81621577833</v>
      </c>
      <c r="Z28" s="167">
        <v>-10305.004694437384</v>
      </c>
    </row>
    <row r="29" spans="6:26" ht="12.75">
      <c r="F29" s="167" t="s">
        <v>161</v>
      </c>
      <c r="G29" s="169"/>
      <c r="H29" s="169">
        <v>684.3383771845646</v>
      </c>
      <c r="I29" s="169">
        <v>2821.554236930038</v>
      </c>
      <c r="J29" s="169">
        <v>-2137.215859745473</v>
      </c>
      <c r="K29" s="169"/>
      <c r="L29" s="169">
        <v>931.0197666379452</v>
      </c>
      <c r="M29" s="169">
        <v>3715.4206204422735</v>
      </c>
      <c r="N29" s="169">
        <v>-2784.400853804328</v>
      </c>
      <c r="O29" s="169"/>
      <c r="P29" s="169">
        <v>630.171423939773</v>
      </c>
      <c r="Q29" s="169">
        <v>3975.703995430086</v>
      </c>
      <c r="R29" s="169">
        <v>-3345.532571490313</v>
      </c>
      <c r="S29" s="169"/>
      <c r="T29" s="169">
        <v>2188.0632727695047</v>
      </c>
      <c r="U29" s="169">
        <v>5193.867638578053</v>
      </c>
      <c r="V29" s="169">
        <v>-3005.804365808548</v>
      </c>
      <c r="W29" s="169"/>
      <c r="X29" s="169">
        <v>4433.592840531787</v>
      </c>
      <c r="Y29" s="169">
        <v>15706.54649138045</v>
      </c>
      <c r="Z29" s="169">
        <v>-11272.953650848664</v>
      </c>
    </row>
    <row r="30" spans="7:26" ht="12.75">
      <c r="G30" s="169" t="s">
        <v>155</v>
      </c>
      <c r="H30" s="167">
        <v>673.3683771845646</v>
      </c>
      <c r="I30" s="167">
        <v>0</v>
      </c>
      <c r="J30" s="169">
        <v>673.3683771845646</v>
      </c>
      <c r="K30" s="169"/>
      <c r="L30" s="167">
        <v>866.089830576564</v>
      </c>
      <c r="M30" s="167">
        <v>0</v>
      </c>
      <c r="N30" s="169">
        <v>866.089830576564</v>
      </c>
      <c r="O30" s="169"/>
      <c r="P30" s="167">
        <v>630.171423939773</v>
      </c>
      <c r="Q30" s="167">
        <v>0</v>
      </c>
      <c r="R30" s="169">
        <v>630.171423939773</v>
      </c>
      <c r="S30" s="169"/>
      <c r="T30" s="167">
        <v>645.2418525185685</v>
      </c>
      <c r="U30" s="167">
        <v>0</v>
      </c>
      <c r="V30" s="169">
        <v>645.2418525185685</v>
      </c>
      <c r="W30" s="169"/>
      <c r="X30" s="167">
        <v>2814.87148421947</v>
      </c>
      <c r="Y30" s="167">
        <v>0</v>
      </c>
      <c r="Z30" s="169">
        <v>2814.87148421947</v>
      </c>
    </row>
    <row r="31" spans="7:26" ht="12.75">
      <c r="G31" s="167" t="s">
        <v>156</v>
      </c>
      <c r="H31" s="167">
        <v>10.97</v>
      </c>
      <c r="I31" s="167">
        <v>2821.554236930038</v>
      </c>
      <c r="J31" s="167">
        <v>-2810.584236930038</v>
      </c>
      <c r="L31" s="167">
        <v>64.92993606138107</v>
      </c>
      <c r="M31" s="167">
        <v>3715.4206204422735</v>
      </c>
      <c r="N31" s="167">
        <v>-3650.4906843808926</v>
      </c>
      <c r="O31" s="167"/>
      <c r="P31" s="167">
        <v>0</v>
      </c>
      <c r="Q31" s="167">
        <v>3975.703995430086</v>
      </c>
      <c r="R31" s="167">
        <v>-3975.703995430086</v>
      </c>
      <c r="S31" s="167"/>
      <c r="T31" s="167">
        <v>1542.8214202509364</v>
      </c>
      <c r="U31" s="167">
        <v>5193.867638578053</v>
      </c>
      <c r="V31" s="167">
        <v>-3651.0462183271165</v>
      </c>
      <c r="X31" s="167">
        <v>1618.7213563123175</v>
      </c>
      <c r="Y31" s="167">
        <v>15706.54649138045</v>
      </c>
      <c r="Z31" s="167">
        <v>-14087.825135068133</v>
      </c>
    </row>
    <row r="32" spans="6:26" ht="12.75">
      <c r="F32" s="167" t="s">
        <v>78</v>
      </c>
      <c r="H32" s="167">
        <v>432.3908417913158</v>
      </c>
      <c r="I32" s="167">
        <v>203.673759586936</v>
      </c>
      <c r="J32" s="167">
        <v>228.71708220437978</v>
      </c>
      <c r="L32" s="167">
        <v>480.30555283544004</v>
      </c>
      <c r="M32" s="167">
        <v>271.5174951043384</v>
      </c>
      <c r="N32" s="167">
        <v>208.78805773110162</v>
      </c>
      <c r="O32" s="167"/>
      <c r="P32" s="167">
        <v>505.18386197064063</v>
      </c>
      <c r="Q32" s="167">
        <v>170.01233129792047</v>
      </c>
      <c r="R32" s="167">
        <v>335.17153067272017</v>
      </c>
      <c r="S32" s="167"/>
      <c r="T32" s="167">
        <v>471.4024575094117</v>
      </c>
      <c r="U32" s="167">
        <v>207.3888797530982</v>
      </c>
      <c r="V32" s="167">
        <v>264.0135777563135</v>
      </c>
      <c r="X32" s="167">
        <v>1889.2827141068083</v>
      </c>
      <c r="Y32" s="167">
        <v>852.5924657422931</v>
      </c>
      <c r="Z32" s="167">
        <v>1036.6902483645151</v>
      </c>
    </row>
    <row r="33" spans="7:26" ht="12.75">
      <c r="G33" s="167" t="s">
        <v>164</v>
      </c>
      <c r="H33" s="167">
        <v>247.6222813235883</v>
      </c>
      <c r="I33" s="167">
        <v>39.139655661602596</v>
      </c>
      <c r="J33" s="167">
        <v>208.4826256619857</v>
      </c>
      <c r="L33" s="167">
        <v>285.7399293406958</v>
      </c>
      <c r="M33" s="167">
        <v>119.99527740433984</v>
      </c>
      <c r="N33" s="167">
        <v>165.74465193635598</v>
      </c>
      <c r="O33" s="167"/>
      <c r="P33" s="167">
        <v>313.2998061166626</v>
      </c>
      <c r="Q33" s="167">
        <v>30.39449853818815</v>
      </c>
      <c r="R33" s="167">
        <v>282.90530757847444</v>
      </c>
      <c r="S33" s="167"/>
      <c r="T33" s="167">
        <v>308.0668744098156</v>
      </c>
      <c r="U33" s="167">
        <v>59.38121932069851</v>
      </c>
      <c r="V33" s="167">
        <v>248.68565508911712</v>
      </c>
      <c r="X33" s="167">
        <v>1154.7288911907624</v>
      </c>
      <c r="Y33" s="167">
        <v>248.9106509248291</v>
      </c>
      <c r="Z33" s="167">
        <v>905.8182402659334</v>
      </c>
    </row>
    <row r="34" spans="7:26" ht="12.75">
      <c r="G34" s="167" t="s">
        <v>165</v>
      </c>
      <c r="H34" s="167">
        <v>184.76856046772747</v>
      </c>
      <c r="I34" s="167">
        <v>164.5341039253334</v>
      </c>
      <c r="J34" s="167">
        <v>20.23445654239407</v>
      </c>
      <c r="L34" s="167">
        <v>194.5656234947442</v>
      </c>
      <c r="M34" s="167">
        <v>151.52221769999858</v>
      </c>
      <c r="N34" s="167">
        <v>43.04340579474561</v>
      </c>
      <c r="O34" s="167"/>
      <c r="P34" s="167">
        <v>191.88405585397805</v>
      </c>
      <c r="Q34" s="167">
        <v>139.61783275973232</v>
      </c>
      <c r="R34" s="167">
        <v>52.26622309424573</v>
      </c>
      <c r="S34" s="167"/>
      <c r="T34" s="167">
        <v>163.33558309959608</v>
      </c>
      <c r="U34" s="167">
        <v>148.0076604323997</v>
      </c>
      <c r="V34" s="167">
        <v>15.32792266719639</v>
      </c>
      <c r="X34" s="167">
        <v>734.5538229160459</v>
      </c>
      <c r="Y34" s="167">
        <v>603.681814817464</v>
      </c>
      <c r="Z34" s="167">
        <v>130.8720080985819</v>
      </c>
    </row>
    <row r="35" spans="6:26" ht="12.75">
      <c r="F35" s="167" t="s">
        <v>81</v>
      </c>
      <c r="H35" s="167">
        <v>193.90849324216327</v>
      </c>
      <c r="I35" s="167">
        <v>219.59530305449618</v>
      </c>
      <c r="J35" s="167">
        <v>-25.68680981233291</v>
      </c>
      <c r="L35" s="167">
        <v>214.81003648175445</v>
      </c>
      <c r="M35" s="167">
        <v>159.88888313406383</v>
      </c>
      <c r="N35" s="167">
        <v>54.92115334769062</v>
      </c>
      <c r="O35" s="167"/>
      <c r="P35" s="167">
        <v>134.21095973945162</v>
      </c>
      <c r="Q35" s="167">
        <v>198.52682033712574</v>
      </c>
      <c r="R35" s="167">
        <v>-64.31586059767412</v>
      </c>
      <c r="S35" s="167"/>
      <c r="T35" s="167">
        <v>101.00647723898017</v>
      </c>
      <c r="U35" s="167">
        <v>134.66625212990047</v>
      </c>
      <c r="V35" s="167">
        <v>-33.6597748909203</v>
      </c>
      <c r="X35" s="167">
        <v>643.9359667023496</v>
      </c>
      <c r="Y35" s="167">
        <v>712.6772586555862</v>
      </c>
      <c r="Z35" s="167">
        <v>-68.74129195323667</v>
      </c>
    </row>
    <row r="36" spans="12:19" ht="12.75">
      <c r="L36" s="167"/>
      <c r="M36" s="167"/>
      <c r="N36" s="167"/>
      <c r="O36" s="167"/>
      <c r="P36" s="167"/>
      <c r="Q36" s="167"/>
      <c r="R36" s="167"/>
      <c r="S36" s="167"/>
    </row>
    <row r="37" spans="3:26" ht="12.75">
      <c r="C37" s="167" t="s">
        <v>10</v>
      </c>
      <c r="H37" s="167">
        <v>465.5119435224998</v>
      </c>
      <c r="I37" s="167">
        <v>192.84781853497637</v>
      </c>
      <c r="J37" s="167">
        <v>272.66412498752345</v>
      </c>
      <c r="L37" s="167">
        <v>968.855498240861</v>
      </c>
      <c r="M37" s="167">
        <v>231.45670851487395</v>
      </c>
      <c r="N37" s="167">
        <v>737.3987897259871</v>
      </c>
      <c r="O37" s="167"/>
      <c r="P37" s="167">
        <v>489.5459510097023</v>
      </c>
      <c r="Q37" s="167">
        <v>245.61760758257873</v>
      </c>
      <c r="R37" s="167">
        <v>243.9283434271236</v>
      </c>
      <c r="S37" s="167"/>
      <c r="T37" s="167">
        <v>606.6162845641836</v>
      </c>
      <c r="U37" s="167">
        <v>244.56767604000925</v>
      </c>
      <c r="V37" s="167">
        <v>362.04860852417437</v>
      </c>
      <c r="X37" s="167">
        <v>2530.5296773372465</v>
      </c>
      <c r="Y37" s="167">
        <v>914.4898106724384</v>
      </c>
      <c r="Z37" s="167">
        <v>1616.0398666648082</v>
      </c>
    </row>
    <row r="38" spans="12:19" ht="12.75">
      <c r="L38" s="167"/>
      <c r="M38" s="167"/>
      <c r="N38" s="167"/>
      <c r="O38" s="167"/>
      <c r="P38" s="167"/>
      <c r="Q38" s="167"/>
      <c r="R38" s="167"/>
      <c r="S38" s="167"/>
    </row>
    <row r="39" spans="2:26" s="168" customFormat="1" ht="12.75">
      <c r="B39" s="165" t="s">
        <v>497</v>
      </c>
      <c r="C39" s="165"/>
      <c r="D39" s="165"/>
      <c r="E39" s="165"/>
      <c r="F39" s="165"/>
      <c r="G39" s="165"/>
      <c r="H39" s="165">
        <v>62296.94230825096</v>
      </c>
      <c r="I39" s="165">
        <v>62314.09191302393</v>
      </c>
      <c r="J39" s="165">
        <v>-17.149604772966995</v>
      </c>
      <c r="K39" s="165"/>
      <c r="L39" s="165">
        <v>71430.72943636905</v>
      </c>
      <c r="M39" s="165">
        <v>73801.93272528048</v>
      </c>
      <c r="N39" s="165">
        <v>-2371.2032889114344</v>
      </c>
      <c r="O39" s="165"/>
      <c r="P39" s="165">
        <v>67993.95604869074</v>
      </c>
      <c r="Q39" s="165">
        <v>67535.08065294243</v>
      </c>
      <c r="R39" s="165">
        <v>458.87539574831317</v>
      </c>
      <c r="S39" s="165"/>
      <c r="T39" s="165">
        <v>71238.03602381102</v>
      </c>
      <c r="U39" s="165">
        <v>73411.0705171935</v>
      </c>
      <c r="V39" s="165">
        <v>-2173.0344933824817</v>
      </c>
      <c r="W39" s="165"/>
      <c r="X39" s="165">
        <v>272959.66381712176</v>
      </c>
      <c r="Y39" s="165">
        <v>277062.1758084403</v>
      </c>
      <c r="Z39" s="165">
        <v>-4102.511991318548</v>
      </c>
    </row>
    <row r="40" spans="12:19" ht="12.75">
      <c r="L40" s="167"/>
      <c r="M40" s="167"/>
      <c r="N40" s="167"/>
      <c r="O40" s="167"/>
      <c r="P40" s="167"/>
      <c r="Q40" s="167"/>
      <c r="R40" s="167"/>
      <c r="S40" s="167"/>
    </row>
    <row r="41" spans="3:26" ht="12.75">
      <c r="C41" s="167" t="s">
        <v>12</v>
      </c>
      <c r="H41" s="167">
        <v>3.21377735</v>
      </c>
      <c r="I41" s="167">
        <v>0</v>
      </c>
      <c r="J41" s="167">
        <v>3.21377735</v>
      </c>
      <c r="L41" s="167">
        <v>3.16458261</v>
      </c>
      <c r="M41" s="167">
        <v>0</v>
      </c>
      <c r="N41" s="167">
        <v>3.16458261</v>
      </c>
      <c r="O41" s="167"/>
      <c r="P41" s="167">
        <v>3.3597709399999998</v>
      </c>
      <c r="Q41" s="167">
        <v>0</v>
      </c>
      <c r="R41" s="167">
        <v>3.3597709399999998</v>
      </c>
      <c r="S41" s="167"/>
      <c r="T41" s="167">
        <v>4.7673793</v>
      </c>
      <c r="U41" s="167">
        <v>0</v>
      </c>
      <c r="V41" s="167">
        <v>4.7673793</v>
      </c>
      <c r="X41" s="167">
        <v>14.5055102</v>
      </c>
      <c r="Y41" s="167">
        <v>0</v>
      </c>
      <c r="Z41" s="167">
        <v>14.5055102</v>
      </c>
    </row>
    <row r="42" spans="5:26" ht="12.75">
      <c r="E42" s="167" t="s">
        <v>174</v>
      </c>
      <c r="H42" s="167">
        <v>3.21377735</v>
      </c>
      <c r="I42" s="167">
        <v>0</v>
      </c>
      <c r="J42" s="167">
        <v>3.21377735</v>
      </c>
      <c r="K42" s="169"/>
      <c r="L42" s="167">
        <v>3.16458261</v>
      </c>
      <c r="M42" s="167">
        <v>0</v>
      </c>
      <c r="N42" s="167">
        <v>3.16458261</v>
      </c>
      <c r="O42" s="169"/>
      <c r="P42" s="167">
        <v>3.3597709399999998</v>
      </c>
      <c r="Q42" s="167">
        <v>0</v>
      </c>
      <c r="R42" s="167">
        <v>3.3597709399999998</v>
      </c>
      <c r="S42" s="169"/>
      <c r="T42" s="167">
        <v>4.7673793</v>
      </c>
      <c r="U42" s="167">
        <v>0</v>
      </c>
      <c r="V42" s="167">
        <v>4.7673793</v>
      </c>
      <c r="W42" s="169"/>
      <c r="X42" s="167">
        <v>14.5055102</v>
      </c>
      <c r="Y42" s="167">
        <v>0</v>
      </c>
      <c r="Z42" s="167">
        <v>14.5055102</v>
      </c>
    </row>
    <row r="43" spans="5:26" ht="12.75">
      <c r="E43" s="167" t="s">
        <v>175</v>
      </c>
      <c r="H43" s="167">
        <v>0</v>
      </c>
      <c r="I43" s="167">
        <v>0</v>
      </c>
      <c r="J43" s="167">
        <v>0</v>
      </c>
      <c r="K43" s="169"/>
      <c r="L43" s="167">
        <v>0</v>
      </c>
      <c r="M43" s="167">
        <v>0</v>
      </c>
      <c r="N43" s="167">
        <v>0</v>
      </c>
      <c r="O43" s="169"/>
      <c r="P43" s="167">
        <v>0</v>
      </c>
      <c r="Q43" s="167">
        <v>0</v>
      </c>
      <c r="R43" s="167">
        <v>0</v>
      </c>
      <c r="S43" s="169"/>
      <c r="T43" s="167">
        <v>0</v>
      </c>
      <c r="U43" s="167">
        <v>0</v>
      </c>
      <c r="V43" s="167">
        <v>0</v>
      </c>
      <c r="W43" s="169"/>
      <c r="X43" s="167">
        <v>0</v>
      </c>
      <c r="Y43" s="167">
        <v>0</v>
      </c>
      <c r="Z43" s="167">
        <v>0</v>
      </c>
    </row>
    <row r="44" spans="12:19" ht="12.75">
      <c r="L44" s="167"/>
      <c r="M44" s="167"/>
      <c r="N44" s="167"/>
      <c r="O44" s="167"/>
      <c r="P44" s="167"/>
      <c r="Q44" s="167"/>
      <c r="R44" s="167"/>
      <c r="S44" s="167"/>
    </row>
    <row r="45" spans="3:26" ht="12.75">
      <c r="C45" s="167" t="s">
        <v>13</v>
      </c>
      <c r="H45" s="167">
        <v>62293.72853090096</v>
      </c>
      <c r="I45" s="167">
        <v>62314.09191302393</v>
      </c>
      <c r="J45" s="167">
        <v>-20.36338212296687</v>
      </c>
      <c r="L45" s="167">
        <v>71427.56485375905</v>
      </c>
      <c r="M45" s="167">
        <v>73801.93272528048</v>
      </c>
      <c r="N45" s="167">
        <v>-2374.3678715214337</v>
      </c>
      <c r="O45" s="167"/>
      <c r="P45" s="167">
        <v>67990.59627775074</v>
      </c>
      <c r="Q45" s="167">
        <v>67535.08065294243</v>
      </c>
      <c r="R45" s="167">
        <v>455.5156248083076</v>
      </c>
      <c r="S45" s="167"/>
      <c r="T45" s="167">
        <v>71233.26864451102</v>
      </c>
      <c r="U45" s="167">
        <v>73411.0705171935</v>
      </c>
      <c r="V45" s="167">
        <v>-2177.801872682481</v>
      </c>
      <c r="X45" s="167">
        <v>272945.1583069218</v>
      </c>
      <c r="Y45" s="167">
        <v>277062.1758084403</v>
      </c>
      <c r="Z45" s="167">
        <v>-4117.017501518538</v>
      </c>
    </row>
    <row r="46" spans="2:26" s="168" customFormat="1" ht="12.75">
      <c r="B46" s="165"/>
      <c r="C46" s="165"/>
      <c r="D46" s="165"/>
      <c r="E46" s="165" t="s">
        <v>14</v>
      </c>
      <c r="F46" s="165"/>
      <c r="G46" s="165"/>
      <c r="H46" s="165">
        <v>5943.5429956629005</v>
      </c>
      <c r="I46" s="165">
        <v>4344.691099204565</v>
      </c>
      <c r="J46" s="165">
        <v>1598.8518964583354</v>
      </c>
      <c r="K46" s="165"/>
      <c r="L46" s="165">
        <v>4876.883078686481</v>
      </c>
      <c r="M46" s="165">
        <v>4263.691474517946</v>
      </c>
      <c r="N46" s="165">
        <v>613.1916041685354</v>
      </c>
      <c r="O46" s="165"/>
      <c r="P46" s="165">
        <v>5203.5105644285</v>
      </c>
      <c r="Q46" s="165">
        <v>3048.1323391697733</v>
      </c>
      <c r="R46" s="165">
        <v>2155.378225258727</v>
      </c>
      <c r="S46" s="165"/>
      <c r="T46" s="165">
        <v>6256.407351094365</v>
      </c>
      <c r="U46" s="165">
        <v>5904.926934309506</v>
      </c>
      <c r="V46" s="165">
        <v>351.4804167848597</v>
      </c>
      <c r="W46" s="165"/>
      <c r="X46" s="165">
        <v>22280.343989872243</v>
      </c>
      <c r="Y46" s="165">
        <v>17561.44184720179</v>
      </c>
      <c r="Z46" s="165">
        <v>4718.902142670453</v>
      </c>
    </row>
    <row r="47" spans="6:26" ht="12.75">
      <c r="F47" s="167" t="s">
        <v>155</v>
      </c>
      <c r="H47" s="167">
        <v>806.35758241</v>
      </c>
      <c r="I47" s="167">
        <v>3062.0021055545644</v>
      </c>
      <c r="J47" s="167">
        <v>-2255.6445231445646</v>
      </c>
      <c r="L47" s="167">
        <v>440.84429165000006</v>
      </c>
      <c r="M47" s="167">
        <v>2178.591637326564</v>
      </c>
      <c r="N47" s="167">
        <v>-1737.747345676564</v>
      </c>
      <c r="O47" s="167"/>
      <c r="P47" s="167">
        <v>642.7440030600001</v>
      </c>
      <c r="Q47" s="167">
        <v>1990.632977579773</v>
      </c>
      <c r="R47" s="167">
        <v>-1347.888974519773</v>
      </c>
      <c r="S47" s="167"/>
      <c r="T47" s="167">
        <v>872.0621870800001</v>
      </c>
      <c r="U47" s="167">
        <v>3513.7075194085687</v>
      </c>
      <c r="V47" s="167">
        <v>-2641.6453323285687</v>
      </c>
      <c r="X47" s="167">
        <v>2762.0080642</v>
      </c>
      <c r="Y47" s="167">
        <v>10744.934239869472</v>
      </c>
      <c r="Z47" s="167">
        <v>-7982.926175669472</v>
      </c>
    </row>
    <row r="48" spans="7:26" ht="12.75">
      <c r="G48" s="167" t="s">
        <v>15</v>
      </c>
      <c r="H48" s="167">
        <v>296.65534758999996</v>
      </c>
      <c r="I48" s="167">
        <v>1564.9165857499997</v>
      </c>
      <c r="J48" s="167">
        <v>-1268.2612381599997</v>
      </c>
      <c r="L48" s="167">
        <v>96.00752609</v>
      </c>
      <c r="M48" s="167">
        <v>774.77780768</v>
      </c>
      <c r="N48" s="167">
        <v>-678.77028159</v>
      </c>
      <c r="O48" s="167"/>
      <c r="P48" s="167">
        <v>427.7764214200001</v>
      </c>
      <c r="Q48" s="167">
        <v>998.04672847</v>
      </c>
      <c r="R48" s="167">
        <v>-570.2703070499999</v>
      </c>
      <c r="S48" s="167"/>
      <c r="T48" s="167">
        <v>485.76983802999996</v>
      </c>
      <c r="U48" s="167">
        <v>2344.11140786</v>
      </c>
      <c r="V48" s="167">
        <v>-1858.34156983</v>
      </c>
      <c r="X48" s="167">
        <v>1306.2091331299998</v>
      </c>
      <c r="Y48" s="167">
        <v>5681.852529759999</v>
      </c>
      <c r="Z48" s="167">
        <v>-4375.643396629999</v>
      </c>
    </row>
    <row r="49" spans="7:26" ht="12.75">
      <c r="G49" s="167" t="s">
        <v>16</v>
      </c>
      <c r="H49" s="167">
        <v>0</v>
      </c>
      <c r="I49" s="167">
        <v>637.3368681645646</v>
      </c>
      <c r="J49" s="167">
        <v>-637.3368681645646</v>
      </c>
      <c r="L49" s="167">
        <v>0</v>
      </c>
      <c r="M49" s="167">
        <v>782.9661889765641</v>
      </c>
      <c r="N49" s="167">
        <v>-782.9661889765641</v>
      </c>
      <c r="O49" s="167"/>
      <c r="P49" s="167">
        <v>0</v>
      </c>
      <c r="Q49" s="167">
        <v>562.1832823097731</v>
      </c>
      <c r="R49" s="167">
        <v>-562.1832823097731</v>
      </c>
      <c r="S49" s="167"/>
      <c r="T49" s="167">
        <v>0</v>
      </c>
      <c r="U49" s="167">
        <v>588.3707801185685</v>
      </c>
      <c r="V49" s="167">
        <v>-588.3707801185685</v>
      </c>
      <c r="X49" s="167">
        <v>0</v>
      </c>
      <c r="Y49" s="167">
        <v>2570.8571195694703</v>
      </c>
      <c r="Z49" s="167">
        <v>-2570.8571195694703</v>
      </c>
    </row>
    <row r="50" spans="7:26" ht="12.75">
      <c r="G50" s="167" t="s">
        <v>17</v>
      </c>
      <c r="H50" s="167">
        <v>509.70223482</v>
      </c>
      <c r="I50" s="167">
        <v>859.7486516399999</v>
      </c>
      <c r="J50" s="167">
        <v>-350.04641681999993</v>
      </c>
      <c r="L50" s="167">
        <v>344.83676556000006</v>
      </c>
      <c r="M50" s="167">
        <v>620.84764067</v>
      </c>
      <c r="N50" s="167">
        <v>-276.01087511</v>
      </c>
      <c r="O50" s="167"/>
      <c r="P50" s="167">
        <v>214.96758164</v>
      </c>
      <c r="Q50" s="167">
        <v>430.4029668</v>
      </c>
      <c r="R50" s="167">
        <v>-215.43538516</v>
      </c>
      <c r="S50" s="167"/>
      <c r="T50" s="167">
        <v>386.29234905000004</v>
      </c>
      <c r="U50" s="167">
        <v>581.2253314300001</v>
      </c>
      <c r="V50" s="167">
        <v>-194.93298238000006</v>
      </c>
      <c r="X50" s="167">
        <v>1455.79893107</v>
      </c>
      <c r="Y50" s="167">
        <v>2492.2245905400005</v>
      </c>
      <c r="Z50" s="167">
        <v>-1036.4256594700005</v>
      </c>
    </row>
    <row r="51" spans="6:26" ht="12.75">
      <c r="F51" s="167" t="s">
        <v>156</v>
      </c>
      <c r="H51" s="167">
        <v>5137.185413252901</v>
      </c>
      <c r="I51" s="167">
        <v>1282.6889936500002</v>
      </c>
      <c r="J51" s="167">
        <v>3854.4964196029005</v>
      </c>
      <c r="L51" s="167">
        <v>4436.038787036481</v>
      </c>
      <c r="M51" s="167">
        <v>2085.099837191381</v>
      </c>
      <c r="N51" s="167">
        <v>2350.9389498451</v>
      </c>
      <c r="O51" s="167"/>
      <c r="P51" s="167">
        <v>4560.7665613685</v>
      </c>
      <c r="Q51" s="167">
        <v>1057.49936159</v>
      </c>
      <c r="R51" s="167">
        <v>3503.2671997785</v>
      </c>
      <c r="S51" s="167"/>
      <c r="T51" s="167">
        <v>5384.345164014365</v>
      </c>
      <c r="U51" s="167">
        <v>2391.2194149009365</v>
      </c>
      <c r="V51" s="167">
        <v>2993.1257491134284</v>
      </c>
      <c r="X51" s="167">
        <v>19518.335925672243</v>
      </c>
      <c r="Y51" s="167">
        <v>6816.507607332318</v>
      </c>
      <c r="Z51" s="167">
        <v>12701.828318339925</v>
      </c>
    </row>
    <row r="52" spans="7:26" ht="12.75">
      <c r="G52" s="167" t="s">
        <v>15</v>
      </c>
      <c r="H52" s="167">
        <v>1446.2574618980439</v>
      </c>
      <c r="I52" s="167">
        <v>146.56798165</v>
      </c>
      <c r="J52" s="167">
        <v>1299.6894802480438</v>
      </c>
      <c r="L52" s="167">
        <v>810.6796281899999</v>
      </c>
      <c r="M52" s="167">
        <v>1822.78955213</v>
      </c>
      <c r="N52" s="167">
        <v>-1012.10992394</v>
      </c>
      <c r="O52" s="167"/>
      <c r="P52" s="167">
        <v>715.64455044</v>
      </c>
      <c r="Q52" s="167">
        <v>647.28124759</v>
      </c>
      <c r="R52" s="167">
        <v>68.36330284999997</v>
      </c>
      <c r="S52" s="167"/>
      <c r="T52" s="167">
        <v>1708.56863515</v>
      </c>
      <c r="U52" s="167">
        <v>189.84187964999998</v>
      </c>
      <c r="V52" s="167">
        <v>1518.7267555</v>
      </c>
      <c r="X52" s="167">
        <v>4681.150275678044</v>
      </c>
      <c r="Y52" s="167">
        <v>2806.4806610200003</v>
      </c>
      <c r="Z52" s="167">
        <v>1874.6696146580434</v>
      </c>
    </row>
    <row r="53" spans="7:26" ht="12.75">
      <c r="G53" s="167" t="s">
        <v>16</v>
      </c>
      <c r="H53" s="167">
        <v>2455.5912303548566</v>
      </c>
      <c r="I53" s="167">
        <v>10.97</v>
      </c>
      <c r="J53" s="167">
        <v>2444.621230354857</v>
      </c>
      <c r="L53" s="167">
        <v>3191.0393548464826</v>
      </c>
      <c r="M53" s="167">
        <v>64.92993606138107</v>
      </c>
      <c r="N53" s="167">
        <v>3126.1094187851018</v>
      </c>
      <c r="O53" s="167"/>
      <c r="P53" s="167">
        <v>3729.7396219284988</v>
      </c>
      <c r="Q53" s="167">
        <v>0</v>
      </c>
      <c r="R53" s="167">
        <v>3729.7396219284988</v>
      </c>
      <c r="S53" s="167"/>
      <c r="T53" s="167">
        <v>2102.3947338643657</v>
      </c>
      <c r="U53" s="167">
        <v>1542.8214202509364</v>
      </c>
      <c r="V53" s="167">
        <v>559.5733136134293</v>
      </c>
      <c r="X53" s="167">
        <v>11478.764940994202</v>
      </c>
      <c r="Y53" s="167">
        <v>1618.7213563123175</v>
      </c>
      <c r="Z53" s="167">
        <v>9860.043584681885</v>
      </c>
    </row>
    <row r="54" spans="7:26" ht="12.75">
      <c r="G54" s="167" t="s">
        <v>17</v>
      </c>
      <c r="H54" s="167">
        <v>1235.3367210000001</v>
      </c>
      <c r="I54" s="167">
        <v>1125.151012</v>
      </c>
      <c r="J54" s="167">
        <v>110.18570900000009</v>
      </c>
      <c r="L54" s="167">
        <v>434.31980399999895</v>
      </c>
      <c r="M54" s="167">
        <v>197.38034900000002</v>
      </c>
      <c r="N54" s="167">
        <v>236.93945499999893</v>
      </c>
      <c r="O54" s="167"/>
      <c r="P54" s="167">
        <v>115.38238900000104</v>
      </c>
      <c r="Q54" s="167">
        <v>410.218114</v>
      </c>
      <c r="R54" s="167">
        <v>-294.835724999999</v>
      </c>
      <c r="S54" s="167"/>
      <c r="T54" s="167">
        <v>1573.381794999999</v>
      </c>
      <c r="U54" s="167">
        <v>658.5561150000001</v>
      </c>
      <c r="V54" s="167">
        <v>914.825679999999</v>
      </c>
      <c r="X54" s="167">
        <v>3358.420708999999</v>
      </c>
      <c r="Y54" s="167">
        <v>2391.30559</v>
      </c>
      <c r="Z54" s="167">
        <v>967.1151189999991</v>
      </c>
    </row>
    <row r="55" spans="2:26" s="168" customFormat="1" ht="12.75">
      <c r="B55" s="165"/>
      <c r="C55" s="165"/>
      <c r="D55" s="165"/>
      <c r="E55" s="165" t="s">
        <v>499</v>
      </c>
      <c r="F55" s="165"/>
      <c r="G55" s="165"/>
      <c r="H55" s="165">
        <v>29646.018553255948</v>
      </c>
      <c r="I55" s="165">
        <v>29234.87114297084</v>
      </c>
      <c r="J55" s="165">
        <v>411.1474102851098</v>
      </c>
      <c r="K55" s="165"/>
      <c r="L55" s="165">
        <v>25760.252554015628</v>
      </c>
      <c r="M55" s="165">
        <v>31035.574852084977</v>
      </c>
      <c r="N55" s="165">
        <v>-5275.32229806935</v>
      </c>
      <c r="O55" s="165"/>
      <c r="P55" s="165">
        <v>30146.702752274352</v>
      </c>
      <c r="Q55" s="165">
        <v>32639.285602852047</v>
      </c>
      <c r="R55" s="165">
        <v>-2492.5828505776954</v>
      </c>
      <c r="S55" s="165"/>
      <c r="T55" s="165">
        <v>34971.403014958254</v>
      </c>
      <c r="U55" s="165">
        <v>39499.233378590354</v>
      </c>
      <c r="V55" s="165">
        <v>-4527.8303636321</v>
      </c>
      <c r="W55" s="165"/>
      <c r="X55" s="165">
        <v>120524.37687450417</v>
      </c>
      <c r="Y55" s="165">
        <v>132408.96497649822</v>
      </c>
      <c r="Z55" s="165">
        <v>-11884.588101994043</v>
      </c>
    </row>
    <row r="56" spans="6:26" ht="12.75">
      <c r="F56" s="167" t="s">
        <v>19</v>
      </c>
      <c r="H56" s="167">
        <v>26818.354899735947</v>
      </c>
      <c r="I56" s="167">
        <v>27729.67721903819</v>
      </c>
      <c r="J56" s="167">
        <v>-911.3223193022422</v>
      </c>
      <c r="L56" s="167">
        <v>23650.431042125627</v>
      </c>
      <c r="M56" s="167">
        <v>28077.24214421915</v>
      </c>
      <c r="N56" s="167">
        <v>-4426.811102093525</v>
      </c>
      <c r="O56" s="167"/>
      <c r="P56" s="167">
        <v>26481.336436504353</v>
      </c>
      <c r="Q56" s="167">
        <v>30112.34207841385</v>
      </c>
      <c r="R56" s="167">
        <v>-3631.005641909498</v>
      </c>
      <c r="S56" s="167"/>
      <c r="T56" s="167">
        <v>31237.96458150825</v>
      </c>
      <c r="U56" s="167">
        <v>36161.52109458542</v>
      </c>
      <c r="V56" s="167">
        <v>-4923.556513077168</v>
      </c>
      <c r="X56" s="167">
        <v>108188.08695987417</v>
      </c>
      <c r="Y56" s="167">
        <v>122080.78253625662</v>
      </c>
      <c r="Z56" s="167">
        <v>-13892.695576382452</v>
      </c>
    </row>
    <row r="57" spans="6:26" ht="12.75">
      <c r="F57" s="167" t="s">
        <v>8</v>
      </c>
      <c r="H57" s="167">
        <v>2827.6636535199996</v>
      </c>
      <c r="I57" s="167">
        <v>1505.193923932651</v>
      </c>
      <c r="J57" s="167">
        <v>1322.4697295873486</v>
      </c>
      <c r="L57" s="167">
        <v>2109.82151189</v>
      </c>
      <c r="M57" s="167">
        <v>2958.332707865827</v>
      </c>
      <c r="N57" s="167">
        <v>-848.5111959758274</v>
      </c>
      <c r="O57" s="167"/>
      <c r="P57" s="167">
        <v>3665.3663157700003</v>
      </c>
      <c r="Q57" s="167">
        <v>2526.9435244381975</v>
      </c>
      <c r="R57" s="167">
        <v>1138.4227913318027</v>
      </c>
      <c r="S57" s="167"/>
      <c r="T57" s="167">
        <v>3733.4384334499996</v>
      </c>
      <c r="U57" s="167">
        <v>3337.7122840049333</v>
      </c>
      <c r="V57" s="167">
        <v>395.7261494450663</v>
      </c>
      <c r="X57" s="167">
        <v>12336.289914629999</v>
      </c>
      <c r="Y57" s="167">
        <v>10328.18244024161</v>
      </c>
      <c r="Z57" s="167">
        <v>2008.1074743883892</v>
      </c>
    </row>
    <row r="58" spans="2:26" s="168" customFormat="1" ht="12.75">
      <c r="B58" s="165"/>
      <c r="C58" s="165"/>
      <c r="D58" s="165"/>
      <c r="E58" s="165" t="s">
        <v>498</v>
      </c>
      <c r="F58" s="165"/>
      <c r="G58" s="165"/>
      <c r="H58" s="165">
        <v>3144.967743433936</v>
      </c>
      <c r="I58" s="165">
        <v>2893.8038148137002</v>
      </c>
      <c r="J58" s="165">
        <v>251.16392862023577</v>
      </c>
      <c r="K58" s="165">
        <v>0</v>
      </c>
      <c r="L58" s="165">
        <v>2023.9411078629148</v>
      </c>
      <c r="M58" s="165">
        <v>2227.058078526999</v>
      </c>
      <c r="N58" s="165">
        <v>-203.11697066408465</v>
      </c>
      <c r="O58" s="165">
        <v>0</v>
      </c>
      <c r="P58" s="165">
        <v>1477.9698377554244</v>
      </c>
      <c r="Q58" s="165">
        <v>1685.7148824495684</v>
      </c>
      <c r="R58" s="165">
        <v>-207.7450446941441</v>
      </c>
      <c r="S58" s="165">
        <v>0</v>
      </c>
      <c r="T58" s="165">
        <v>2029.2516228442255</v>
      </c>
      <c r="U58" s="165">
        <v>2164.977315358931</v>
      </c>
      <c r="V58" s="165">
        <v>-135.72569251470532</v>
      </c>
      <c r="W58" s="165">
        <v>0</v>
      </c>
      <c r="X58" s="165">
        <v>8676.1303118965</v>
      </c>
      <c r="Y58" s="165">
        <v>8971.554091149199</v>
      </c>
      <c r="Z58" s="165">
        <v>-295.4237792526983</v>
      </c>
    </row>
    <row r="59" spans="6:26" ht="12.75">
      <c r="F59" s="167" t="s">
        <v>19</v>
      </c>
      <c r="H59" s="167">
        <v>3137.900892303936</v>
      </c>
      <c r="I59" s="167">
        <v>9.062774080000002</v>
      </c>
      <c r="J59" s="167">
        <v>3128.838118223936</v>
      </c>
      <c r="L59" s="167">
        <v>2022.5307700929147</v>
      </c>
      <c r="M59" s="167">
        <v>5.74758894</v>
      </c>
      <c r="N59" s="167">
        <v>2016.7831811529147</v>
      </c>
      <c r="O59" s="167"/>
      <c r="P59" s="167">
        <v>1475.3218598154244</v>
      </c>
      <c r="Q59" s="167">
        <v>0.35161043999999997</v>
      </c>
      <c r="R59" s="167">
        <v>1474.9702493754244</v>
      </c>
      <c r="S59" s="167"/>
      <c r="T59" s="167">
        <v>2029.2516228442255</v>
      </c>
      <c r="U59" s="167">
        <v>0</v>
      </c>
      <c r="V59" s="167">
        <v>2029.2516228442255</v>
      </c>
      <c r="X59" s="167">
        <v>8665.0051450565</v>
      </c>
      <c r="Y59" s="167">
        <v>15.161973460000002</v>
      </c>
      <c r="Z59" s="167">
        <v>8649.8431715965</v>
      </c>
    </row>
    <row r="60" spans="6:26" ht="12.75">
      <c r="F60" s="167" t="s">
        <v>8</v>
      </c>
      <c r="H60" s="167">
        <v>7.06685113</v>
      </c>
      <c r="I60" s="167">
        <v>2884.7410407337</v>
      </c>
      <c r="J60" s="167">
        <v>-2877.6741896037</v>
      </c>
      <c r="L60" s="167">
        <v>1.4103377700000002</v>
      </c>
      <c r="M60" s="167">
        <v>2221.310489586999</v>
      </c>
      <c r="N60" s="167">
        <v>-2219.9001518169994</v>
      </c>
      <c r="O60" s="167"/>
      <c r="P60" s="167">
        <v>2.6479779399999996</v>
      </c>
      <c r="Q60" s="167">
        <v>1685.3632720095684</v>
      </c>
      <c r="R60" s="167">
        <v>-1682.7152940695685</v>
      </c>
      <c r="S60" s="167"/>
      <c r="T60" s="167">
        <v>0</v>
      </c>
      <c r="U60" s="167">
        <v>2164.977315358931</v>
      </c>
      <c r="V60" s="167">
        <v>-2164.977315358931</v>
      </c>
      <c r="X60" s="167">
        <v>11.125166839999999</v>
      </c>
      <c r="Y60" s="167">
        <v>8956.392117689198</v>
      </c>
      <c r="Z60" s="167">
        <v>-8945.266950849198</v>
      </c>
    </row>
    <row r="61" spans="2:26" s="168" customFormat="1" ht="12.75">
      <c r="B61" s="165"/>
      <c r="C61" s="165"/>
      <c r="D61" s="165"/>
      <c r="E61" s="165" t="s">
        <v>162</v>
      </c>
      <c r="F61" s="165"/>
      <c r="G61" s="165"/>
      <c r="H61" s="165">
        <v>22931.611390986433</v>
      </c>
      <c r="I61" s="165">
        <v>24753.493820201395</v>
      </c>
      <c r="J61" s="165">
        <v>-1821.882429214962</v>
      </c>
      <c r="K61" s="165"/>
      <c r="L61" s="165">
        <v>37865.290846730575</v>
      </c>
      <c r="M61" s="165">
        <v>35837.156859249255</v>
      </c>
      <c r="N61" s="165">
        <v>2028.1339874813202</v>
      </c>
      <c r="O61" s="165"/>
      <c r="P61" s="165">
        <v>30863.74597751292</v>
      </c>
      <c r="Q61" s="165">
        <v>27745.98279382122</v>
      </c>
      <c r="R61" s="165">
        <v>3117.7631836917026</v>
      </c>
      <c r="S61" s="165"/>
      <c r="T61" s="165">
        <v>27309.022302421465</v>
      </c>
      <c r="U61" s="165">
        <v>25641.19741094112</v>
      </c>
      <c r="V61" s="165">
        <v>1667.8248914803444</v>
      </c>
      <c r="W61" s="165"/>
      <c r="X61" s="165">
        <v>118969.6705176514</v>
      </c>
      <c r="Y61" s="165">
        <v>113977.83088421299</v>
      </c>
      <c r="Z61" s="165">
        <v>4991.8396334384015</v>
      </c>
    </row>
    <row r="62" spans="6:26" ht="12.75">
      <c r="F62" s="167" t="s">
        <v>19</v>
      </c>
      <c r="H62" s="167">
        <v>17554.618650472796</v>
      </c>
      <c r="I62" s="167">
        <v>18619.990084549187</v>
      </c>
      <c r="J62" s="167">
        <v>-1065.3714340763909</v>
      </c>
      <c r="L62" s="167">
        <v>32694.301273609442</v>
      </c>
      <c r="M62" s="167">
        <v>30274.3787083235</v>
      </c>
      <c r="N62" s="167">
        <v>2419.9225652859423</v>
      </c>
      <c r="O62" s="167"/>
      <c r="P62" s="167">
        <v>23120.149335692397</v>
      </c>
      <c r="Q62" s="167">
        <v>23445.600152945368</v>
      </c>
      <c r="R62" s="167">
        <v>-325.4508172529713</v>
      </c>
      <c r="S62" s="167"/>
      <c r="T62" s="167">
        <v>19921.266195258675</v>
      </c>
      <c r="U62" s="167">
        <v>22722.83298810182</v>
      </c>
      <c r="V62" s="167">
        <v>-2801.5667928431467</v>
      </c>
      <c r="X62" s="167">
        <v>93290.33545503332</v>
      </c>
      <c r="Y62" s="167">
        <v>95062.80193391988</v>
      </c>
      <c r="Z62" s="167">
        <v>-1772.466478886563</v>
      </c>
    </row>
    <row r="63" spans="7:26" ht="12.75">
      <c r="G63" s="167" t="s">
        <v>21</v>
      </c>
      <c r="H63" s="167">
        <v>374.7685593696957</v>
      </c>
      <c r="I63" s="167">
        <v>1021.779592200084</v>
      </c>
      <c r="J63" s="167">
        <v>-647.0110328303883</v>
      </c>
      <c r="L63" s="167">
        <v>0</v>
      </c>
      <c r="M63" s="167">
        <v>1198.3365808258009</v>
      </c>
      <c r="N63" s="167">
        <v>-1198.3365808258009</v>
      </c>
      <c r="O63" s="167"/>
      <c r="P63" s="167">
        <v>170.46441741174453</v>
      </c>
      <c r="Q63" s="167">
        <v>1301.4539436402733</v>
      </c>
      <c r="R63" s="167">
        <v>-1130.9895262285288</v>
      </c>
      <c r="S63" s="167"/>
      <c r="T63" s="167">
        <v>254.403482379151</v>
      </c>
      <c r="U63" s="167">
        <v>1407.5885248532227</v>
      </c>
      <c r="V63" s="167">
        <v>-1153.1850424740717</v>
      </c>
      <c r="X63" s="167">
        <v>799.6364591605912</v>
      </c>
      <c r="Y63" s="167">
        <v>4929.1586415193815</v>
      </c>
      <c r="Z63" s="167">
        <v>-4129.52218235879</v>
      </c>
    </row>
    <row r="64" spans="7:26" ht="12.75">
      <c r="G64" s="167" t="s">
        <v>22</v>
      </c>
      <c r="H64" s="167">
        <v>580.68425374</v>
      </c>
      <c r="I64" s="167">
        <v>530.89043657</v>
      </c>
      <c r="J64" s="167">
        <v>49.79381717000001</v>
      </c>
      <c r="L64" s="167">
        <v>505.304798</v>
      </c>
      <c r="M64" s="167">
        <v>1171.9868673</v>
      </c>
      <c r="N64" s="167">
        <v>-666.6820693000001</v>
      </c>
      <c r="O64" s="167"/>
      <c r="P64" s="167">
        <v>716.82333544</v>
      </c>
      <c r="Q64" s="167">
        <v>1134.43342384</v>
      </c>
      <c r="R64" s="167">
        <v>-417.6100883999999</v>
      </c>
      <c r="S64" s="167"/>
      <c r="T64" s="167">
        <v>591.68149498</v>
      </c>
      <c r="U64" s="167">
        <v>814.4451766599999</v>
      </c>
      <c r="V64" s="167">
        <v>-222.76368167999988</v>
      </c>
      <c r="X64" s="167">
        <v>2394.49388216</v>
      </c>
      <c r="Y64" s="167">
        <v>3651.75590437</v>
      </c>
      <c r="Z64" s="167">
        <v>-1257.26202221</v>
      </c>
    </row>
    <row r="65" spans="7:26" ht="12.75">
      <c r="G65" s="167" t="s">
        <v>74</v>
      </c>
      <c r="H65" s="167">
        <v>16599.1658373631</v>
      </c>
      <c r="I65" s="167">
        <v>17067.320055779102</v>
      </c>
      <c r="J65" s="167">
        <v>-468.15421841600255</v>
      </c>
      <c r="L65" s="167">
        <v>32188.99647560944</v>
      </c>
      <c r="M65" s="167">
        <v>27904.0552601977</v>
      </c>
      <c r="N65" s="167">
        <v>4284.941215411742</v>
      </c>
      <c r="O65" s="167"/>
      <c r="P65" s="167">
        <v>22232.86158284065</v>
      </c>
      <c r="Q65" s="167">
        <v>21009.712785465093</v>
      </c>
      <c r="R65" s="167">
        <v>1223.1487973755575</v>
      </c>
      <c r="S65" s="167"/>
      <c r="T65" s="167">
        <v>19075.181217899524</v>
      </c>
      <c r="U65" s="167">
        <v>20500.7992865886</v>
      </c>
      <c r="V65" s="167">
        <v>-1425.6180686890766</v>
      </c>
      <c r="X65" s="167">
        <v>90096.20511371273</v>
      </c>
      <c r="Y65" s="167">
        <v>86481.8873880305</v>
      </c>
      <c r="Z65" s="167">
        <v>3614.3177256822237</v>
      </c>
    </row>
    <row r="66" spans="7:26" ht="12.75">
      <c r="G66" s="167" t="s">
        <v>24</v>
      </c>
      <c r="H66" s="167">
        <v>0</v>
      </c>
      <c r="I66" s="167">
        <v>0</v>
      </c>
      <c r="J66" s="167">
        <v>0</v>
      </c>
      <c r="L66" s="167">
        <v>0</v>
      </c>
      <c r="M66" s="167">
        <v>0</v>
      </c>
      <c r="N66" s="167">
        <v>0</v>
      </c>
      <c r="O66" s="167"/>
      <c r="P66" s="167">
        <v>0</v>
      </c>
      <c r="Q66" s="167">
        <v>0</v>
      </c>
      <c r="R66" s="167">
        <v>0</v>
      </c>
      <c r="S66" s="167"/>
      <c r="T66" s="167">
        <v>0</v>
      </c>
      <c r="U66" s="167">
        <v>0</v>
      </c>
      <c r="V66" s="167">
        <v>0</v>
      </c>
      <c r="X66" s="167">
        <v>0</v>
      </c>
      <c r="Y66" s="167">
        <v>0</v>
      </c>
      <c r="Z66" s="167">
        <v>0</v>
      </c>
    </row>
    <row r="67" spans="6:26" ht="12.75">
      <c r="F67" s="167" t="s">
        <v>8</v>
      </c>
      <c r="H67" s="167">
        <v>5376.992740513636</v>
      </c>
      <c r="I67" s="167">
        <v>6133.503735652208</v>
      </c>
      <c r="J67" s="167">
        <v>-756.5109951385721</v>
      </c>
      <c r="L67" s="167">
        <v>5170.9895731211345</v>
      </c>
      <c r="M67" s="167">
        <v>5562.778150925754</v>
      </c>
      <c r="N67" s="167">
        <v>-391.7885778046193</v>
      </c>
      <c r="O67" s="167"/>
      <c r="P67" s="167">
        <v>7743.596641820525</v>
      </c>
      <c r="Q67" s="167">
        <v>4300.3826408758505</v>
      </c>
      <c r="R67" s="167">
        <v>3443.214000944675</v>
      </c>
      <c r="S67" s="167"/>
      <c r="T67" s="167">
        <v>7387.756107162788</v>
      </c>
      <c r="U67" s="167">
        <v>2918.3644228393</v>
      </c>
      <c r="V67" s="167">
        <v>4469.391684323487</v>
      </c>
      <c r="X67" s="167">
        <v>25679.335062618084</v>
      </c>
      <c r="Y67" s="167">
        <v>18915.028950293115</v>
      </c>
      <c r="Z67" s="167">
        <v>6764.306112324968</v>
      </c>
    </row>
    <row r="68" spans="7:26" ht="12.75">
      <c r="G68" s="167" t="s">
        <v>21</v>
      </c>
      <c r="H68" s="167">
        <v>89.17478046382595</v>
      </c>
      <c r="I68" s="167">
        <v>2174.420422653208</v>
      </c>
      <c r="J68" s="167">
        <v>-2085.245642189382</v>
      </c>
      <c r="L68" s="167">
        <v>318.3456163011363</v>
      </c>
      <c r="M68" s="167">
        <v>659.0953623457539</v>
      </c>
      <c r="N68" s="167">
        <v>-340.74974604461755</v>
      </c>
      <c r="O68" s="167"/>
      <c r="P68" s="167">
        <v>1305.5784601550674</v>
      </c>
      <c r="Q68" s="167">
        <v>779.9729481165397</v>
      </c>
      <c r="R68" s="167">
        <v>525.6055120385278</v>
      </c>
      <c r="S68" s="167"/>
      <c r="T68" s="167">
        <v>1016.0436559397938</v>
      </c>
      <c r="U68" s="167">
        <v>22.471999999999817</v>
      </c>
      <c r="V68" s="167">
        <v>993.5716559397939</v>
      </c>
      <c r="X68" s="167">
        <v>2729.1425128598235</v>
      </c>
      <c r="Y68" s="167">
        <v>3635.960733115501</v>
      </c>
      <c r="Z68" s="167">
        <v>-906.8182202556777</v>
      </c>
    </row>
    <row r="69" spans="7:26" ht="12.75">
      <c r="G69" s="167" t="s">
        <v>22</v>
      </c>
      <c r="H69" s="167">
        <v>5165.015141399002</v>
      </c>
      <c r="I69" s="167">
        <v>3863.9026726489997</v>
      </c>
      <c r="J69" s="167">
        <v>1301.1124687500019</v>
      </c>
      <c r="L69" s="167">
        <v>4793.591383009998</v>
      </c>
      <c r="M69" s="167">
        <v>4837.4221221</v>
      </c>
      <c r="N69" s="167">
        <v>-43.83073909000177</v>
      </c>
      <c r="O69" s="167"/>
      <c r="P69" s="167">
        <v>5326.37507053</v>
      </c>
      <c r="Q69" s="167">
        <v>3484.07254921</v>
      </c>
      <c r="R69" s="167">
        <v>1842.3025213199999</v>
      </c>
      <c r="S69" s="167"/>
      <c r="T69" s="167">
        <v>5957.466420839999</v>
      </c>
      <c r="U69" s="167">
        <v>2691.307896701</v>
      </c>
      <c r="V69" s="167">
        <v>3266.158524138999</v>
      </c>
      <c r="X69" s="167">
        <v>21242.448015779</v>
      </c>
      <c r="Y69" s="167">
        <v>14876.705240660001</v>
      </c>
      <c r="Z69" s="167">
        <v>6365.742775118997</v>
      </c>
    </row>
    <row r="70" spans="7:26" ht="12.75">
      <c r="G70" s="167" t="s">
        <v>74</v>
      </c>
      <c r="H70" s="167">
        <v>119.5</v>
      </c>
      <c r="I70" s="167">
        <v>84.3</v>
      </c>
      <c r="J70" s="167">
        <v>35.2</v>
      </c>
      <c r="L70" s="167">
        <v>56</v>
      </c>
      <c r="M70" s="167">
        <v>60.7</v>
      </c>
      <c r="N70" s="167">
        <v>-4.7</v>
      </c>
      <c r="O70" s="167"/>
      <c r="P70" s="167">
        <v>24.323118613329996</v>
      </c>
      <c r="Q70" s="167">
        <v>34.015767669312005</v>
      </c>
      <c r="R70" s="167">
        <v>-9.69264905598201</v>
      </c>
      <c r="S70" s="167"/>
      <c r="T70" s="167">
        <v>412.61129418344206</v>
      </c>
      <c r="U70" s="167">
        <v>203.8486451274601</v>
      </c>
      <c r="V70" s="167">
        <v>208.76264905598197</v>
      </c>
      <c r="X70" s="167">
        <v>612.434412796772</v>
      </c>
      <c r="Y70" s="167">
        <v>382.86441279677206</v>
      </c>
      <c r="Z70" s="167">
        <v>229.57</v>
      </c>
    </row>
    <row r="71" spans="7:26" ht="12.75">
      <c r="G71" s="167" t="s">
        <v>25</v>
      </c>
      <c r="H71" s="167">
        <v>3.1271709999999993</v>
      </c>
      <c r="I71" s="167">
        <v>10.503350399999999</v>
      </c>
      <c r="J71" s="167">
        <v>-7.3761794</v>
      </c>
      <c r="L71" s="167">
        <v>2.9160470300000005</v>
      </c>
      <c r="M71" s="167">
        <v>5.40271929</v>
      </c>
      <c r="N71" s="167">
        <v>-2.4866722599999997</v>
      </c>
      <c r="O71" s="167"/>
      <c r="P71" s="167">
        <v>2.4391002599999996</v>
      </c>
      <c r="Q71" s="167">
        <v>2.2098200299999995</v>
      </c>
      <c r="R71" s="167">
        <v>0.22928023000000008</v>
      </c>
      <c r="S71" s="167"/>
      <c r="T71" s="167">
        <v>1.63357143</v>
      </c>
      <c r="U71" s="167">
        <v>0</v>
      </c>
      <c r="V71" s="167">
        <v>1.63357143</v>
      </c>
      <c r="X71" s="167">
        <v>10.11588972</v>
      </c>
      <c r="Y71" s="167">
        <v>18.11588972</v>
      </c>
      <c r="Z71" s="167">
        <v>-8</v>
      </c>
    </row>
    <row r="72" spans="7:26" ht="12.75">
      <c r="G72" s="157" t="s">
        <v>645</v>
      </c>
      <c r="H72" s="167">
        <v>0.17564765080807493</v>
      </c>
      <c r="I72" s="167">
        <v>0.37728995</v>
      </c>
      <c r="J72" s="167">
        <v>-0.20164229919192506</v>
      </c>
      <c r="L72" s="167">
        <v>0.13652678000000004</v>
      </c>
      <c r="M72" s="167">
        <v>0.15794719000000002</v>
      </c>
      <c r="N72" s="167">
        <v>-0.021420409999999973</v>
      </c>
      <c r="O72" s="167"/>
      <c r="P72" s="167">
        <v>1084.8808922621286</v>
      </c>
      <c r="Q72" s="167">
        <v>0.11155585000000003</v>
      </c>
      <c r="R72" s="167">
        <v>1084.7693364121285</v>
      </c>
      <c r="S72" s="167"/>
      <c r="T72" s="167">
        <v>0.001164769552945927</v>
      </c>
      <c r="U72" s="167">
        <v>0.7358810108397537</v>
      </c>
      <c r="V72" s="167">
        <v>-0.7347162412868077</v>
      </c>
      <c r="X72" s="167">
        <v>1085.1942314624896</v>
      </c>
      <c r="Y72" s="167">
        <v>1.3826740008397538</v>
      </c>
      <c r="Z72" s="167">
        <v>1083.81155746165</v>
      </c>
    </row>
    <row r="73" spans="2:26" s="168" customFormat="1" ht="12.75">
      <c r="B73" s="165"/>
      <c r="C73" s="165"/>
      <c r="D73" s="165"/>
      <c r="E73" s="165" t="s">
        <v>500</v>
      </c>
      <c r="F73" s="165"/>
      <c r="G73" s="165"/>
      <c r="H73" s="165">
        <v>627.5878475617319</v>
      </c>
      <c r="I73" s="165">
        <v>1087.2320358334296</v>
      </c>
      <c r="J73" s="165">
        <v>-459.64418827169766</v>
      </c>
      <c r="K73" s="165"/>
      <c r="L73" s="165">
        <v>901.1972664634458</v>
      </c>
      <c r="M73" s="165">
        <v>438.4514609012999</v>
      </c>
      <c r="N73" s="165">
        <v>462.74580556214585</v>
      </c>
      <c r="O73" s="165"/>
      <c r="P73" s="165">
        <v>298.66714577954417</v>
      </c>
      <c r="Q73" s="165">
        <v>2415.9650346498274</v>
      </c>
      <c r="R73" s="165">
        <v>-2117.2978888702833</v>
      </c>
      <c r="S73" s="165"/>
      <c r="T73" s="165">
        <v>667.1843531927068</v>
      </c>
      <c r="U73" s="165">
        <v>200.73547799358874</v>
      </c>
      <c r="V73" s="165">
        <v>466.44887519911805</v>
      </c>
      <c r="W73" s="165"/>
      <c r="X73" s="165">
        <v>2494.6366129974285</v>
      </c>
      <c r="Y73" s="165">
        <v>4142.3840093781455</v>
      </c>
      <c r="Z73" s="165">
        <v>-1647.747396380717</v>
      </c>
    </row>
    <row r="74" spans="8:19" ht="12.75">
      <c r="H74" s="174"/>
      <c r="L74" s="167"/>
      <c r="M74" s="167"/>
      <c r="N74" s="167"/>
      <c r="O74" s="167"/>
      <c r="P74" s="167"/>
      <c r="Q74" s="167"/>
      <c r="R74" s="167"/>
      <c r="S74" s="167"/>
    </row>
    <row r="75" spans="2:26" s="187" customFormat="1" ht="12.75">
      <c r="B75" s="172" t="s">
        <v>27</v>
      </c>
      <c r="C75" s="172"/>
      <c r="D75" s="172"/>
      <c r="E75" s="172"/>
      <c r="F75" s="172"/>
      <c r="G75" s="172"/>
      <c r="H75" s="172"/>
      <c r="I75" s="172"/>
      <c r="J75" s="172">
        <v>-872.1057501280629</v>
      </c>
      <c r="K75" s="172"/>
      <c r="L75" s="172"/>
      <c r="M75" s="172"/>
      <c r="N75" s="172">
        <v>628.363596730982</v>
      </c>
      <c r="O75" s="172"/>
      <c r="P75" s="172"/>
      <c r="Q75" s="172"/>
      <c r="R75" s="172">
        <v>-1032.9643455377845</v>
      </c>
      <c r="S75" s="172"/>
      <c r="T75" s="172"/>
      <c r="U75" s="172"/>
      <c r="V75" s="172">
        <v>1162.186539844297</v>
      </c>
      <c r="W75" s="172"/>
      <c r="X75" s="172"/>
      <c r="Y75" s="172"/>
      <c r="Z75" s="172">
        <v>-114.5199590905977</v>
      </c>
    </row>
    <row r="76" spans="8:19" ht="12.75">
      <c r="H76" s="174"/>
      <c r="L76" s="167"/>
      <c r="M76" s="167"/>
      <c r="N76" s="167"/>
      <c r="O76" s="167"/>
      <c r="P76" s="167"/>
      <c r="Q76" s="167"/>
      <c r="R76" s="167"/>
      <c r="S76" s="167"/>
    </row>
    <row r="77" spans="2:19" ht="12.75">
      <c r="B77" s="174" t="s">
        <v>441</v>
      </c>
      <c r="C77" s="174"/>
      <c r="D77" s="174"/>
      <c r="E77" s="174"/>
      <c r="F77" s="174"/>
      <c r="H77" s="174"/>
      <c r="L77" s="167"/>
      <c r="M77" s="167"/>
      <c r="N77" s="167"/>
      <c r="O77" s="167"/>
      <c r="P77" s="167"/>
      <c r="Q77" s="167"/>
      <c r="R77" s="167"/>
      <c r="S77" s="167"/>
    </row>
    <row r="78" spans="2:26" s="159" customFormat="1" ht="12.75">
      <c r="B78" s="167" t="s">
        <v>442</v>
      </c>
      <c r="C78" s="167"/>
      <c r="D78" s="167"/>
      <c r="E78" s="167"/>
      <c r="F78" s="167"/>
      <c r="G78" s="174"/>
      <c r="H78" s="174"/>
      <c r="I78" s="174"/>
      <c r="J78" s="174">
        <v>459.64418827169766</v>
      </c>
      <c r="K78" s="174"/>
      <c r="L78" s="174"/>
      <c r="M78" s="174"/>
      <c r="N78" s="174">
        <v>-462.74580556214585</v>
      </c>
      <c r="O78" s="174"/>
      <c r="P78" s="174"/>
      <c r="Q78" s="174"/>
      <c r="R78" s="174">
        <v>2117.2978888702833</v>
      </c>
      <c r="S78" s="174"/>
      <c r="T78" s="174"/>
      <c r="U78" s="174"/>
      <c r="V78" s="174">
        <v>-466.44887519911805</v>
      </c>
      <c r="W78" s="174"/>
      <c r="X78" s="174"/>
      <c r="Y78" s="174"/>
      <c r="Z78" s="174">
        <v>1647.747396380717</v>
      </c>
    </row>
    <row r="79" spans="2:26" ht="12.75">
      <c r="B79" s="167" t="s">
        <v>660</v>
      </c>
      <c r="H79" s="174">
        <v>61669.354460689225</v>
      </c>
      <c r="I79" s="167">
        <v>61226.859877190494</v>
      </c>
      <c r="J79" s="174">
        <v>442.4945834987302</v>
      </c>
      <c r="L79" s="174">
        <v>70529.5321699056</v>
      </c>
      <c r="M79" s="167">
        <v>73363.48126437918</v>
      </c>
      <c r="N79" s="174">
        <v>-2833.949094473588</v>
      </c>
      <c r="O79" s="174"/>
      <c r="P79" s="174">
        <v>67695.2889029112</v>
      </c>
      <c r="Q79" s="167">
        <v>65119.115618292606</v>
      </c>
      <c r="R79" s="174">
        <v>2576.1732846185914</v>
      </c>
      <c r="S79" s="174"/>
      <c r="T79" s="174">
        <v>70570.85167061831</v>
      </c>
      <c r="U79" s="167">
        <v>73210.33503919991</v>
      </c>
      <c r="V79" s="174">
        <v>-2639.4833685815975</v>
      </c>
      <c r="X79" s="174">
        <v>270465.0272041243</v>
      </c>
      <c r="Y79" s="167">
        <v>272919.79179906216</v>
      </c>
      <c r="Z79" s="174">
        <v>-2454.7645949378493</v>
      </c>
    </row>
    <row r="80" spans="8:19" ht="12.75">
      <c r="H80" s="174"/>
      <c r="L80" s="167"/>
      <c r="M80" s="167"/>
      <c r="N80" s="167"/>
      <c r="O80" s="167"/>
      <c r="P80" s="167"/>
      <c r="Q80" s="167"/>
      <c r="R80" s="167"/>
      <c r="S80" s="167"/>
    </row>
    <row r="81" spans="8:26" ht="12.75">
      <c r="H81" s="195" t="s">
        <v>392</v>
      </c>
      <c r="I81" s="195" t="s">
        <v>393</v>
      </c>
      <c r="J81" s="195" t="s">
        <v>159</v>
      </c>
      <c r="L81" s="195" t="s">
        <v>392</v>
      </c>
      <c r="M81" s="195" t="s">
        <v>393</v>
      </c>
      <c r="N81" s="195" t="s">
        <v>159</v>
      </c>
      <c r="O81" s="167"/>
      <c r="P81" s="195" t="s">
        <v>392</v>
      </c>
      <c r="Q81" s="195" t="s">
        <v>393</v>
      </c>
      <c r="R81" s="195" t="s">
        <v>159</v>
      </c>
      <c r="S81" s="167"/>
      <c r="T81" s="195" t="s">
        <v>392</v>
      </c>
      <c r="U81" s="195" t="s">
        <v>393</v>
      </c>
      <c r="V81" s="195" t="s">
        <v>159</v>
      </c>
      <c r="X81" s="195" t="s">
        <v>392</v>
      </c>
      <c r="Y81" s="195" t="s">
        <v>393</v>
      </c>
      <c r="Z81" s="195" t="s">
        <v>159</v>
      </c>
    </row>
    <row r="82" spans="2:26" ht="12.75">
      <c r="B82" s="188" t="s">
        <v>108</v>
      </c>
      <c r="H82" s="167">
        <v>17320.618650472796</v>
      </c>
      <c r="I82" s="167">
        <v>18427.880084549186</v>
      </c>
      <c r="J82" s="167">
        <v>-1107.2614340763903</v>
      </c>
      <c r="L82" s="167">
        <v>32531.668263609445</v>
      </c>
      <c r="M82" s="167">
        <v>30140.123939323505</v>
      </c>
      <c r="N82" s="167">
        <v>2391.54432428594</v>
      </c>
      <c r="O82" s="167"/>
      <c r="P82" s="167">
        <v>22917.60117227413</v>
      </c>
      <c r="Q82" s="167">
        <v>23164.28498553345</v>
      </c>
      <c r="R82" s="167">
        <v>-246.6838132593184</v>
      </c>
      <c r="S82" s="167"/>
      <c r="T82" s="167">
        <v>19598.7149985236</v>
      </c>
      <c r="U82" s="167">
        <v>22373.361542804167</v>
      </c>
      <c r="V82" s="167">
        <v>-2774.6465442805675</v>
      </c>
      <c r="X82" s="167">
        <v>92368.60308487997</v>
      </c>
      <c r="Y82" s="167">
        <v>94105.65055221031</v>
      </c>
      <c r="Z82" s="167">
        <v>-1737.0474673303397</v>
      </c>
    </row>
    <row r="83" spans="4:26" ht="12.75">
      <c r="D83" s="167" t="s">
        <v>21</v>
      </c>
      <c r="H83" s="167">
        <v>374.7685593696957</v>
      </c>
      <c r="I83" s="167">
        <v>1021.779592200084</v>
      </c>
      <c r="J83" s="167">
        <v>-647.0110328303883</v>
      </c>
      <c r="L83" s="167">
        <v>0</v>
      </c>
      <c r="M83" s="167">
        <v>1198.3365808258009</v>
      </c>
      <c r="N83" s="167">
        <v>-1198.3365808258009</v>
      </c>
      <c r="O83" s="167"/>
      <c r="P83" s="167">
        <v>170.46441741174453</v>
      </c>
      <c r="Q83" s="167">
        <v>1301.4539436402733</v>
      </c>
      <c r="R83" s="167">
        <v>-1130.9895262285288</v>
      </c>
      <c r="S83" s="167"/>
      <c r="T83" s="167">
        <v>254.403482379151</v>
      </c>
      <c r="U83" s="167">
        <v>1407.5885248532227</v>
      </c>
      <c r="V83" s="167">
        <v>-1153.1850424740717</v>
      </c>
      <c r="X83" s="167">
        <v>799.6364591605912</v>
      </c>
      <c r="Y83" s="167">
        <v>4929.1586415193815</v>
      </c>
      <c r="Z83" s="167">
        <v>-4129.52218235879</v>
      </c>
    </row>
    <row r="84" spans="4:26" ht="12.75">
      <c r="D84" s="167" t="s">
        <v>22</v>
      </c>
      <c r="H84" s="167">
        <v>346.68425374000003</v>
      </c>
      <c r="I84" s="167">
        <v>338.78043657</v>
      </c>
      <c r="J84" s="167">
        <v>7.903817170000025</v>
      </c>
      <c r="L84" s="167">
        <v>342.671788</v>
      </c>
      <c r="M84" s="167">
        <v>1037.7320983</v>
      </c>
      <c r="N84" s="167">
        <v>-695.0603103</v>
      </c>
      <c r="O84" s="167"/>
      <c r="P84" s="167">
        <v>514.275172021738</v>
      </c>
      <c r="Q84" s="167">
        <v>853.1182564280825</v>
      </c>
      <c r="R84" s="167">
        <v>-338.8430844063446</v>
      </c>
      <c r="S84" s="167"/>
      <c r="T84" s="167">
        <v>269.1302982449232</v>
      </c>
      <c r="U84" s="167">
        <v>464.97373136234086</v>
      </c>
      <c r="V84" s="167">
        <v>-195.84343311741765</v>
      </c>
      <c r="X84" s="167">
        <v>1472.7615120066612</v>
      </c>
      <c r="Y84" s="167">
        <v>2694.6045226604233</v>
      </c>
      <c r="Z84" s="167">
        <v>-1221.8430106537621</v>
      </c>
    </row>
    <row r="85" spans="4:26" ht="12.75">
      <c r="D85" s="167" t="s">
        <v>74</v>
      </c>
      <c r="H85" s="167">
        <v>16599.1658373631</v>
      </c>
      <c r="I85" s="167">
        <v>17067.320055779102</v>
      </c>
      <c r="J85" s="167">
        <v>-468.15421841600255</v>
      </c>
      <c r="L85" s="167">
        <v>32188.996475609445</v>
      </c>
      <c r="M85" s="167">
        <v>27904.055260197703</v>
      </c>
      <c r="N85" s="167">
        <v>4284.941215411742</v>
      </c>
      <c r="O85" s="167"/>
      <c r="P85" s="167">
        <v>22232.861582840647</v>
      </c>
      <c r="Q85" s="167">
        <v>21009.712785465093</v>
      </c>
      <c r="R85" s="167">
        <v>1223.1487973755538</v>
      </c>
      <c r="S85" s="167"/>
      <c r="T85" s="167">
        <v>19075.181217899524</v>
      </c>
      <c r="U85" s="167">
        <v>20500.799286588604</v>
      </c>
      <c r="V85" s="167">
        <v>-1425.6180686890802</v>
      </c>
      <c r="X85" s="167">
        <v>90096.20511371273</v>
      </c>
      <c r="Y85" s="167">
        <v>86481.8873880305</v>
      </c>
      <c r="Z85" s="167">
        <v>3614.3177256822237</v>
      </c>
    </row>
    <row r="86" spans="4:26" ht="12.75">
      <c r="D86" s="167" t="s">
        <v>24</v>
      </c>
      <c r="H86" s="167">
        <v>0</v>
      </c>
      <c r="I86" s="167">
        <v>0</v>
      </c>
      <c r="J86" s="167">
        <v>0</v>
      </c>
      <c r="L86" s="167">
        <v>0</v>
      </c>
      <c r="M86" s="167">
        <v>0</v>
      </c>
      <c r="N86" s="167">
        <v>0</v>
      </c>
      <c r="O86" s="167"/>
      <c r="P86" s="167">
        <v>0</v>
      </c>
      <c r="Q86" s="167">
        <v>0</v>
      </c>
      <c r="R86" s="167">
        <v>0</v>
      </c>
      <c r="S86" s="167"/>
      <c r="T86" s="167">
        <v>0</v>
      </c>
      <c r="U86" s="167">
        <v>0</v>
      </c>
      <c r="V86" s="167">
        <v>0</v>
      </c>
      <c r="X86" s="167">
        <v>0</v>
      </c>
      <c r="Y86" s="167">
        <v>0</v>
      </c>
      <c r="Z86" s="167">
        <v>0</v>
      </c>
    </row>
    <row r="87" spans="3:26" ht="12.75">
      <c r="C87" s="167" t="s">
        <v>110</v>
      </c>
      <c r="H87" s="167">
        <v>1285.701133462826</v>
      </c>
      <c r="I87" s="167">
        <v>2929.433888311803</v>
      </c>
      <c r="J87" s="167">
        <v>-1643.732754848977</v>
      </c>
      <c r="L87" s="167">
        <v>1787.0441456111364</v>
      </c>
      <c r="M87" s="167">
        <v>1635.383322915754</v>
      </c>
      <c r="N87" s="167">
        <v>151.66082269538242</v>
      </c>
      <c r="O87" s="167"/>
      <c r="P87" s="167">
        <v>2694.4843170283975</v>
      </c>
      <c r="Q87" s="167">
        <v>1474.7524158158515</v>
      </c>
      <c r="R87" s="167">
        <v>1219.731901212546</v>
      </c>
      <c r="S87" s="167"/>
      <c r="T87" s="167">
        <v>3642.684395553236</v>
      </c>
      <c r="U87" s="167">
        <v>542.3019851274598</v>
      </c>
      <c r="V87" s="167">
        <v>3100.382410425776</v>
      </c>
      <c r="X87" s="167">
        <v>9409.913991655596</v>
      </c>
      <c r="Y87" s="167">
        <v>6581.871612170868</v>
      </c>
      <c r="Z87" s="167">
        <v>2828.0423794847284</v>
      </c>
    </row>
    <row r="88" spans="4:26" ht="12.75">
      <c r="D88" s="167" t="s">
        <v>21</v>
      </c>
      <c r="H88" s="167">
        <v>88.99172746382595</v>
      </c>
      <c r="I88" s="167">
        <v>2034.0965254028026</v>
      </c>
      <c r="J88" s="167">
        <v>-1945.1047979389766</v>
      </c>
      <c r="L88" s="167">
        <v>317.41572030113633</v>
      </c>
      <c r="M88" s="167">
        <v>649.2103623457539</v>
      </c>
      <c r="N88" s="167">
        <v>-331.79464204461755</v>
      </c>
      <c r="O88" s="167"/>
      <c r="P88" s="167">
        <v>1305.5644601550675</v>
      </c>
      <c r="Q88" s="167">
        <v>770.7049481165396</v>
      </c>
      <c r="R88" s="167">
        <v>534.8595120385279</v>
      </c>
      <c r="S88" s="167"/>
      <c r="T88" s="167">
        <v>1016.1996559397937</v>
      </c>
      <c r="U88" s="167">
        <v>13.199999999999818</v>
      </c>
      <c r="V88" s="167">
        <v>1002.9996559397939</v>
      </c>
      <c r="X88" s="167">
        <v>2728.1715638598234</v>
      </c>
      <c r="Y88" s="167">
        <v>3467.211835865096</v>
      </c>
      <c r="Z88" s="167">
        <v>-739.0402720052725</v>
      </c>
    </row>
    <row r="89" spans="4:26" ht="12.75">
      <c r="D89" s="167" t="s">
        <v>22</v>
      </c>
      <c r="H89" s="167">
        <v>1074.0822349989999</v>
      </c>
      <c r="I89" s="167">
        <v>803.0340125090001</v>
      </c>
      <c r="J89" s="167">
        <v>271.0482224899997</v>
      </c>
      <c r="L89" s="167">
        <v>1410.71237828</v>
      </c>
      <c r="M89" s="167">
        <v>930.07024128</v>
      </c>
      <c r="N89" s="167">
        <v>480.64213699999993</v>
      </c>
      <c r="O89" s="167"/>
      <c r="P89" s="167">
        <v>1362.1576380000001</v>
      </c>
      <c r="Q89" s="167">
        <v>667.95188</v>
      </c>
      <c r="R89" s="167">
        <v>694.2057580000002</v>
      </c>
      <c r="S89" s="167"/>
      <c r="T89" s="167">
        <v>2212.239874</v>
      </c>
      <c r="U89" s="167">
        <v>326.55334</v>
      </c>
      <c r="V89" s="167">
        <v>1885.686534</v>
      </c>
      <c r="X89" s="167">
        <v>6059.192125279</v>
      </c>
      <c r="Y89" s="167">
        <v>2727.6094737890003</v>
      </c>
      <c r="Z89" s="167">
        <v>3331.5826514899995</v>
      </c>
    </row>
    <row r="90" spans="4:26" ht="12.75">
      <c r="D90" s="167" t="s">
        <v>74</v>
      </c>
      <c r="H90" s="167">
        <v>119.5</v>
      </c>
      <c r="I90" s="167">
        <v>81.8</v>
      </c>
      <c r="J90" s="167">
        <v>37.7</v>
      </c>
      <c r="L90" s="167">
        <v>56</v>
      </c>
      <c r="M90" s="167">
        <v>50.7</v>
      </c>
      <c r="N90" s="167">
        <v>5.3</v>
      </c>
      <c r="O90" s="167"/>
      <c r="P90" s="167">
        <v>24.323118613329996</v>
      </c>
      <c r="Q90" s="167">
        <v>33.885767669312</v>
      </c>
      <c r="R90" s="167">
        <v>-9.562649055982007</v>
      </c>
      <c r="S90" s="167"/>
      <c r="T90" s="167">
        <v>412.61129418344206</v>
      </c>
      <c r="U90" s="167">
        <v>202.54864512746008</v>
      </c>
      <c r="V90" s="167">
        <v>210.06264905598198</v>
      </c>
      <c r="X90" s="167">
        <v>612.434412796772</v>
      </c>
      <c r="Y90" s="167">
        <v>368.9344127967721</v>
      </c>
      <c r="Z90" s="167">
        <v>243.5</v>
      </c>
    </row>
    <row r="91" spans="4:26" ht="12.75">
      <c r="D91" s="167" t="s">
        <v>25</v>
      </c>
      <c r="H91" s="167">
        <v>3.1271709999999993</v>
      </c>
      <c r="I91" s="167">
        <v>10.503350399999999</v>
      </c>
      <c r="J91" s="167">
        <v>-7.3761794</v>
      </c>
      <c r="L91" s="167">
        <v>2.9160470300000005</v>
      </c>
      <c r="M91" s="167">
        <v>5.40271929</v>
      </c>
      <c r="N91" s="167">
        <v>-2.4866722599999997</v>
      </c>
      <c r="O91" s="167"/>
      <c r="P91" s="167">
        <v>2.4391002599999996</v>
      </c>
      <c r="Q91" s="167">
        <v>2.2098200299999995</v>
      </c>
      <c r="R91" s="167">
        <v>0.22928023000000008</v>
      </c>
      <c r="S91" s="167"/>
      <c r="T91" s="167">
        <v>1.63357143</v>
      </c>
      <c r="U91" s="167">
        <v>0</v>
      </c>
      <c r="V91" s="167">
        <v>1.63357143</v>
      </c>
      <c r="X91" s="167">
        <v>10.11588972</v>
      </c>
      <c r="Y91" s="167">
        <v>18.11588972</v>
      </c>
      <c r="Z91" s="167">
        <v>-8</v>
      </c>
    </row>
    <row r="93" ht="12.75">
      <c r="F93" s="189" t="s">
        <v>316</v>
      </c>
    </row>
    <row r="94" spans="5:26" ht="12.75">
      <c r="E94" s="189"/>
      <c r="G94" s="190"/>
      <c r="X94" s="191"/>
      <c r="Y94" s="191"/>
      <c r="Z94" s="191"/>
    </row>
    <row r="95" spans="6:26" ht="12.75">
      <c r="F95" s="189" t="s">
        <v>308</v>
      </c>
      <c r="J95" s="189"/>
      <c r="N95" s="189"/>
      <c r="V95" s="189"/>
      <c r="X95" s="191"/>
      <c r="Y95" s="191"/>
      <c r="Z95" s="191"/>
    </row>
    <row r="96" spans="6:26" ht="12.75">
      <c r="F96" s="189"/>
      <c r="G96" s="189" t="s">
        <v>310</v>
      </c>
      <c r="J96" s="189"/>
      <c r="N96" s="189"/>
      <c r="V96" s="189"/>
      <c r="X96" s="191"/>
      <c r="Y96" s="191"/>
      <c r="Z96" s="191"/>
    </row>
    <row r="97" spans="6:26" ht="12.75">
      <c r="F97" s="189"/>
      <c r="G97" s="189" t="s">
        <v>311</v>
      </c>
      <c r="J97" s="189"/>
      <c r="N97" s="189"/>
      <c r="V97" s="189"/>
      <c r="Z97" s="189"/>
    </row>
    <row r="98" spans="6:26" ht="12.75">
      <c r="F98" s="189"/>
      <c r="G98" s="189" t="s">
        <v>312</v>
      </c>
      <c r="J98" s="189"/>
      <c r="N98" s="189"/>
      <c r="V98" s="189"/>
      <c r="Z98" s="189"/>
    </row>
    <row r="99" spans="6:26" ht="12.75">
      <c r="F99" s="189"/>
      <c r="G99" s="189" t="s">
        <v>313</v>
      </c>
      <c r="J99" s="189"/>
      <c r="N99" s="189"/>
      <c r="V99" s="189"/>
      <c r="Z99" s="189"/>
    </row>
    <row r="100" spans="6:26" ht="12.75">
      <c r="F100" s="189" t="s">
        <v>309</v>
      </c>
      <c r="J100" s="189"/>
      <c r="N100" s="189"/>
      <c r="V100" s="189"/>
      <c r="Z100" s="189"/>
    </row>
    <row r="101" ht="12.75">
      <c r="G101" s="189" t="s">
        <v>77</v>
      </c>
    </row>
    <row r="102" ht="12.75">
      <c r="G102" s="189" t="s">
        <v>314</v>
      </c>
    </row>
    <row r="103" ht="12.75">
      <c r="G103" s="189" t="s">
        <v>315</v>
      </c>
    </row>
    <row r="104" ht="12.75">
      <c r="G104" s="189" t="s">
        <v>227</v>
      </c>
    </row>
  </sheetData>
  <mergeCells count="6">
    <mergeCell ref="H6:J6"/>
    <mergeCell ref="H5:Z5"/>
    <mergeCell ref="L6:N6"/>
    <mergeCell ref="X6:Z6"/>
    <mergeCell ref="T6:V6"/>
    <mergeCell ref="P6:R6"/>
  </mergeCells>
  <printOptions horizontalCentered="1" verticalCentered="1"/>
  <pageMargins left="0.17" right="0.16" top="1" bottom="1" header="0" footer="0"/>
  <pageSetup fitToHeight="0" fitToWidth="0" horizontalDpi="600" verticalDpi="600" orientation="landscape" scale="50" r:id="rId1"/>
  <rowBreaks count="1" manualBreakCount="1">
    <brk id="75" min="1" max="27" man="1"/>
  </rowBreaks>
</worksheet>
</file>

<file path=xl/worksheets/sheet4.xml><?xml version="1.0" encoding="utf-8"?>
<worksheet xmlns="http://schemas.openxmlformats.org/spreadsheetml/2006/main" xmlns:r="http://schemas.openxmlformats.org/officeDocument/2006/relationships">
  <dimension ref="A1:M86"/>
  <sheetViews>
    <sheetView zoomScale="75" zoomScaleNormal="75" workbookViewId="0" topLeftCell="A1">
      <selection activeCell="A1" sqref="A1"/>
    </sheetView>
  </sheetViews>
  <sheetFormatPr defaultColWidth="11.421875" defaultRowHeight="12.75"/>
  <cols>
    <col min="1" max="2" width="3.00390625" style="39" customWidth="1"/>
    <col min="3" max="4" width="2.00390625" style="39" customWidth="1"/>
    <col min="5" max="7" width="1.7109375" style="39" customWidth="1"/>
    <col min="8" max="8" width="56.57421875" style="39" customWidth="1"/>
    <col min="9" max="13" width="11.7109375" style="39" customWidth="1"/>
    <col min="14" max="16384" width="11.421875" style="39" customWidth="1"/>
  </cols>
  <sheetData>
    <row r="1" spans="1:13" s="37" customFormat="1" ht="12.75">
      <c r="A1" s="118"/>
      <c r="B1" s="157" t="s">
        <v>690</v>
      </c>
      <c r="C1" s="118"/>
      <c r="D1" s="118"/>
      <c r="E1" s="118"/>
      <c r="F1" s="118"/>
      <c r="G1" s="118"/>
      <c r="H1" s="118"/>
      <c r="I1" s="118"/>
      <c r="J1" s="118"/>
      <c r="K1" s="118"/>
      <c r="L1" s="118"/>
      <c r="M1" s="118"/>
    </row>
    <row r="2" spans="1:13" s="37" customFormat="1" ht="13.5" customHeight="1">
      <c r="A2" s="208"/>
      <c r="B2" s="208" t="s">
        <v>691</v>
      </c>
      <c r="D2" s="118"/>
      <c r="E2" s="118"/>
      <c r="F2" s="118"/>
      <c r="G2" s="118"/>
      <c r="H2" s="118"/>
      <c r="I2" s="118"/>
      <c r="J2" s="118"/>
      <c r="K2" s="118"/>
      <c r="L2" s="118"/>
      <c r="M2" s="118"/>
    </row>
    <row r="3" spans="1:13" s="37" customFormat="1" ht="13.5" customHeight="1">
      <c r="A3" s="209"/>
      <c r="B3" s="209" t="s">
        <v>0</v>
      </c>
      <c r="F3" s="38"/>
      <c r="G3" s="38"/>
      <c r="H3" s="38"/>
      <c r="I3" s="38"/>
      <c r="J3" s="38"/>
      <c r="K3" s="38"/>
      <c r="L3" s="38"/>
      <c r="M3" s="38"/>
    </row>
    <row r="5" spans="1:13" ht="12.75" customHeight="1">
      <c r="A5" s="196"/>
      <c r="B5" s="196"/>
      <c r="C5" s="196"/>
      <c r="D5" s="196"/>
      <c r="E5" s="196"/>
      <c r="F5" s="196"/>
      <c r="G5" s="196"/>
      <c r="H5" s="196"/>
      <c r="I5" s="196"/>
      <c r="J5" s="196"/>
      <c r="K5" s="196"/>
      <c r="L5" s="196"/>
      <c r="M5" s="196"/>
    </row>
    <row r="6" spans="1:13" ht="12.75">
      <c r="A6" s="41"/>
      <c r="B6" s="41"/>
      <c r="C6" s="41" t="s">
        <v>192</v>
      </c>
      <c r="D6" s="41"/>
      <c r="E6" s="41"/>
      <c r="F6" s="41"/>
      <c r="G6" s="41"/>
      <c r="H6" s="41"/>
      <c r="I6" s="197"/>
      <c r="J6" s="197" t="s">
        <v>501</v>
      </c>
      <c r="K6" s="197"/>
      <c r="L6" s="197"/>
      <c r="M6" s="198" t="s">
        <v>502</v>
      </c>
    </row>
    <row r="7" spans="1:13" ht="13.5" thickBot="1">
      <c r="A7" s="43"/>
      <c r="B7" s="43"/>
      <c r="C7" s="43"/>
      <c r="D7" s="43"/>
      <c r="E7" s="43"/>
      <c r="F7" s="43"/>
      <c r="G7" s="43"/>
      <c r="H7" s="44"/>
      <c r="I7" s="199" t="s">
        <v>503</v>
      </c>
      <c r="J7" s="44" t="s">
        <v>504</v>
      </c>
      <c r="K7" s="44" t="s">
        <v>505</v>
      </c>
      <c r="L7" s="44" t="s">
        <v>406</v>
      </c>
      <c r="M7" s="200"/>
    </row>
    <row r="8" ht="12.75">
      <c r="K8" s="45"/>
    </row>
    <row r="9" spans="2:13" ht="12.75">
      <c r="B9" s="37" t="s">
        <v>506</v>
      </c>
      <c r="I9" s="201">
        <v>11190.506019851762</v>
      </c>
      <c r="J9" s="201">
        <v>12632.174281341566</v>
      </c>
      <c r="K9" s="201">
        <v>13693.611542493556</v>
      </c>
      <c r="L9" s="201">
        <v>14920.92311841129</v>
      </c>
      <c r="M9" s="201">
        <v>52437.21496209818</v>
      </c>
    </row>
    <row r="10" spans="9:13" ht="12.75">
      <c r="I10" s="45"/>
      <c r="J10" s="45"/>
      <c r="K10" s="45"/>
      <c r="L10" s="45"/>
      <c r="M10" s="45"/>
    </row>
    <row r="11" spans="3:13" ht="12.75">
      <c r="C11" s="39" t="s">
        <v>507</v>
      </c>
      <c r="I11" s="45">
        <v>10879.951939040002</v>
      </c>
      <c r="J11" s="45">
        <v>12295.676796490003</v>
      </c>
      <c r="K11" s="45">
        <v>13319.65590762</v>
      </c>
      <c r="L11" s="45">
        <v>14491.389689459998</v>
      </c>
      <c r="M11" s="45">
        <v>50986.674332610004</v>
      </c>
    </row>
    <row r="13" spans="4:13" s="37" customFormat="1" ht="12.75">
      <c r="D13" s="48" t="s">
        <v>423</v>
      </c>
      <c r="E13" s="48" t="s">
        <v>661</v>
      </c>
      <c r="F13" s="48"/>
      <c r="G13" s="48"/>
      <c r="I13" s="201">
        <v>5432.74314304789</v>
      </c>
      <c r="J13" s="201">
        <v>7063.904153011215</v>
      </c>
      <c r="K13" s="201">
        <v>8466.79476926434</v>
      </c>
      <c r="L13" s="201">
        <v>9497.832471952644</v>
      </c>
      <c r="M13" s="201">
        <v>30461.27453727609</v>
      </c>
    </row>
    <row r="14" spans="6:13" ht="12.75">
      <c r="F14" s="41" t="s">
        <v>30</v>
      </c>
      <c r="G14" s="41"/>
      <c r="I14" s="202">
        <v>4699.79512093</v>
      </c>
      <c r="J14" s="202">
        <v>6413.607142160003</v>
      </c>
      <c r="K14" s="202">
        <v>7654.35351255</v>
      </c>
      <c r="L14" s="202">
        <v>8685.967032460001</v>
      </c>
      <c r="M14" s="45">
        <v>27453.722808100007</v>
      </c>
    </row>
    <row r="15" spans="6:13" ht="12.75">
      <c r="F15" s="41" t="s">
        <v>31</v>
      </c>
      <c r="G15" s="41"/>
      <c r="I15" s="202">
        <v>109.12577750999999</v>
      </c>
      <c r="J15" s="202">
        <v>116.227702</v>
      </c>
      <c r="K15" s="202">
        <v>172.87939526000002</v>
      </c>
      <c r="L15" s="202">
        <v>156.78888724</v>
      </c>
      <c r="M15" s="45">
        <v>555.02176201</v>
      </c>
    </row>
    <row r="16" spans="6:13" ht="12.75">
      <c r="F16" s="41" t="s">
        <v>664</v>
      </c>
      <c r="G16" s="41"/>
      <c r="I16" s="202">
        <v>120.15319842000001</v>
      </c>
      <c r="J16" s="202">
        <v>158.34259611</v>
      </c>
      <c r="K16" s="202">
        <v>114.46589266999999</v>
      </c>
      <c r="L16" s="202">
        <v>97.3357315</v>
      </c>
      <c r="M16" s="45">
        <v>490.29741870000004</v>
      </c>
    </row>
    <row r="17" spans="6:13" ht="12.75">
      <c r="F17" s="41" t="s">
        <v>665</v>
      </c>
      <c r="G17" s="41"/>
      <c r="I17" s="202">
        <v>75.12571716</v>
      </c>
      <c r="J17" s="202">
        <v>75.95161791000001</v>
      </c>
      <c r="K17" s="202">
        <v>76.53955169</v>
      </c>
      <c r="L17" s="202">
        <v>85.84435761</v>
      </c>
      <c r="M17" s="45">
        <v>313.46124437000003</v>
      </c>
    </row>
    <row r="18" spans="6:13" ht="12.75">
      <c r="F18" s="41" t="s">
        <v>666</v>
      </c>
      <c r="G18" s="41"/>
      <c r="I18" s="202">
        <v>357.3457859699999</v>
      </c>
      <c r="J18" s="202">
        <v>225.11626859</v>
      </c>
      <c r="K18" s="202">
        <v>376.51636603</v>
      </c>
      <c r="L18" s="202">
        <v>371.36557326</v>
      </c>
      <c r="M18" s="45">
        <v>1330.3439938499998</v>
      </c>
    </row>
    <row r="19" spans="6:13" ht="12.75">
      <c r="F19" s="41" t="s">
        <v>667</v>
      </c>
      <c r="G19" s="41"/>
      <c r="I19" s="202">
        <v>19.04718134</v>
      </c>
      <c r="J19" s="202">
        <v>29.76836032</v>
      </c>
      <c r="K19" s="202">
        <v>37.64055201</v>
      </c>
      <c r="L19" s="202">
        <v>28.683461889999997</v>
      </c>
      <c r="M19" s="45">
        <v>115.13955555999999</v>
      </c>
    </row>
    <row r="20" spans="6:13" ht="12.75">
      <c r="F20" s="41" t="s">
        <v>446</v>
      </c>
      <c r="G20" s="41"/>
      <c r="I20" s="202">
        <v>46.01737604</v>
      </c>
      <c r="J20" s="202">
        <v>20.75015592</v>
      </c>
      <c r="K20" s="202">
        <v>19.97345359</v>
      </c>
      <c r="L20" s="202">
        <v>35.20312078</v>
      </c>
      <c r="M20" s="45">
        <v>121.94410633000001</v>
      </c>
    </row>
    <row r="21" spans="6:13" ht="12.75">
      <c r="F21" s="41" t="s">
        <v>668</v>
      </c>
      <c r="G21" s="41"/>
      <c r="I21" s="202">
        <v>6.132985677889261</v>
      </c>
      <c r="J21" s="202">
        <v>24.140310001211784</v>
      </c>
      <c r="K21" s="202">
        <v>14.42604546433974</v>
      </c>
      <c r="L21" s="202">
        <v>36.644307212645806</v>
      </c>
      <c r="M21" s="45">
        <v>81.34364835608659</v>
      </c>
    </row>
    <row r="22" spans="4:5" ht="12.75">
      <c r="D22" s="41"/>
      <c r="E22" s="41"/>
    </row>
    <row r="23" spans="4:13" s="37" customFormat="1" ht="12.75">
      <c r="D23" s="48" t="s">
        <v>427</v>
      </c>
      <c r="E23" s="48" t="s">
        <v>662</v>
      </c>
      <c r="F23" s="48"/>
      <c r="G23" s="48"/>
      <c r="I23" s="201">
        <v>1462.8999352836606</v>
      </c>
      <c r="J23" s="201">
        <v>1180.9319019121688</v>
      </c>
      <c r="K23" s="201">
        <v>532.1502411946277</v>
      </c>
      <c r="L23" s="201">
        <v>452.584868467772</v>
      </c>
      <c r="M23" s="201">
        <v>3628.566946858229</v>
      </c>
    </row>
    <row r="24" spans="5:13" ht="12.75">
      <c r="E24" s="41" t="s">
        <v>669</v>
      </c>
      <c r="F24" s="41"/>
      <c r="G24" s="41"/>
      <c r="I24" s="202">
        <v>1257.6729094300003</v>
      </c>
      <c r="J24" s="202">
        <v>902.6508988600001</v>
      </c>
      <c r="K24" s="202">
        <v>452.11587522</v>
      </c>
      <c r="L24" s="202">
        <v>398.79756874000014</v>
      </c>
      <c r="M24" s="45">
        <v>3011.237252250001</v>
      </c>
    </row>
    <row r="25" spans="5:13" ht="12.75">
      <c r="E25" s="41"/>
      <c r="F25" s="41"/>
      <c r="G25" s="41"/>
      <c r="H25" s="41" t="s">
        <v>32</v>
      </c>
      <c r="I25" s="202">
        <v>697.4664900000001</v>
      </c>
      <c r="J25" s="202">
        <v>382.557071</v>
      </c>
      <c r="K25" s="202">
        <v>2.694172000000001</v>
      </c>
      <c r="L25" s="202">
        <v>71.951842</v>
      </c>
      <c r="M25" s="45">
        <v>1154.6695750000001</v>
      </c>
    </row>
    <row r="26" spans="5:13" ht="12.75">
      <c r="E26" s="41" t="s">
        <v>670</v>
      </c>
      <c r="F26" s="41"/>
      <c r="G26" s="41"/>
      <c r="I26" s="202">
        <v>182.06301926494416</v>
      </c>
      <c r="J26" s="202">
        <v>254.87464482570843</v>
      </c>
      <c r="K26" s="202">
        <v>66.08310202980766</v>
      </c>
      <c r="L26" s="202">
        <v>38.68601168151878</v>
      </c>
      <c r="M26" s="45">
        <v>541.706777801979</v>
      </c>
    </row>
    <row r="27" spans="8:13" ht="12.75">
      <c r="H27" s="41" t="s">
        <v>671</v>
      </c>
      <c r="I27" s="202">
        <v>83.02824654000001</v>
      </c>
      <c r="J27" s="202">
        <v>110.18658048000012</v>
      </c>
      <c r="K27" s="202">
        <v>1.38507881</v>
      </c>
      <c r="L27" s="202">
        <v>0.6158015</v>
      </c>
      <c r="M27" s="45">
        <v>195.21570733000016</v>
      </c>
    </row>
    <row r="28" spans="8:13" ht="12.75">
      <c r="H28" s="41" t="s">
        <v>672</v>
      </c>
      <c r="I28" s="202">
        <v>13.63064267</v>
      </c>
      <c r="J28" s="202">
        <v>39.99351054</v>
      </c>
      <c r="K28" s="202">
        <v>20.475626670000004</v>
      </c>
      <c r="L28" s="202">
        <v>4.232920049999999</v>
      </c>
      <c r="M28" s="45">
        <v>78.33269993</v>
      </c>
    </row>
    <row r="29" spans="5:13" ht="12.75">
      <c r="E29" s="41" t="s">
        <v>673</v>
      </c>
      <c r="F29" s="41"/>
      <c r="G29" s="41"/>
      <c r="I29" s="202">
        <v>4.7421448873426595</v>
      </c>
      <c r="J29" s="202">
        <v>3.542724983619136</v>
      </c>
      <c r="K29" s="202">
        <v>1.9934466058052929</v>
      </c>
      <c r="L29" s="202">
        <v>3.3501189075884805</v>
      </c>
      <c r="M29" s="45">
        <v>13.62843538435557</v>
      </c>
    </row>
    <row r="30" spans="8:13" ht="12.75">
      <c r="H30" s="41" t="s">
        <v>33</v>
      </c>
      <c r="I30" s="202">
        <v>0</v>
      </c>
      <c r="J30" s="202">
        <v>0</v>
      </c>
      <c r="K30" s="202">
        <v>0</v>
      </c>
      <c r="L30" s="202">
        <v>0.00032368</v>
      </c>
      <c r="M30" s="45">
        <v>0.00032368</v>
      </c>
    </row>
    <row r="31" spans="8:13" ht="12.75">
      <c r="H31" s="41" t="s">
        <v>34</v>
      </c>
      <c r="I31" s="202">
        <v>0.01761442</v>
      </c>
      <c r="J31" s="202">
        <v>0.02275984</v>
      </c>
      <c r="K31" s="202">
        <v>0</v>
      </c>
      <c r="L31" s="202">
        <v>0.06037124</v>
      </c>
      <c r="M31" s="45">
        <v>0.10074549999999999</v>
      </c>
    </row>
    <row r="32" spans="5:13" ht="12.75">
      <c r="E32" s="41" t="s">
        <v>35</v>
      </c>
      <c r="F32" s="41"/>
      <c r="G32" s="41"/>
      <c r="I32" s="202">
        <v>18.421861701373548</v>
      </c>
      <c r="J32" s="202">
        <v>19.863633242841104</v>
      </c>
      <c r="K32" s="202">
        <v>11.957817339014749</v>
      </c>
      <c r="L32" s="202">
        <v>11.751169138664629</v>
      </c>
      <c r="M32" s="45">
        <v>61.99448142189403</v>
      </c>
    </row>
    <row r="33" spans="5:13" ht="12.75">
      <c r="E33" s="41"/>
      <c r="F33" s="41"/>
      <c r="G33" s="41"/>
      <c r="H33" s="41" t="s">
        <v>447</v>
      </c>
      <c r="I33" s="202">
        <v>18.39254876</v>
      </c>
      <c r="J33" s="202">
        <v>19.68117667</v>
      </c>
      <c r="K33" s="202">
        <v>11.339535940000001</v>
      </c>
      <c r="L33" s="202">
        <v>11.39775044</v>
      </c>
      <c r="M33" s="45">
        <v>60.81101181</v>
      </c>
    </row>
    <row r="34" spans="4:7" ht="12.75">
      <c r="D34" s="41"/>
      <c r="E34" s="41"/>
      <c r="F34" s="41"/>
      <c r="G34" s="41"/>
    </row>
    <row r="35" spans="4:13" s="37" customFormat="1" ht="12.75">
      <c r="D35" s="48" t="s">
        <v>663</v>
      </c>
      <c r="E35" s="48" t="s">
        <v>476</v>
      </c>
      <c r="F35" s="48"/>
      <c r="G35" s="48"/>
      <c r="I35" s="201">
        <v>3984.30886070845</v>
      </c>
      <c r="J35" s="201">
        <v>4050.8407415666193</v>
      </c>
      <c r="K35" s="201">
        <v>4320.710897161032</v>
      </c>
      <c r="L35" s="201">
        <v>4540.972349039583</v>
      </c>
      <c r="M35" s="201">
        <v>16896.832848475686</v>
      </c>
    </row>
    <row r="36" spans="5:13" ht="12.75">
      <c r="E36" s="41" t="s">
        <v>36</v>
      </c>
      <c r="F36" s="41"/>
      <c r="G36" s="41"/>
      <c r="I36" s="202">
        <v>1589.2042390032252</v>
      </c>
      <c r="J36" s="202">
        <v>1619.3221938449901</v>
      </c>
      <c r="K36" s="202">
        <v>1546.8226754181546</v>
      </c>
      <c r="L36" s="202">
        <v>1514.5014225135637</v>
      </c>
      <c r="M36" s="45">
        <v>6269.850530779933</v>
      </c>
    </row>
    <row r="37" spans="8:13" ht="12.75">
      <c r="H37" s="41" t="s">
        <v>37</v>
      </c>
      <c r="I37" s="202">
        <v>106.44217024</v>
      </c>
      <c r="J37" s="202">
        <v>244.61947880000002</v>
      </c>
      <c r="K37" s="202">
        <v>157.80465327</v>
      </c>
      <c r="L37" s="202">
        <v>97.63942438000001</v>
      </c>
      <c r="M37" s="45">
        <v>606.5057266900001</v>
      </c>
    </row>
    <row r="38" spans="8:13" ht="12.75">
      <c r="H38" s="203" t="s">
        <v>674</v>
      </c>
      <c r="I38" s="202">
        <v>687.5564805399999</v>
      </c>
      <c r="J38" s="202">
        <v>426.42294933999995</v>
      </c>
      <c r="K38" s="202">
        <v>393.9466758</v>
      </c>
      <c r="L38" s="202">
        <v>521.5620049400001</v>
      </c>
      <c r="M38" s="45">
        <v>2029.4881106199996</v>
      </c>
    </row>
    <row r="39" spans="8:13" ht="12.75">
      <c r="H39" s="203" t="s">
        <v>448</v>
      </c>
      <c r="I39" s="202">
        <v>67.61086842</v>
      </c>
      <c r="J39" s="202">
        <v>104.09333201000001</v>
      </c>
      <c r="K39" s="202">
        <v>113.84530955</v>
      </c>
      <c r="L39" s="202">
        <v>87.76794674</v>
      </c>
      <c r="M39" s="45">
        <v>373.31745672000005</v>
      </c>
    </row>
    <row r="40" spans="8:13" ht="12.75">
      <c r="H40" s="203" t="s">
        <v>449</v>
      </c>
      <c r="I40" s="202">
        <v>37.46974227</v>
      </c>
      <c r="J40" s="202">
        <v>31.629392290000002</v>
      </c>
      <c r="K40" s="202">
        <v>33.923760970000004</v>
      </c>
      <c r="L40" s="202">
        <v>30.8542677</v>
      </c>
      <c r="M40" s="45">
        <v>133.87716323</v>
      </c>
    </row>
    <row r="41" spans="8:13" ht="12.75">
      <c r="H41" s="203" t="s">
        <v>450</v>
      </c>
      <c r="I41" s="202">
        <v>31.671053769999997</v>
      </c>
      <c r="J41" s="202">
        <v>57.92033567</v>
      </c>
      <c r="K41" s="202">
        <v>83.3521844</v>
      </c>
      <c r="L41" s="202">
        <v>74.52026533</v>
      </c>
      <c r="M41" s="45">
        <v>247.46383917</v>
      </c>
    </row>
    <row r="42" spans="8:13" ht="12.75">
      <c r="H42" s="203" t="s">
        <v>675</v>
      </c>
      <c r="I42" s="202">
        <v>12.843877070000001</v>
      </c>
      <c r="J42" s="202">
        <v>29.42719527</v>
      </c>
      <c r="K42" s="202">
        <v>40.566172269999996</v>
      </c>
      <c r="L42" s="202">
        <v>35.730568160000004</v>
      </c>
      <c r="M42" s="45">
        <v>118.56781277</v>
      </c>
    </row>
    <row r="43" spans="8:13" ht="12.75">
      <c r="H43" s="203" t="s">
        <v>676</v>
      </c>
      <c r="I43" s="202">
        <v>9.3236229</v>
      </c>
      <c r="J43" s="202">
        <v>22.76132788</v>
      </c>
      <c r="K43" s="202">
        <v>22.761955569999998</v>
      </c>
      <c r="L43" s="202">
        <v>28.220065400000003</v>
      </c>
      <c r="M43" s="45">
        <v>83.06697175</v>
      </c>
    </row>
    <row r="44" spans="8:13" ht="12.75">
      <c r="H44" s="203" t="s">
        <v>451</v>
      </c>
      <c r="I44" s="202">
        <v>96.05366882</v>
      </c>
      <c r="J44" s="202">
        <v>64.94760894000001</v>
      </c>
      <c r="K44" s="202">
        <v>33.80243195</v>
      </c>
      <c r="L44" s="202">
        <v>20.4547901</v>
      </c>
      <c r="M44" s="45">
        <v>215.25849981</v>
      </c>
    </row>
    <row r="45" spans="8:13" ht="12.75">
      <c r="H45" s="203" t="s">
        <v>677</v>
      </c>
      <c r="I45" s="202">
        <v>35.77196747</v>
      </c>
      <c r="J45" s="202">
        <v>47.49547153</v>
      </c>
      <c r="K45" s="202">
        <v>50.80568108</v>
      </c>
      <c r="L45" s="202">
        <v>47.86781975</v>
      </c>
      <c r="M45" s="45">
        <v>181.94093983</v>
      </c>
    </row>
    <row r="46" spans="8:13" ht="12.75">
      <c r="H46" s="203" t="s">
        <v>452</v>
      </c>
      <c r="I46" s="202">
        <v>13.67169634</v>
      </c>
      <c r="J46" s="202">
        <v>24.13535882</v>
      </c>
      <c r="K46" s="202">
        <v>24.86539280000001</v>
      </c>
      <c r="L46" s="202">
        <v>39.587765950000005</v>
      </c>
      <c r="M46" s="45">
        <v>102.26021391000002</v>
      </c>
    </row>
    <row r="47" spans="8:13" ht="12.75">
      <c r="H47" s="203" t="s">
        <v>678</v>
      </c>
      <c r="I47" s="202">
        <v>61.96831049</v>
      </c>
      <c r="J47" s="202">
        <v>58.427323740000006</v>
      </c>
      <c r="K47" s="202">
        <v>64.98137286000001</v>
      </c>
      <c r="L47" s="202">
        <v>49.98860268999999</v>
      </c>
      <c r="M47" s="45">
        <v>235.36560978</v>
      </c>
    </row>
    <row r="48" spans="8:13" ht="12.75">
      <c r="H48" s="203" t="s">
        <v>679</v>
      </c>
      <c r="I48" s="202">
        <v>73.89804625</v>
      </c>
      <c r="J48" s="202">
        <v>94.23159739</v>
      </c>
      <c r="K48" s="202">
        <v>89.4583512</v>
      </c>
      <c r="L48" s="202">
        <v>82.70700881</v>
      </c>
      <c r="M48" s="45">
        <v>340.29500364999996</v>
      </c>
    </row>
    <row r="49" spans="5:13" ht="12.75">
      <c r="E49" s="41" t="s">
        <v>680</v>
      </c>
      <c r="F49" s="41"/>
      <c r="G49" s="41"/>
      <c r="I49" s="202">
        <v>293.9703305</v>
      </c>
      <c r="J49" s="202">
        <v>355.4871210999999</v>
      </c>
      <c r="K49" s="202">
        <v>399.36179188999984</v>
      </c>
      <c r="L49" s="202">
        <v>422.37297065</v>
      </c>
      <c r="M49" s="45">
        <v>1471.1922141399998</v>
      </c>
    </row>
    <row r="50" spans="5:13" ht="12.75">
      <c r="E50" s="41"/>
      <c r="F50" s="41"/>
      <c r="G50" s="41"/>
      <c r="H50" s="203" t="s">
        <v>453</v>
      </c>
      <c r="I50" s="202">
        <v>275.801332</v>
      </c>
      <c r="J50" s="202">
        <v>337.5051586399999</v>
      </c>
      <c r="K50" s="202">
        <v>373.0957288799998</v>
      </c>
      <c r="L50" s="202">
        <v>395.02894920000006</v>
      </c>
      <c r="M50" s="45">
        <v>1381.4311687199997</v>
      </c>
    </row>
    <row r="51" spans="5:13" ht="12.75">
      <c r="E51" s="41" t="s">
        <v>681</v>
      </c>
      <c r="F51" s="41"/>
      <c r="G51" s="41"/>
      <c r="I51" s="202">
        <v>394.84553095</v>
      </c>
      <c r="J51" s="202">
        <v>354.69594835</v>
      </c>
      <c r="K51" s="202">
        <v>397.13463001</v>
      </c>
      <c r="L51" s="202">
        <v>390.7105811800001</v>
      </c>
      <c r="M51" s="45">
        <v>1537.38669049</v>
      </c>
    </row>
    <row r="52" spans="8:13" ht="12.75">
      <c r="H52" s="41" t="s">
        <v>454</v>
      </c>
      <c r="I52" s="202">
        <v>95.87176848</v>
      </c>
      <c r="J52" s="202">
        <v>98.13442056</v>
      </c>
      <c r="K52" s="202">
        <v>112.75517539999998</v>
      </c>
      <c r="L52" s="202">
        <v>122.81153024</v>
      </c>
      <c r="M52" s="45">
        <v>429.57289468</v>
      </c>
    </row>
    <row r="53" spans="8:13" ht="12.75">
      <c r="H53" s="41" t="s">
        <v>682</v>
      </c>
      <c r="I53" s="202">
        <v>80.21017137999999</v>
      </c>
      <c r="J53" s="202">
        <v>66.54562268000001</v>
      </c>
      <c r="K53" s="202">
        <v>73.77688075</v>
      </c>
      <c r="L53" s="202">
        <v>53.96134812</v>
      </c>
      <c r="M53" s="45">
        <v>274.49402293</v>
      </c>
    </row>
    <row r="54" spans="8:13" ht="12.75">
      <c r="H54" s="41" t="s">
        <v>455</v>
      </c>
      <c r="I54" s="202">
        <v>35.88287894</v>
      </c>
      <c r="J54" s="202">
        <v>31.48897287999999</v>
      </c>
      <c r="K54" s="202">
        <v>36.7063253</v>
      </c>
      <c r="L54" s="202">
        <v>36.42386764</v>
      </c>
      <c r="M54" s="45">
        <v>140.50204476</v>
      </c>
    </row>
    <row r="55" spans="8:13" ht="12.75">
      <c r="H55" s="41" t="s">
        <v>456</v>
      </c>
      <c r="I55" s="202">
        <v>60.25459497</v>
      </c>
      <c r="J55" s="202">
        <v>56.255671570000004</v>
      </c>
      <c r="K55" s="202">
        <v>63.70120231</v>
      </c>
      <c r="L55" s="202">
        <v>60.104043700000005</v>
      </c>
      <c r="M55" s="45">
        <v>240.31551255000002</v>
      </c>
    </row>
    <row r="56" spans="8:13" ht="12.75">
      <c r="H56" s="41" t="s">
        <v>457</v>
      </c>
      <c r="I56" s="202">
        <v>5.16439544</v>
      </c>
      <c r="J56" s="202">
        <v>4.75187543</v>
      </c>
      <c r="K56" s="202">
        <v>4.20084458</v>
      </c>
      <c r="L56" s="202">
        <v>5.69158191</v>
      </c>
      <c r="M56" s="45">
        <v>19.80869736</v>
      </c>
    </row>
    <row r="57" spans="8:13" ht="12.75">
      <c r="H57" s="41" t="s">
        <v>458</v>
      </c>
      <c r="I57" s="202">
        <v>16.85860784</v>
      </c>
      <c r="J57" s="202">
        <v>14.06603187</v>
      </c>
      <c r="K57" s="202">
        <v>13.09130719</v>
      </c>
      <c r="L57" s="202">
        <v>11.359086430000001</v>
      </c>
      <c r="M57" s="45">
        <v>55.37503333000001</v>
      </c>
    </row>
    <row r="58" spans="8:13" ht="12.75">
      <c r="H58" s="41" t="s">
        <v>683</v>
      </c>
      <c r="I58" s="202">
        <v>5.274693460000002</v>
      </c>
      <c r="J58" s="202">
        <v>3.837719850000001</v>
      </c>
      <c r="K58" s="202">
        <v>2.150495370000002</v>
      </c>
      <c r="L58" s="202">
        <v>1.3663675800000001</v>
      </c>
      <c r="M58" s="45">
        <v>12.629276260000005</v>
      </c>
    </row>
    <row r="59" spans="5:13" ht="12.75">
      <c r="E59" s="41" t="s">
        <v>684</v>
      </c>
      <c r="F59" s="41"/>
      <c r="G59" s="41"/>
      <c r="I59" s="202">
        <v>639.3458341631799</v>
      </c>
      <c r="J59" s="202">
        <v>559.2766893999999</v>
      </c>
      <c r="K59" s="202">
        <v>645.6954902340103</v>
      </c>
      <c r="L59" s="202">
        <v>771.7510916067312</v>
      </c>
      <c r="M59" s="45">
        <v>2616.069105403921</v>
      </c>
    </row>
    <row r="60" spans="8:13" ht="12.75">
      <c r="H60" s="41" t="s">
        <v>38</v>
      </c>
      <c r="I60" s="202">
        <v>29.913474450000002</v>
      </c>
      <c r="J60" s="202">
        <v>32.87761661999999</v>
      </c>
      <c r="K60" s="202">
        <v>46.25217798</v>
      </c>
      <c r="L60" s="202">
        <v>60.678666080000006</v>
      </c>
      <c r="M60" s="45">
        <v>169.72193513</v>
      </c>
    </row>
    <row r="61" spans="8:13" ht="12.75">
      <c r="H61" s="41" t="s">
        <v>39</v>
      </c>
      <c r="I61" s="202">
        <v>456.18647197999996</v>
      </c>
      <c r="J61" s="202">
        <v>383.69818869999995</v>
      </c>
      <c r="K61" s="202">
        <v>436.74686154</v>
      </c>
      <c r="L61" s="202">
        <v>532.03441855</v>
      </c>
      <c r="M61" s="45">
        <v>1808.66594077</v>
      </c>
    </row>
    <row r="62" spans="8:13" ht="12.75">
      <c r="H62" s="41" t="s">
        <v>459</v>
      </c>
      <c r="I62" s="202">
        <v>33.583348029999996</v>
      </c>
      <c r="J62" s="202">
        <v>32.7023772</v>
      </c>
      <c r="K62" s="202">
        <v>36.72418147</v>
      </c>
      <c r="L62" s="202">
        <v>34.41058610999999</v>
      </c>
      <c r="M62" s="45">
        <v>137.42049280999998</v>
      </c>
    </row>
    <row r="63" spans="8:13" ht="12.75">
      <c r="H63" s="41" t="s">
        <v>460</v>
      </c>
      <c r="I63" s="202">
        <v>0.84672451</v>
      </c>
      <c r="J63" s="202">
        <v>0.78636909</v>
      </c>
      <c r="K63" s="202">
        <v>0.92167618</v>
      </c>
      <c r="L63" s="202">
        <v>0.92472565</v>
      </c>
      <c r="M63" s="45">
        <v>3.47949543</v>
      </c>
    </row>
    <row r="64" spans="8:13" ht="12.75">
      <c r="H64" s="41" t="s">
        <v>461</v>
      </c>
      <c r="I64" s="202">
        <v>65.87902317000001</v>
      </c>
      <c r="J64" s="202">
        <v>54.34776053</v>
      </c>
      <c r="K64" s="202">
        <v>62.98261538</v>
      </c>
      <c r="L64" s="202">
        <v>71.86489861999999</v>
      </c>
      <c r="M64" s="45">
        <v>255.07429770000002</v>
      </c>
    </row>
    <row r="65" spans="5:13" ht="12.75">
      <c r="E65" s="41" t="s">
        <v>685</v>
      </c>
      <c r="F65" s="41"/>
      <c r="G65" s="41"/>
      <c r="I65" s="202">
        <v>530.28629714486</v>
      </c>
      <c r="J65" s="202">
        <v>579.9166213306738</v>
      </c>
      <c r="K65" s="202">
        <v>601.2166357403117</v>
      </c>
      <c r="L65" s="202">
        <v>561.0473919398314</v>
      </c>
      <c r="M65" s="45">
        <v>2272.466946155677</v>
      </c>
    </row>
    <row r="66" spans="8:13" ht="12.75">
      <c r="H66" s="41" t="s">
        <v>40</v>
      </c>
      <c r="I66" s="202">
        <v>33.62168549</v>
      </c>
      <c r="J66" s="202">
        <v>36.57064706</v>
      </c>
      <c r="K66" s="202">
        <v>31.33410682</v>
      </c>
      <c r="L66" s="202">
        <v>56.30488389999999</v>
      </c>
      <c r="M66" s="45">
        <v>157.83132326999998</v>
      </c>
    </row>
    <row r="67" spans="8:13" ht="12.75">
      <c r="H67" s="41" t="s">
        <v>462</v>
      </c>
      <c r="I67" s="202">
        <v>30.46844266</v>
      </c>
      <c r="J67" s="202">
        <v>84.17728596</v>
      </c>
      <c r="K67" s="202">
        <v>29.5526756</v>
      </c>
      <c r="L67" s="202">
        <v>40.02167945</v>
      </c>
      <c r="M67" s="45">
        <v>184.22008366999998</v>
      </c>
    </row>
    <row r="68" spans="8:13" ht="12.75">
      <c r="H68" s="41" t="s">
        <v>686</v>
      </c>
      <c r="I68" s="202">
        <v>11.21976333</v>
      </c>
      <c r="J68" s="202">
        <v>12.1412169</v>
      </c>
      <c r="K68" s="202">
        <v>15.03186832</v>
      </c>
      <c r="L68" s="202">
        <v>14.35593485</v>
      </c>
      <c r="M68" s="45">
        <v>52.74878339999999</v>
      </c>
    </row>
    <row r="69" spans="8:13" ht="12.75">
      <c r="H69" s="41" t="s">
        <v>463</v>
      </c>
      <c r="I69" s="202">
        <v>14.134708839999998</v>
      </c>
      <c r="J69" s="202">
        <v>12.568152479999998</v>
      </c>
      <c r="K69" s="202">
        <v>26.9508965</v>
      </c>
      <c r="L69" s="202">
        <v>27.16256006</v>
      </c>
      <c r="M69" s="45">
        <v>80.81631788</v>
      </c>
    </row>
    <row r="70" spans="5:13" ht="12.75">
      <c r="E70" s="41" t="s">
        <v>687</v>
      </c>
      <c r="F70" s="41"/>
      <c r="G70" s="41"/>
      <c r="I70" s="202">
        <v>205.84986456353647</v>
      </c>
      <c r="J70" s="202">
        <v>200.87730442602842</v>
      </c>
      <c r="K70" s="202">
        <v>286.1215126117346</v>
      </c>
      <c r="L70" s="202">
        <v>365.9880108785171</v>
      </c>
      <c r="M70" s="45">
        <v>1058.8366924798165</v>
      </c>
    </row>
    <row r="71" spans="5:13" ht="12.75">
      <c r="E71" s="41"/>
      <c r="F71" s="41"/>
      <c r="G71" s="41"/>
      <c r="H71" s="41" t="s">
        <v>464</v>
      </c>
      <c r="I71" s="202">
        <v>61.13700484</v>
      </c>
      <c r="J71" s="202">
        <v>64.56909719</v>
      </c>
      <c r="K71" s="202">
        <v>78.64413518</v>
      </c>
      <c r="L71" s="202">
        <v>77.99966612</v>
      </c>
      <c r="M71" s="45">
        <v>282.34990332999996</v>
      </c>
    </row>
    <row r="72" spans="5:13" ht="12.75">
      <c r="E72" s="41" t="s">
        <v>688</v>
      </c>
      <c r="F72" s="41"/>
      <c r="G72" s="41"/>
      <c r="I72" s="202">
        <v>277.17572528371426</v>
      </c>
      <c r="J72" s="202">
        <v>315.9841210220861</v>
      </c>
      <c r="K72" s="202">
        <v>375.8605316936138</v>
      </c>
      <c r="L72" s="202">
        <v>451.2867038690056</v>
      </c>
      <c r="M72" s="45">
        <v>1420.3070818684196</v>
      </c>
    </row>
    <row r="73" spans="5:13" ht="12.75">
      <c r="E73" s="41"/>
      <c r="F73" s="41"/>
      <c r="G73" s="41"/>
      <c r="H73" s="41" t="s">
        <v>465</v>
      </c>
      <c r="I73" s="202">
        <v>48.7535286</v>
      </c>
      <c r="J73" s="202">
        <v>39.64979655</v>
      </c>
      <c r="K73" s="202">
        <v>45.49652042</v>
      </c>
      <c r="L73" s="202">
        <v>46.97221336</v>
      </c>
      <c r="M73" s="45">
        <v>180.87205892999998</v>
      </c>
    </row>
    <row r="74" spans="5:13" ht="12.75">
      <c r="E74" s="41"/>
      <c r="F74" s="41"/>
      <c r="G74" s="41"/>
      <c r="H74" s="41" t="s">
        <v>466</v>
      </c>
      <c r="I74" s="202">
        <v>39.52723651000001</v>
      </c>
      <c r="J74" s="202">
        <v>77.56804043</v>
      </c>
      <c r="K74" s="202">
        <v>102.74912952999992</v>
      </c>
      <c r="L74" s="202">
        <v>175.60891692999994</v>
      </c>
      <c r="M74" s="45">
        <v>395.4533233999998</v>
      </c>
    </row>
    <row r="75" spans="5:13" ht="12.75">
      <c r="E75" s="41" t="s">
        <v>689</v>
      </c>
      <c r="F75" s="41"/>
      <c r="G75" s="41"/>
      <c r="I75" s="202">
        <v>53.631039099934284</v>
      </c>
      <c r="J75" s="202">
        <v>65.2807420928411</v>
      </c>
      <c r="K75" s="202">
        <v>68.4976295632077</v>
      </c>
      <c r="L75" s="202">
        <v>63.314176401933416</v>
      </c>
      <c r="M75" s="45">
        <v>250.72358715791648</v>
      </c>
    </row>
    <row r="76" spans="3:8" ht="12.75">
      <c r="C76" s="41"/>
      <c r="D76" s="41"/>
      <c r="E76" s="41"/>
      <c r="H76" s="45"/>
    </row>
    <row r="77" spans="1:13" s="37" customFormat="1" ht="12.75">
      <c r="A77" s="39"/>
      <c r="B77" s="39"/>
      <c r="C77" s="41" t="s">
        <v>508</v>
      </c>
      <c r="D77" s="41"/>
      <c r="E77" s="41"/>
      <c r="F77" s="39"/>
      <c r="G77" s="39"/>
      <c r="H77" s="39"/>
      <c r="I77" s="202">
        <v>310.5540808117601</v>
      </c>
      <c r="J77" s="202">
        <v>336.49748485156385</v>
      </c>
      <c r="K77" s="202">
        <v>373.9556348735565</v>
      </c>
      <c r="L77" s="202">
        <v>429.53342895129225</v>
      </c>
      <c r="M77" s="45">
        <v>1450.5406294881727</v>
      </c>
    </row>
    <row r="78" spans="1:12" s="37" customFormat="1" ht="12.75">
      <c r="A78" s="39"/>
      <c r="B78" s="39"/>
      <c r="C78" s="41"/>
      <c r="D78" s="41"/>
      <c r="E78" s="41"/>
      <c r="F78" s="39"/>
      <c r="G78" s="39"/>
      <c r="H78" s="39"/>
      <c r="I78" s="202"/>
      <c r="J78" s="202"/>
      <c r="K78" s="202"/>
      <c r="L78" s="202"/>
    </row>
    <row r="79" spans="2:13" s="37" customFormat="1" ht="12.75">
      <c r="B79" s="48" t="s">
        <v>509</v>
      </c>
      <c r="D79" s="48"/>
      <c r="E79" s="48"/>
      <c r="I79" s="210">
        <v>0.5</v>
      </c>
      <c r="J79" s="210">
        <v>0.2</v>
      </c>
      <c r="K79" s="210">
        <v>0.1</v>
      </c>
      <c r="L79" s="210">
        <v>0</v>
      </c>
      <c r="M79" s="201">
        <v>0.8</v>
      </c>
    </row>
    <row r="80" spans="1:12" s="37" customFormat="1" ht="12" customHeight="1">
      <c r="A80" s="39"/>
      <c r="B80" s="39"/>
      <c r="C80" s="41"/>
      <c r="D80" s="41"/>
      <c r="E80" s="41"/>
      <c r="F80" s="39"/>
      <c r="G80" s="39"/>
      <c r="H80" s="39"/>
      <c r="I80" s="202"/>
      <c r="J80" s="202"/>
      <c r="K80" s="202"/>
      <c r="L80" s="202"/>
    </row>
    <row r="81" spans="2:13" s="37" customFormat="1" ht="12.75">
      <c r="B81" s="48" t="s">
        <v>510</v>
      </c>
      <c r="D81" s="48"/>
      <c r="E81" s="48"/>
      <c r="I81" s="210">
        <v>72.7</v>
      </c>
      <c r="J81" s="210">
        <v>74.5</v>
      </c>
      <c r="K81" s="210">
        <v>134.2</v>
      </c>
      <c r="L81" s="210">
        <v>109.4</v>
      </c>
      <c r="M81" s="201">
        <v>390.8</v>
      </c>
    </row>
    <row r="82" spans="1:12" s="37" customFormat="1" ht="12.75">
      <c r="A82" s="39"/>
      <c r="B82" s="39"/>
      <c r="C82" s="41"/>
      <c r="D82" s="41"/>
      <c r="E82" s="41"/>
      <c r="F82" s="39"/>
      <c r="G82" s="39"/>
      <c r="H82" s="39"/>
      <c r="I82" s="202"/>
      <c r="J82" s="202"/>
      <c r="K82" s="202"/>
      <c r="L82" s="202"/>
    </row>
    <row r="83" spans="2:13" s="37" customFormat="1" ht="12.75">
      <c r="B83" s="48" t="s">
        <v>511</v>
      </c>
      <c r="D83" s="48"/>
      <c r="E83" s="48"/>
      <c r="I83" s="210">
        <v>217.93034269999998</v>
      </c>
      <c r="J83" s="210">
        <v>207.29821369</v>
      </c>
      <c r="K83" s="210">
        <v>222.0532518</v>
      </c>
      <c r="L83" s="210">
        <v>259.33666036</v>
      </c>
      <c r="M83" s="201">
        <v>906.61846855</v>
      </c>
    </row>
    <row r="84" spans="1:8" s="37" customFormat="1" ht="12.75">
      <c r="A84" s="39"/>
      <c r="B84" s="39"/>
      <c r="C84" s="41"/>
      <c r="D84" s="41"/>
      <c r="E84" s="41"/>
      <c r="F84" s="39"/>
      <c r="G84" s="39"/>
      <c r="H84" s="39"/>
    </row>
    <row r="85" spans="1:13" ht="13.5" thickBot="1">
      <c r="A85" s="43"/>
      <c r="B85" s="204" t="s">
        <v>512</v>
      </c>
      <c r="C85" s="43"/>
      <c r="D85" s="43"/>
      <c r="E85" s="43"/>
      <c r="F85" s="43"/>
      <c r="G85" s="43"/>
      <c r="H85" s="205"/>
      <c r="I85" s="206">
        <v>11481.636362551762</v>
      </c>
      <c r="J85" s="206">
        <v>12914.172495031566</v>
      </c>
      <c r="K85" s="206">
        <v>14049.964794293557</v>
      </c>
      <c r="L85" s="206">
        <v>15289.65977877129</v>
      </c>
      <c r="M85" s="206">
        <v>53735.43343064818</v>
      </c>
    </row>
    <row r="86" spans="1:13" ht="12.75">
      <c r="A86" s="41"/>
      <c r="B86" s="48"/>
      <c r="C86" s="41"/>
      <c r="D86" s="41"/>
      <c r="E86" s="41"/>
      <c r="F86" s="41"/>
      <c r="G86" s="41"/>
      <c r="H86" s="94"/>
      <c r="I86" s="207"/>
      <c r="J86" s="207"/>
      <c r="K86" s="207"/>
      <c r="L86" s="207"/>
      <c r="M86" s="207"/>
    </row>
  </sheetData>
  <printOptions horizontalCentered="1" verticalCentered="1"/>
  <pageMargins left="0.75" right="0.7874015748031497" top="0.3" bottom="0.29" header="0.24" footer="0.21"/>
  <pageSetup fitToHeight="0" fitToWidth="0" horizontalDpi="600" verticalDpi="600" orientation="portrait" scale="70" r:id="rId1"/>
</worksheet>
</file>

<file path=xl/worksheets/sheet5.xml><?xml version="1.0" encoding="utf-8"?>
<worksheet xmlns="http://schemas.openxmlformats.org/spreadsheetml/2006/main" xmlns:r="http://schemas.openxmlformats.org/officeDocument/2006/relationships">
  <dimension ref="A1:O36"/>
  <sheetViews>
    <sheetView zoomScale="75" zoomScaleNormal="75" zoomScaleSheetLayoutView="75" workbookViewId="0" topLeftCell="A1">
      <selection activeCell="J32" sqref="J32"/>
    </sheetView>
  </sheetViews>
  <sheetFormatPr defaultColWidth="11.421875" defaultRowHeight="12.75"/>
  <cols>
    <col min="1" max="1" width="1.28515625" style="8" customWidth="1"/>
    <col min="2" max="2" width="0.9921875" style="8" customWidth="1"/>
    <col min="3" max="3" width="1.28515625" style="8" customWidth="1"/>
    <col min="4" max="4" width="0.85546875" style="8" customWidth="1"/>
    <col min="5" max="5" width="18.7109375" style="8" customWidth="1"/>
    <col min="6" max="8" width="7.140625" style="23" customWidth="1"/>
    <col min="9" max="9" width="7.140625" style="8" customWidth="1"/>
    <col min="10" max="10" width="8.28125" style="8" customWidth="1"/>
    <col min="11" max="15" width="7.140625" style="8" customWidth="1"/>
    <col min="16" max="232" width="4.7109375" style="8" customWidth="1"/>
    <col min="233" max="233" width="5.8515625" style="8" customWidth="1"/>
    <col min="234" max="16384" width="4.7109375" style="8" customWidth="1"/>
  </cols>
  <sheetData>
    <row r="1" spans="2:15" s="35" customFormat="1" ht="12.75">
      <c r="B1" s="36"/>
      <c r="C1" s="36"/>
      <c r="D1" s="36"/>
      <c r="E1" s="36"/>
      <c r="F1" s="34" t="s">
        <v>485</v>
      </c>
      <c r="G1" s="34"/>
      <c r="H1" s="34"/>
      <c r="I1" s="34"/>
      <c r="J1" s="34"/>
      <c r="K1" s="34"/>
      <c r="L1" s="34"/>
      <c r="M1" s="34"/>
      <c r="N1" s="34"/>
      <c r="O1" s="34"/>
    </row>
    <row r="2" spans="1:15" s="35" customFormat="1" ht="12.75">
      <c r="A2" s="36"/>
      <c r="B2" s="36"/>
      <c r="C2" s="36"/>
      <c r="D2" s="36"/>
      <c r="E2" s="36"/>
      <c r="F2" s="34" t="s">
        <v>48</v>
      </c>
      <c r="G2" s="34"/>
      <c r="H2" s="34"/>
      <c r="I2" s="34"/>
      <c r="J2" s="34"/>
      <c r="K2" s="34"/>
      <c r="L2" s="34"/>
      <c r="M2" s="34"/>
      <c r="N2" s="34"/>
      <c r="O2" s="34"/>
    </row>
    <row r="3" spans="1:15" s="35" customFormat="1" ht="12.75">
      <c r="A3" s="36"/>
      <c r="B3" s="36"/>
      <c r="C3" s="36"/>
      <c r="D3" s="36"/>
      <c r="E3" s="36"/>
      <c r="F3" s="34"/>
      <c r="G3" s="34"/>
      <c r="H3" s="34"/>
      <c r="I3" s="34"/>
      <c r="J3" s="34"/>
      <c r="K3" s="34"/>
      <c r="L3" s="34"/>
      <c r="M3" s="34"/>
      <c r="N3" s="34"/>
      <c r="O3" s="34"/>
    </row>
    <row r="4" spans="1:15" ht="12">
      <c r="A4" s="11"/>
      <c r="B4" s="11"/>
      <c r="C4" s="11"/>
      <c r="D4" s="11"/>
      <c r="E4" s="11"/>
      <c r="F4" s="12"/>
      <c r="G4" s="73"/>
      <c r="H4" s="73"/>
      <c r="I4" s="73"/>
      <c r="J4" s="73"/>
      <c r="K4" s="73"/>
      <c r="L4" s="73"/>
      <c r="M4" s="73"/>
      <c r="N4" s="12"/>
      <c r="O4" s="10"/>
    </row>
    <row r="5" spans="1:10" s="15" customFormat="1" ht="12.75">
      <c r="A5" s="14"/>
      <c r="B5" s="14"/>
      <c r="C5" s="14"/>
      <c r="D5" s="14"/>
      <c r="E5" s="14"/>
      <c r="F5" s="395" t="s">
        <v>482</v>
      </c>
      <c r="G5" s="395"/>
      <c r="H5" s="395"/>
      <c r="I5" s="395"/>
      <c r="J5" s="395"/>
    </row>
    <row r="6" spans="1:10" s="15" customFormat="1" ht="12.75">
      <c r="A6" s="74" t="s">
        <v>192</v>
      </c>
      <c r="B6" s="75"/>
      <c r="C6" s="75"/>
      <c r="D6" s="75"/>
      <c r="E6" s="75"/>
      <c r="F6" s="42" t="s">
        <v>355</v>
      </c>
      <c r="G6" s="42" t="s">
        <v>356</v>
      </c>
      <c r="H6" s="42" t="s">
        <v>357</v>
      </c>
      <c r="I6" s="42" t="s">
        <v>358</v>
      </c>
      <c r="J6" s="42" t="s">
        <v>484</v>
      </c>
    </row>
    <row r="7" spans="1:10" s="15" customFormat="1" ht="12">
      <c r="A7" s="16"/>
      <c r="B7" s="16"/>
      <c r="C7" s="16"/>
      <c r="D7" s="16"/>
      <c r="E7" s="16"/>
      <c r="F7" s="16"/>
      <c r="G7" s="16"/>
      <c r="H7" s="16"/>
      <c r="I7" s="16"/>
      <c r="J7" s="16"/>
    </row>
    <row r="8" spans="6:10" ht="12">
      <c r="F8" s="9"/>
      <c r="G8" s="9"/>
      <c r="H8" s="9"/>
      <c r="I8" s="9"/>
      <c r="J8" s="10"/>
    </row>
    <row r="9" spans="6:10" ht="12">
      <c r="F9" s="9"/>
      <c r="G9" s="9"/>
      <c r="H9" s="9"/>
      <c r="I9" s="9"/>
      <c r="J9" s="9"/>
    </row>
    <row r="10" spans="2:10" ht="12">
      <c r="B10" s="70" t="s">
        <v>381</v>
      </c>
      <c r="F10" s="133" t="e">
        <f>SUM(F11:F13)</f>
        <v>#REF!</v>
      </c>
      <c r="G10" s="133" t="e">
        <f>SUM(G11:G13)</f>
        <v>#REF!</v>
      </c>
      <c r="H10" s="133" t="e">
        <f>SUM(H11:H13)</f>
        <v>#REF!</v>
      </c>
      <c r="I10" s="133">
        <f>SUM(I11:I13)</f>
        <v>2914.3663148548</v>
      </c>
      <c r="J10" s="133" t="e">
        <f>SUM(J11:J13)</f>
        <v>#REF!</v>
      </c>
    </row>
    <row r="11" spans="3:10" ht="12">
      <c r="C11" s="70" t="s">
        <v>317</v>
      </c>
      <c r="F11" s="133" t="e">
        <v>#REF!</v>
      </c>
      <c r="G11" s="133" t="e">
        <v>#REF!</v>
      </c>
      <c r="H11" s="133" t="e">
        <v>#REF!</v>
      </c>
      <c r="I11" s="133">
        <v>979.0636993807</v>
      </c>
      <c r="J11" s="133" t="e">
        <f>SUM(F11:I11)</f>
        <v>#REF!</v>
      </c>
    </row>
    <row r="12" spans="3:10" ht="12">
      <c r="C12" s="70" t="s">
        <v>318</v>
      </c>
      <c r="F12" s="133" t="e">
        <v>#REF!</v>
      </c>
      <c r="G12" s="133" t="e">
        <v>#REF!</v>
      </c>
      <c r="H12" s="133" t="e">
        <v>#REF!</v>
      </c>
      <c r="I12" s="133">
        <v>723.36600162</v>
      </c>
      <c r="J12" s="133" t="e">
        <f>SUM(F12:I12)</f>
        <v>#REF!</v>
      </c>
    </row>
    <row r="13" spans="3:10" ht="12">
      <c r="C13" s="70" t="s">
        <v>46</v>
      </c>
      <c r="F13" s="133" t="e">
        <v>#REF!</v>
      </c>
      <c r="G13" s="133" t="e">
        <v>#REF!</v>
      </c>
      <c r="H13" s="133" t="e">
        <v>#REF!</v>
      </c>
      <c r="I13" s="133">
        <v>1211.9366138541</v>
      </c>
      <c r="J13" s="133" t="e">
        <f>SUM(F13:I13)</f>
        <v>#REF!</v>
      </c>
    </row>
    <row r="14" spans="6:10" ht="12">
      <c r="F14" s="133"/>
      <c r="G14" s="133"/>
      <c r="H14" s="133"/>
      <c r="I14" s="133"/>
      <c r="J14" s="133"/>
    </row>
    <row r="15" spans="2:10" ht="12">
      <c r="B15" s="70" t="s">
        <v>319</v>
      </c>
      <c r="F15" s="138">
        <v>123.9</v>
      </c>
      <c r="G15" s="138">
        <v>126.5</v>
      </c>
      <c r="H15" s="138">
        <v>129.3</v>
      </c>
      <c r="I15" s="138">
        <v>140.3</v>
      </c>
      <c r="J15" s="138">
        <v>130.1</v>
      </c>
    </row>
    <row r="16" spans="6:10" ht="12">
      <c r="F16" s="133"/>
      <c r="G16" s="133"/>
      <c r="H16" s="133"/>
      <c r="I16" s="133"/>
      <c r="J16" s="133"/>
    </row>
    <row r="17" spans="2:10" ht="12">
      <c r="B17" s="70" t="s">
        <v>320</v>
      </c>
      <c r="F17" s="133">
        <f>IF(ISERROR(F27/F10/2.204622*100),,F27/F10/2.204622*100)</f>
        <v>0</v>
      </c>
      <c r="G17" s="133">
        <f>IF(ISERROR(G27/G10/2.204622*100),,G27/G10/2.204622*100)</f>
        <v>0</v>
      </c>
      <c r="H17" s="133">
        <f>IF(ISERROR(H27/H10/2.204622*100),,H27/H10/2.204622*100)</f>
        <v>0</v>
      </c>
      <c r="I17" s="133">
        <f>IF(ISERROR(I27/I10/2.204622*100),,I27/I10/2.204622*100)</f>
        <v>302.53868997555236</v>
      </c>
      <c r="J17" s="133">
        <f>IF(ISERROR(J27/J10/2.204622*100),,J27/J10/2.204622*100)</f>
        <v>0</v>
      </c>
    </row>
    <row r="18" spans="3:10" ht="12">
      <c r="C18" s="70" t="s">
        <v>317</v>
      </c>
      <c r="F18" s="133">
        <f aca="true" t="shared" si="0" ref="F18:J20">IF(ISERROR(F28/F11/2.204622*100),,F28/F11/2.204622*100)</f>
        <v>0</v>
      </c>
      <c r="G18" s="133">
        <f t="shared" si="0"/>
        <v>0</v>
      </c>
      <c r="H18" s="133">
        <f t="shared" si="0"/>
        <v>0</v>
      </c>
      <c r="I18" s="133">
        <f t="shared" si="0"/>
        <v>312.3695856056489</v>
      </c>
      <c r="J18" s="133">
        <f t="shared" si="0"/>
        <v>0</v>
      </c>
    </row>
    <row r="19" spans="3:10" ht="12">
      <c r="C19" s="70" t="s">
        <v>318</v>
      </c>
      <c r="F19" s="133">
        <f t="shared" si="0"/>
        <v>0</v>
      </c>
      <c r="G19" s="133">
        <f t="shared" si="0"/>
        <v>0</v>
      </c>
      <c r="H19" s="133">
        <f t="shared" si="0"/>
        <v>0</v>
      </c>
      <c r="I19" s="133">
        <f t="shared" si="0"/>
        <v>283.5252739831817</v>
      </c>
      <c r="J19" s="133">
        <f t="shared" si="0"/>
        <v>0</v>
      </c>
    </row>
    <row r="20" spans="3:10" ht="12">
      <c r="C20" s="70" t="s">
        <v>46</v>
      </c>
      <c r="F20" s="133">
        <f t="shared" si="0"/>
        <v>0</v>
      </c>
      <c r="G20" s="133">
        <f t="shared" si="0"/>
        <v>0</v>
      </c>
      <c r="H20" s="133">
        <f t="shared" si="0"/>
        <v>0</v>
      </c>
      <c r="I20" s="133">
        <f t="shared" si="0"/>
        <v>305.9452919483912</v>
      </c>
      <c r="J20" s="133">
        <f t="shared" si="0"/>
        <v>0</v>
      </c>
    </row>
    <row r="21" spans="6:10" ht="12">
      <c r="F21" s="133"/>
      <c r="G21" s="133"/>
      <c r="H21" s="133"/>
      <c r="I21" s="133"/>
      <c r="J21" s="133"/>
    </row>
    <row r="22" spans="2:13" ht="12">
      <c r="B22" s="70" t="s">
        <v>321</v>
      </c>
      <c r="F22" s="133">
        <f>F15-F17</f>
        <v>123.9</v>
      </c>
      <c r="G22" s="133">
        <f>G15-G17</f>
        <v>126.5</v>
      </c>
      <c r="H22" s="133">
        <f>H15-H17</f>
        <v>129.3</v>
      </c>
      <c r="I22" s="133">
        <f>I15-I17</f>
        <v>-162.23868997555235</v>
      </c>
      <c r="J22" s="133">
        <f>J15-J17</f>
        <v>130.1</v>
      </c>
      <c r="M22" s="70"/>
    </row>
    <row r="23" spans="3:10" ht="12">
      <c r="C23" s="70" t="s">
        <v>317</v>
      </c>
      <c r="F23" s="133">
        <f>F15-F18</f>
        <v>123.9</v>
      </c>
      <c r="G23" s="133">
        <f>G15-G18</f>
        <v>126.5</v>
      </c>
      <c r="H23" s="133">
        <f>H15-H18</f>
        <v>129.3</v>
      </c>
      <c r="I23" s="133">
        <f>I15-I18</f>
        <v>-172.0695856056489</v>
      </c>
      <c r="J23" s="133">
        <f>J15-J18</f>
        <v>130.1</v>
      </c>
    </row>
    <row r="24" spans="3:10" ht="12">
      <c r="C24" s="70" t="s">
        <v>318</v>
      </c>
      <c r="F24" s="133">
        <f>F15-F19</f>
        <v>123.9</v>
      </c>
      <c r="G24" s="133">
        <f>G15-G19</f>
        <v>126.5</v>
      </c>
      <c r="H24" s="133">
        <f>H15-H19</f>
        <v>129.3</v>
      </c>
      <c r="I24" s="133">
        <f>I15-I19</f>
        <v>-143.2252739831817</v>
      </c>
      <c r="J24" s="133">
        <f>J15-J19</f>
        <v>130.1</v>
      </c>
    </row>
    <row r="25" spans="3:10" ht="12">
      <c r="C25" s="70" t="s">
        <v>46</v>
      </c>
      <c r="F25" s="133">
        <f>F15-F20</f>
        <v>123.9</v>
      </c>
      <c r="G25" s="133">
        <f>G15-G20</f>
        <v>126.5</v>
      </c>
      <c r="H25" s="133">
        <f>H15-H20</f>
        <v>129.3</v>
      </c>
      <c r="I25" s="133">
        <f>I15-I20</f>
        <v>-165.64529194839116</v>
      </c>
      <c r="J25" s="133">
        <f>J15-J20</f>
        <v>130.1</v>
      </c>
    </row>
    <row r="26" spans="6:10" ht="12">
      <c r="F26" s="133"/>
      <c r="G26" s="133"/>
      <c r="H26" s="133"/>
      <c r="I26" s="133"/>
      <c r="J26" s="133"/>
    </row>
    <row r="27" spans="2:10" ht="12">
      <c r="B27" s="70" t="s">
        <v>322</v>
      </c>
      <c r="F27" s="133" t="e">
        <f>SUM(F28:F30)</f>
        <v>#REF!</v>
      </c>
      <c r="G27" s="133" t="e">
        <f>SUM(G28:G30)</f>
        <v>#REF!</v>
      </c>
      <c r="H27" s="133" t="e">
        <f>SUM(H28:H30)</f>
        <v>#REF!</v>
      </c>
      <c r="I27" s="133">
        <f>SUM(I28:I30)</f>
        <v>19438.341044078057</v>
      </c>
      <c r="J27" s="133" t="e">
        <f>SUM(J28:J30)</f>
        <v>#REF!</v>
      </c>
    </row>
    <row r="28" spans="3:10" ht="12">
      <c r="C28" s="70" t="s">
        <v>317</v>
      </c>
      <c r="F28" s="133" t="e">
        <v>#REF!</v>
      </c>
      <c r="G28" s="133" t="e">
        <v>#REF!</v>
      </c>
      <c r="H28" s="133" t="e">
        <v>#REF!</v>
      </c>
      <c r="I28" s="133">
        <v>6742.389335009302</v>
      </c>
      <c r="J28" s="133" t="e">
        <f>SUM(F28:I28)</f>
        <v>#REF!</v>
      </c>
    </row>
    <row r="29" spans="3:10" ht="12">
      <c r="C29" s="70" t="s">
        <v>318</v>
      </c>
      <c r="F29" s="133" t="e">
        <v>#REF!</v>
      </c>
      <c r="G29" s="133" t="e">
        <v>#REF!</v>
      </c>
      <c r="H29" s="133" t="e">
        <v>#REF!</v>
      </c>
      <c r="I29" s="133">
        <v>4521.5153409618515</v>
      </c>
      <c r="J29" s="133" t="e">
        <f>SUM(F29:I29)</f>
        <v>#REF!</v>
      </c>
    </row>
    <row r="30" spans="3:10" ht="12">
      <c r="C30" s="70" t="s">
        <v>46</v>
      </c>
      <c r="F30" s="133" t="e">
        <v>#REF!</v>
      </c>
      <c r="G30" s="133" t="e">
        <v>#REF!</v>
      </c>
      <c r="H30" s="133" t="e">
        <v>#REF!</v>
      </c>
      <c r="I30" s="133">
        <v>8174.4363681069035</v>
      </c>
      <c r="J30" s="133" t="e">
        <f>SUM(F30:I30)</f>
        <v>#REF!</v>
      </c>
    </row>
    <row r="31" spans="6:10" ht="12">
      <c r="F31" s="9"/>
      <c r="G31" s="9"/>
      <c r="H31" s="9"/>
      <c r="I31" s="9"/>
      <c r="J31" s="9"/>
    </row>
    <row r="32" spans="1:10" ht="12">
      <c r="A32" s="18"/>
      <c r="B32" s="18"/>
      <c r="C32" s="18"/>
      <c r="D32" s="18"/>
      <c r="E32" s="18"/>
      <c r="F32" s="19"/>
      <c r="G32" s="19"/>
      <c r="H32" s="19"/>
      <c r="I32" s="20"/>
      <c r="J32" s="19"/>
    </row>
    <row r="33" spans="1:15" ht="12">
      <c r="A33" s="21"/>
      <c r="F33" s="9"/>
      <c r="G33" s="9"/>
      <c r="H33" s="9"/>
      <c r="I33" s="9"/>
      <c r="J33" s="9"/>
      <c r="K33" s="9"/>
      <c r="L33" s="9"/>
      <c r="M33" s="9"/>
      <c r="N33" s="10"/>
      <c r="O33" s="10"/>
    </row>
    <row r="34" spans="1:13" ht="12">
      <c r="A34" s="22" t="s">
        <v>49</v>
      </c>
      <c r="B34" s="8" t="s">
        <v>50</v>
      </c>
      <c r="I34" s="23"/>
      <c r="J34" s="23"/>
      <c r="K34" s="23"/>
      <c r="L34" s="23"/>
      <c r="M34" s="23"/>
    </row>
    <row r="35" spans="1:13" ht="12">
      <c r="A35" s="21"/>
      <c r="I35" s="23"/>
      <c r="J35" s="23"/>
      <c r="K35" s="23"/>
      <c r="L35" s="23"/>
      <c r="M35" s="23"/>
    </row>
    <row r="36" ht="12">
      <c r="A36" s="21"/>
    </row>
  </sheetData>
  <mergeCells count="1">
    <mergeCell ref="F5:J5"/>
  </mergeCells>
  <printOptions horizontalCentered="1"/>
  <pageMargins left="0.68" right="0.75" top="0.32" bottom="1" header="0.82" footer="0.5118110236220472"/>
  <pageSetup fitToHeight="0" fitToWidth="0" orientation="landscape" scale="60" r:id="rId1"/>
  <rowBreaks count="1" manualBreakCount="1">
    <brk id="57" max="65535" man="1"/>
  </rowBreaks>
</worksheet>
</file>

<file path=xl/worksheets/sheet6.xml><?xml version="1.0" encoding="utf-8"?>
<worksheet xmlns="http://schemas.openxmlformats.org/spreadsheetml/2006/main" xmlns:r="http://schemas.openxmlformats.org/officeDocument/2006/relationships">
  <dimension ref="A1:M58"/>
  <sheetViews>
    <sheetView zoomScale="75" zoomScaleNormal="75" zoomScaleSheetLayoutView="75" workbookViewId="0" topLeftCell="A1">
      <selection activeCell="A1" sqref="A1"/>
    </sheetView>
  </sheetViews>
  <sheetFormatPr defaultColWidth="11.421875" defaultRowHeight="12.75"/>
  <cols>
    <col min="1" max="1" width="2.7109375" style="159" customWidth="1"/>
    <col min="2" max="7" width="2.7109375" style="157" customWidth="1"/>
    <col min="8" max="8" width="62.57421875" style="157" customWidth="1"/>
    <col min="9" max="13" width="12.00390625" style="157" customWidth="1"/>
    <col min="14" max="16384" width="11.421875" style="157" customWidth="1"/>
  </cols>
  <sheetData>
    <row r="1" spans="1:13" s="168" customFormat="1" ht="12.75">
      <c r="A1" s="221"/>
      <c r="B1" s="157" t="s">
        <v>700</v>
      </c>
      <c r="C1" s="211"/>
      <c r="D1" s="211"/>
      <c r="E1" s="211"/>
      <c r="F1" s="211"/>
      <c r="G1" s="155"/>
      <c r="H1" s="155"/>
      <c r="I1" s="155"/>
      <c r="J1" s="155"/>
      <c r="K1" s="155"/>
      <c r="L1" s="155"/>
      <c r="M1" s="155"/>
    </row>
    <row r="2" spans="1:13" s="168" customFormat="1" ht="12.75">
      <c r="A2" s="221"/>
      <c r="B2" s="208" t="s">
        <v>692</v>
      </c>
      <c r="C2" s="155"/>
      <c r="D2" s="211"/>
      <c r="E2" s="211"/>
      <c r="F2" s="211"/>
      <c r="G2" s="155"/>
      <c r="H2" s="155"/>
      <c r="I2" s="155"/>
      <c r="J2" s="155"/>
      <c r="K2" s="155"/>
      <c r="L2" s="155"/>
      <c r="M2" s="155"/>
    </row>
    <row r="3" spans="1:13" s="168" customFormat="1" ht="12.75">
      <c r="A3" s="187"/>
      <c r="B3" s="209" t="s">
        <v>0</v>
      </c>
      <c r="C3" s="156"/>
      <c r="D3" s="156"/>
      <c r="E3" s="156"/>
      <c r="F3" s="156"/>
      <c r="G3" s="156"/>
      <c r="H3" s="156"/>
      <c r="I3" s="156"/>
      <c r="J3" s="156"/>
      <c r="K3" s="156"/>
      <c r="L3" s="156"/>
      <c r="M3" s="156"/>
    </row>
    <row r="4" spans="3:13" ht="12.75">
      <c r="C4" s="159"/>
      <c r="D4" s="159"/>
      <c r="E4" s="159"/>
      <c r="F4" s="159"/>
      <c r="G4" s="159"/>
      <c r="H4" s="159"/>
      <c r="I4" s="159"/>
      <c r="J4" s="159"/>
      <c r="K4" s="159"/>
      <c r="L4" s="159"/>
      <c r="M4" s="159"/>
    </row>
    <row r="5" spans="1:13" s="39" customFormat="1" ht="12.75" customHeight="1">
      <c r="A5" s="41"/>
      <c r="B5" s="196"/>
      <c r="C5" s="196"/>
      <c r="D5" s="196"/>
      <c r="E5" s="196"/>
      <c r="F5" s="196"/>
      <c r="G5" s="196"/>
      <c r="H5" s="196"/>
      <c r="I5" s="222" t="s">
        <v>513</v>
      </c>
      <c r="J5" s="223"/>
      <c r="K5" s="223"/>
      <c r="L5" s="223"/>
      <c r="M5" s="224" t="s">
        <v>41</v>
      </c>
    </row>
    <row r="6" spans="1:13" s="39" customFormat="1" ht="12.75">
      <c r="A6" s="41"/>
      <c r="B6" s="41"/>
      <c r="C6" s="41" t="s">
        <v>192</v>
      </c>
      <c r="D6" s="41"/>
      <c r="E6" s="41"/>
      <c r="F6" s="41"/>
      <c r="G6" s="41"/>
      <c r="H6" s="41"/>
      <c r="I6" s="214" t="s">
        <v>503</v>
      </c>
      <c r="J6" s="214" t="s">
        <v>404</v>
      </c>
      <c r="K6" s="214" t="s">
        <v>514</v>
      </c>
      <c r="L6" s="214" t="s">
        <v>515</v>
      </c>
      <c r="M6" s="215"/>
    </row>
    <row r="7" spans="1:13" s="39" customFormat="1" ht="12.75">
      <c r="A7" s="41"/>
      <c r="B7" s="197"/>
      <c r="C7" s="197"/>
      <c r="D7" s="197"/>
      <c r="E7" s="197"/>
      <c r="F7" s="197"/>
      <c r="G7" s="197"/>
      <c r="H7" s="198"/>
      <c r="I7" s="198"/>
      <c r="J7" s="198"/>
      <c r="K7" s="198"/>
      <c r="L7" s="198"/>
      <c r="M7" s="198"/>
    </row>
    <row r="8" spans="12:13" ht="12.75">
      <c r="L8" s="159"/>
      <c r="M8" s="159"/>
    </row>
    <row r="9" spans="12:13" ht="12.75">
      <c r="L9" s="159"/>
      <c r="M9" s="159"/>
    </row>
    <row r="10" spans="3:13" ht="12.75">
      <c r="C10" s="168" t="s">
        <v>516</v>
      </c>
      <c r="I10" s="165">
        <v>9357.269695037072</v>
      </c>
      <c r="J10" s="165">
        <v>9479.395599635478</v>
      </c>
      <c r="K10" s="165">
        <v>10678.023071168886</v>
      </c>
      <c r="L10" s="173">
        <v>12006.335926697217</v>
      </c>
      <c r="M10" s="173">
        <v>41521.024292538656</v>
      </c>
    </row>
    <row r="11" spans="3:13" ht="12.75">
      <c r="C11" s="168"/>
      <c r="I11" s="167"/>
      <c r="L11" s="159"/>
      <c r="M11" s="174"/>
    </row>
    <row r="12" spans="3:13" ht="12.75">
      <c r="C12" s="168"/>
      <c r="I12" s="167"/>
      <c r="L12" s="159"/>
      <c r="M12" s="174"/>
    </row>
    <row r="13" spans="3:13" ht="12.75">
      <c r="C13" s="168"/>
      <c r="D13" s="157" t="s">
        <v>517</v>
      </c>
      <c r="I13" s="167">
        <v>8768.559264117072</v>
      </c>
      <c r="J13" s="167">
        <v>8817.784434115478</v>
      </c>
      <c r="K13" s="167">
        <v>9937.965295328886</v>
      </c>
      <c r="L13" s="174">
        <v>11115.521211507217</v>
      </c>
      <c r="M13" s="174">
        <v>38639.830205068654</v>
      </c>
    </row>
    <row r="14" spans="9:13" ht="12.75">
      <c r="I14" s="167"/>
      <c r="L14" s="159"/>
      <c r="M14" s="174"/>
    </row>
    <row r="15" spans="1:13" s="168" customFormat="1" ht="12.75">
      <c r="A15" s="187"/>
      <c r="F15" s="168" t="s">
        <v>694</v>
      </c>
      <c r="I15" s="165">
        <v>1944.0779361690004</v>
      </c>
      <c r="J15" s="165">
        <v>1869.5781375854406</v>
      </c>
      <c r="K15" s="165">
        <v>2283.0949559072656</v>
      </c>
      <c r="L15" s="165">
        <v>2648.293423152581</v>
      </c>
      <c r="M15" s="173">
        <v>8745.044452814287</v>
      </c>
    </row>
    <row r="16" spans="7:13" ht="12.75">
      <c r="G16" s="157" t="s">
        <v>467</v>
      </c>
      <c r="I16" s="167">
        <v>491.822117305668</v>
      </c>
      <c r="J16" s="167">
        <v>597.5092600672273</v>
      </c>
      <c r="K16" s="167">
        <v>752.9854979570721</v>
      </c>
      <c r="L16" s="167">
        <v>1075.8631897167293</v>
      </c>
      <c r="M16" s="174">
        <v>2918.1800650466967</v>
      </c>
    </row>
    <row r="17" spans="7:13" ht="12.75">
      <c r="G17" s="157" t="s">
        <v>468</v>
      </c>
      <c r="I17" s="167">
        <v>622.7267749988215</v>
      </c>
      <c r="J17" s="167">
        <v>395.6920839231435</v>
      </c>
      <c r="K17" s="167">
        <v>597.3765062389568</v>
      </c>
      <c r="L17" s="167">
        <v>572.4640361590835</v>
      </c>
      <c r="M17" s="174">
        <v>2188.2594013200055</v>
      </c>
    </row>
    <row r="18" spans="7:13" ht="12.75">
      <c r="G18" s="157" t="s">
        <v>469</v>
      </c>
      <c r="I18" s="167">
        <v>829.5290438645109</v>
      </c>
      <c r="J18" s="167">
        <v>876.3767935950698</v>
      </c>
      <c r="K18" s="167">
        <v>932.7329517112365</v>
      </c>
      <c r="L18" s="167">
        <v>999.9661972767682</v>
      </c>
      <c r="M18" s="174">
        <v>3638.6049864475854</v>
      </c>
    </row>
    <row r="19" spans="9:13" ht="12.75">
      <c r="I19" s="167"/>
      <c r="L19" s="159"/>
      <c r="M19" s="174"/>
    </row>
    <row r="20" spans="1:13" s="168" customFormat="1" ht="12.75">
      <c r="A20" s="187"/>
      <c r="F20" s="168" t="s">
        <v>695</v>
      </c>
      <c r="I20" s="165">
        <v>5188.144855389507</v>
      </c>
      <c r="J20" s="165">
        <v>5396.044181518976</v>
      </c>
      <c r="K20" s="165">
        <v>5947.96890039004</v>
      </c>
      <c r="L20" s="173">
        <v>6445.6301124952215</v>
      </c>
      <c r="M20" s="173">
        <v>22977.788049793744</v>
      </c>
    </row>
    <row r="21" spans="9:13" ht="12.75">
      <c r="I21" s="167"/>
      <c r="L21" s="159"/>
      <c r="M21" s="174"/>
    </row>
    <row r="22" spans="7:13" ht="12.75">
      <c r="G22" s="157" t="s">
        <v>42</v>
      </c>
      <c r="I22" s="167">
        <v>1671.3686275406596</v>
      </c>
      <c r="J22" s="167">
        <v>1925.3292455582186</v>
      </c>
      <c r="K22" s="167">
        <v>2212.519526936826</v>
      </c>
      <c r="L22" s="174">
        <v>2323.4490266042603</v>
      </c>
      <c r="M22" s="174">
        <v>8132.666426639965</v>
      </c>
    </row>
    <row r="23" spans="8:13" ht="12.75">
      <c r="H23" s="157" t="s">
        <v>43</v>
      </c>
      <c r="I23" s="167">
        <v>626.55861205</v>
      </c>
      <c r="J23" s="167">
        <v>921.0581647400002</v>
      </c>
      <c r="K23" s="167">
        <v>1197.3838963399999</v>
      </c>
      <c r="L23" s="167">
        <v>1230.69865521</v>
      </c>
      <c r="M23" s="174">
        <v>3975.6993283399997</v>
      </c>
    </row>
    <row r="24" spans="8:13" ht="12.75">
      <c r="H24" s="157" t="s">
        <v>693</v>
      </c>
      <c r="I24" s="167">
        <v>1044.8100154906597</v>
      </c>
      <c r="J24" s="167">
        <v>1004.2710808182184</v>
      </c>
      <c r="K24" s="167">
        <v>1015.1356305968259</v>
      </c>
      <c r="L24" s="167">
        <v>1092.7503713942601</v>
      </c>
      <c r="M24" s="174">
        <v>4156.967098299963</v>
      </c>
    </row>
    <row r="25" spans="7:13" ht="12.75">
      <c r="G25" s="157" t="s">
        <v>44</v>
      </c>
      <c r="I25" s="167">
        <v>3516.776227848847</v>
      </c>
      <c r="J25" s="167">
        <v>3470.7149359607574</v>
      </c>
      <c r="K25" s="167">
        <v>3735.449373453214</v>
      </c>
      <c r="L25" s="167">
        <v>4122.181085890961</v>
      </c>
      <c r="M25" s="174">
        <v>14845.12162315378</v>
      </c>
    </row>
    <row r="26" spans="9:13" ht="12.75">
      <c r="I26" s="167"/>
      <c r="J26" s="167"/>
      <c r="K26" s="167"/>
      <c r="L26" s="167"/>
      <c r="M26" s="174"/>
    </row>
    <row r="27" spans="1:13" s="168" customFormat="1" ht="12.75">
      <c r="A27" s="187"/>
      <c r="F27" s="168" t="s">
        <v>696</v>
      </c>
      <c r="I27" s="165">
        <v>1636.3364725585643</v>
      </c>
      <c r="J27" s="165">
        <v>1552.162115011062</v>
      </c>
      <c r="K27" s="165">
        <v>1706.9014390315806</v>
      </c>
      <c r="L27" s="165">
        <v>2021.5976758594156</v>
      </c>
      <c r="M27" s="173">
        <v>6916.997702460623</v>
      </c>
    </row>
    <row r="28" spans="9:13" ht="12.75">
      <c r="I28" s="167"/>
      <c r="J28" s="167"/>
      <c r="K28" s="167"/>
      <c r="L28" s="167"/>
      <c r="M28" s="174"/>
    </row>
    <row r="29" spans="9:13" ht="12.75">
      <c r="I29" s="167"/>
      <c r="J29" s="167"/>
      <c r="K29" s="167"/>
      <c r="L29" s="167"/>
      <c r="M29" s="174"/>
    </row>
    <row r="30" spans="4:13" ht="12.75">
      <c r="D30" s="157" t="s">
        <v>508</v>
      </c>
      <c r="I30" s="167">
        <v>588.7104309199996</v>
      </c>
      <c r="J30" s="167">
        <v>661.6111655199999</v>
      </c>
      <c r="K30" s="167">
        <v>740.05777584</v>
      </c>
      <c r="L30" s="167">
        <v>890.8147151899999</v>
      </c>
      <c r="M30" s="174">
        <v>2881.1940874699994</v>
      </c>
    </row>
    <row r="31" spans="9:13" ht="12.75">
      <c r="I31" s="167"/>
      <c r="L31" s="159"/>
      <c r="M31" s="174"/>
    </row>
    <row r="32" spans="9:13" ht="12.75">
      <c r="I32" s="167"/>
      <c r="L32" s="159"/>
      <c r="M32" s="174"/>
    </row>
    <row r="33" spans="1:13" s="168" customFormat="1" ht="12.75">
      <c r="A33" s="187"/>
      <c r="C33" s="168" t="s">
        <v>518</v>
      </c>
      <c r="I33" s="165">
        <v>0</v>
      </c>
      <c r="J33" s="165">
        <v>0</v>
      </c>
      <c r="K33" s="165">
        <v>0</v>
      </c>
      <c r="L33" s="165">
        <v>0</v>
      </c>
      <c r="M33" s="173">
        <v>0</v>
      </c>
    </row>
    <row r="34" spans="9:13" ht="12.75">
      <c r="I34" s="165"/>
      <c r="J34" s="168"/>
      <c r="K34" s="168"/>
      <c r="L34" s="187"/>
      <c r="M34" s="174"/>
    </row>
    <row r="35" spans="9:13" ht="12.75">
      <c r="I35" s="165"/>
      <c r="J35" s="168"/>
      <c r="K35" s="168"/>
      <c r="L35" s="187"/>
      <c r="M35" s="174"/>
    </row>
    <row r="36" spans="1:13" s="168" customFormat="1" ht="12.75">
      <c r="A36" s="187"/>
      <c r="C36" s="168" t="s">
        <v>697</v>
      </c>
      <c r="I36" s="165">
        <v>5.630829</v>
      </c>
      <c r="J36" s="165">
        <v>2.26397</v>
      </c>
      <c r="K36" s="165">
        <v>1.774277</v>
      </c>
      <c r="L36" s="165">
        <v>5.5369</v>
      </c>
      <c r="M36" s="173">
        <v>15.205976</v>
      </c>
    </row>
    <row r="37" spans="9:13" ht="12.75">
      <c r="I37" s="165"/>
      <c r="J37" s="168"/>
      <c r="K37" s="168"/>
      <c r="L37" s="187"/>
      <c r="M37" s="174"/>
    </row>
    <row r="38" spans="9:13" ht="12.75">
      <c r="I38" s="165"/>
      <c r="J38" s="168"/>
      <c r="K38" s="168"/>
      <c r="L38" s="187"/>
      <c r="M38" s="174"/>
    </row>
    <row r="39" spans="1:13" s="168" customFormat="1" ht="12.75">
      <c r="A39" s="187"/>
      <c r="C39" s="168" t="s">
        <v>519</v>
      </c>
      <c r="I39" s="165">
        <v>205.176892</v>
      </c>
      <c r="J39" s="165">
        <v>182.21144500000003</v>
      </c>
      <c r="K39" s="165">
        <v>230.81483200000002</v>
      </c>
      <c r="L39" s="165">
        <v>273.03229999999996</v>
      </c>
      <c r="M39" s="173">
        <v>891.2354690000001</v>
      </c>
    </row>
    <row r="40" spans="9:13" ht="12" customHeight="1">
      <c r="I40" s="165"/>
      <c r="J40" s="168"/>
      <c r="K40" s="168"/>
      <c r="L40" s="187"/>
      <c r="M40" s="174"/>
    </row>
    <row r="41" spans="9:13" ht="12.75">
      <c r="I41" s="165"/>
      <c r="J41" s="168"/>
      <c r="K41" s="168"/>
      <c r="L41" s="187"/>
      <c r="M41" s="174"/>
    </row>
    <row r="42" spans="1:13" s="168" customFormat="1" ht="12.75">
      <c r="A42" s="187"/>
      <c r="C42" s="168" t="s">
        <v>520</v>
      </c>
      <c r="I42" s="165">
        <v>0</v>
      </c>
      <c r="J42" s="165">
        <v>0</v>
      </c>
      <c r="K42" s="165">
        <v>0</v>
      </c>
      <c r="L42" s="165">
        <v>0</v>
      </c>
      <c r="M42" s="173">
        <v>0</v>
      </c>
    </row>
    <row r="43" spans="9:13" ht="12.75">
      <c r="I43" s="167"/>
      <c r="L43" s="159"/>
      <c r="M43" s="174"/>
    </row>
    <row r="44" spans="9:13" ht="12.75">
      <c r="I44" s="167"/>
      <c r="L44" s="159"/>
      <c r="M44" s="174"/>
    </row>
    <row r="45" spans="9:13" ht="12.75">
      <c r="I45" s="167"/>
      <c r="L45" s="159"/>
      <c r="M45" s="174"/>
    </row>
    <row r="46" spans="3:13" ht="12.75">
      <c r="C46" s="168" t="s">
        <v>698</v>
      </c>
      <c r="I46" s="165">
        <v>9568.077416037071</v>
      </c>
      <c r="J46" s="165">
        <v>9663.871014635479</v>
      </c>
      <c r="K46" s="165">
        <v>10910.612180168886</v>
      </c>
      <c r="L46" s="173">
        <v>12284.905126697216</v>
      </c>
      <c r="M46" s="173">
        <v>42427.46573753865</v>
      </c>
    </row>
    <row r="47" spans="9:13" ht="12.75">
      <c r="I47" s="167"/>
      <c r="L47" s="159"/>
      <c r="M47" s="174"/>
    </row>
    <row r="48" spans="3:13" ht="12.75">
      <c r="C48" s="157" t="s">
        <v>105</v>
      </c>
      <c r="I48" s="167">
        <v>708.5656594610191</v>
      </c>
      <c r="J48" s="167">
        <v>605.0968277704305</v>
      </c>
      <c r="K48" s="167">
        <v>617.6275389382663</v>
      </c>
      <c r="L48" s="174">
        <v>742.2789047698952</v>
      </c>
      <c r="M48" s="174">
        <v>2673.568930939611</v>
      </c>
    </row>
    <row r="49" spans="9:13" ht="12.75">
      <c r="I49" s="167"/>
      <c r="J49" s="167"/>
      <c r="K49" s="167"/>
      <c r="L49" s="167"/>
      <c r="M49" s="167"/>
    </row>
    <row r="50" spans="3:13" ht="12.75">
      <c r="C50" s="168" t="s">
        <v>521</v>
      </c>
      <c r="I50" s="165">
        <v>8859.511756576052</v>
      </c>
      <c r="J50" s="165">
        <v>9058.774186865048</v>
      </c>
      <c r="K50" s="165">
        <v>10292.98464123062</v>
      </c>
      <c r="L50" s="165">
        <v>11542.626221927321</v>
      </c>
      <c r="M50" s="173">
        <v>39753.89680659904</v>
      </c>
    </row>
    <row r="51" spans="4:13" ht="12.75">
      <c r="D51" s="216" t="s">
        <v>699</v>
      </c>
      <c r="E51" s="217"/>
      <c r="F51" s="167"/>
      <c r="G51" s="167"/>
      <c r="I51" s="167">
        <v>8104.756189322722</v>
      </c>
      <c r="J51" s="167">
        <v>8254.68978808026</v>
      </c>
      <c r="K51" s="167">
        <v>9363.23633635918</v>
      </c>
      <c r="L51" s="167">
        <v>10428.323836671583</v>
      </c>
      <c r="M51" s="174">
        <v>36151.00615043374</v>
      </c>
    </row>
    <row r="52" spans="4:13" ht="12.75">
      <c r="D52" s="218"/>
      <c r="E52" s="219" t="s">
        <v>380</v>
      </c>
      <c r="F52" s="169"/>
      <c r="G52" s="169"/>
      <c r="I52" s="212">
        <v>574.93417176</v>
      </c>
      <c r="J52" s="212">
        <v>881.87275114</v>
      </c>
      <c r="K52" s="212">
        <v>1165.46064454</v>
      </c>
      <c r="L52" s="212">
        <v>1199.0148677299999</v>
      </c>
      <c r="M52" s="213">
        <v>3821.2824351699996</v>
      </c>
    </row>
    <row r="53" spans="4:13" ht="12.75">
      <c r="D53" s="157" t="s">
        <v>425</v>
      </c>
      <c r="E53" s="219"/>
      <c r="F53" s="169"/>
      <c r="G53" s="169"/>
      <c r="I53" s="167">
        <v>543.9478462533287</v>
      </c>
      <c r="J53" s="167">
        <v>619.6089837847887</v>
      </c>
      <c r="K53" s="167">
        <v>697.1591958714383</v>
      </c>
      <c r="L53" s="167">
        <v>835.7331852557381</v>
      </c>
      <c r="M53" s="174">
        <v>2696.449211165294</v>
      </c>
    </row>
    <row r="54" spans="4:13" ht="12.75">
      <c r="D54" s="220" t="s">
        <v>44</v>
      </c>
      <c r="E54" s="219"/>
      <c r="F54" s="169"/>
      <c r="G54" s="169"/>
      <c r="I54" s="167">
        <v>210.80772100000115</v>
      </c>
      <c r="J54" s="167">
        <v>184.47541499999875</v>
      </c>
      <c r="K54" s="167">
        <v>232.58910900000194</v>
      </c>
      <c r="L54" s="167">
        <v>278.5691999999999</v>
      </c>
      <c r="M54" s="174">
        <v>906.4414450000017</v>
      </c>
    </row>
    <row r="55" spans="3:13" ht="12.75">
      <c r="C55" s="162"/>
      <c r="D55" s="162"/>
      <c r="E55" s="162"/>
      <c r="F55" s="162"/>
      <c r="G55" s="162"/>
      <c r="H55" s="162"/>
      <c r="I55" s="162"/>
      <c r="J55" s="162"/>
      <c r="K55" s="162"/>
      <c r="L55" s="162"/>
      <c r="M55" s="162"/>
    </row>
    <row r="57" spans="4:6" ht="12.75">
      <c r="D57" s="174" t="s">
        <v>522</v>
      </c>
      <c r="F57" s="167" t="s">
        <v>523</v>
      </c>
    </row>
    <row r="58" ht="12.75">
      <c r="F58" s="167"/>
    </row>
  </sheetData>
  <printOptions horizontalCentered="1"/>
  <pageMargins left="0.75" right="0.54" top="0.49" bottom="1" header="0" footer="0"/>
  <pageSetup fitToHeight="0" fitToWidth="0" horizontalDpi="300" verticalDpi="300" orientation="landscape" scale="72" r:id="rId1"/>
</worksheet>
</file>

<file path=xl/worksheets/sheet7.xml><?xml version="1.0" encoding="utf-8"?>
<worksheet xmlns="http://schemas.openxmlformats.org/spreadsheetml/2006/main" xmlns:r="http://schemas.openxmlformats.org/officeDocument/2006/relationships">
  <dimension ref="A1:O28"/>
  <sheetViews>
    <sheetView zoomScale="75" zoomScaleNormal="75" zoomScaleSheetLayoutView="75" workbookViewId="0" topLeftCell="A1">
      <selection activeCell="N27" sqref="N27"/>
    </sheetView>
  </sheetViews>
  <sheetFormatPr defaultColWidth="11.421875" defaultRowHeight="12.75"/>
  <cols>
    <col min="1" max="1" width="1.28515625" style="8" customWidth="1"/>
    <col min="2" max="2" width="0.9921875" style="8" customWidth="1"/>
    <col min="3" max="3" width="1.28515625" style="8" customWidth="1"/>
    <col min="4" max="4" width="0.85546875" style="8" customWidth="1"/>
    <col min="5" max="5" width="25.421875" style="8" customWidth="1"/>
    <col min="6" max="8" width="7.00390625" style="23" customWidth="1"/>
    <col min="9" max="9" width="7.00390625" style="8" customWidth="1"/>
    <col min="10" max="10" width="9.140625" style="8" customWidth="1"/>
    <col min="11" max="16" width="7.00390625" style="8" customWidth="1"/>
    <col min="17" max="232" width="4.7109375" style="8" customWidth="1"/>
    <col min="233" max="233" width="5.8515625" style="8" customWidth="1"/>
    <col min="234" max="16384" width="4.7109375" style="8" customWidth="1"/>
  </cols>
  <sheetData>
    <row r="1" spans="2:15" s="35" customFormat="1" ht="12.75">
      <c r="B1" s="36"/>
      <c r="C1" s="36"/>
      <c r="D1" s="36"/>
      <c r="E1" s="36"/>
      <c r="F1" s="34" t="s">
        <v>486</v>
      </c>
      <c r="G1" s="34"/>
      <c r="H1" s="34"/>
      <c r="I1" s="34"/>
      <c r="J1" s="34"/>
      <c r="K1" s="34"/>
      <c r="L1" s="34"/>
      <c r="M1" s="34"/>
      <c r="N1" s="34"/>
      <c r="O1" s="34"/>
    </row>
    <row r="2" spans="1:15" s="35" customFormat="1" ht="12.75">
      <c r="A2" s="36"/>
      <c r="B2" s="36"/>
      <c r="C2" s="36"/>
      <c r="D2" s="36"/>
      <c r="E2" s="36"/>
      <c r="F2" s="34" t="s">
        <v>48</v>
      </c>
      <c r="G2" s="34"/>
      <c r="H2" s="34"/>
      <c r="I2" s="34"/>
      <c r="J2" s="34"/>
      <c r="K2" s="34"/>
      <c r="L2" s="34"/>
      <c r="M2" s="34"/>
      <c r="N2" s="34"/>
      <c r="O2" s="34"/>
    </row>
    <row r="3" spans="1:15" s="35" customFormat="1" ht="12.75">
      <c r="A3" s="36"/>
      <c r="B3" s="36"/>
      <c r="C3" s="36"/>
      <c r="D3" s="36"/>
      <c r="E3" s="36"/>
      <c r="F3" s="34"/>
      <c r="G3" s="34"/>
      <c r="H3" s="34"/>
      <c r="I3" s="34"/>
      <c r="J3" s="34"/>
      <c r="K3" s="34"/>
      <c r="L3" s="34"/>
      <c r="M3" s="34"/>
      <c r="N3" s="34"/>
      <c r="O3" s="34"/>
    </row>
    <row r="4" spans="1:15" ht="12">
      <c r="A4" s="11"/>
      <c r="B4" s="11"/>
      <c r="C4" s="11"/>
      <c r="D4" s="11"/>
      <c r="E4" s="11"/>
      <c r="F4" s="12"/>
      <c r="G4" s="13"/>
      <c r="H4" s="13"/>
      <c r="I4" s="13"/>
      <c r="J4" s="13"/>
      <c r="K4" s="13"/>
      <c r="L4" s="13"/>
      <c r="M4" s="13"/>
      <c r="N4" s="12"/>
      <c r="O4" s="10"/>
    </row>
    <row r="5" spans="1:10" s="15" customFormat="1" ht="12.75">
      <c r="A5" s="14"/>
      <c r="B5" s="14"/>
      <c r="C5" s="14"/>
      <c r="D5" s="14"/>
      <c r="E5" s="14"/>
      <c r="F5" s="395" t="s">
        <v>482</v>
      </c>
      <c r="G5" s="395"/>
      <c r="H5" s="395"/>
      <c r="I5" s="395"/>
      <c r="J5" s="395"/>
    </row>
    <row r="6" spans="1:10" s="15" customFormat="1" ht="12.75">
      <c r="A6" s="74" t="s">
        <v>192</v>
      </c>
      <c r="B6" s="75"/>
      <c r="C6" s="75"/>
      <c r="D6" s="75"/>
      <c r="E6" s="75"/>
      <c r="F6" s="42" t="s">
        <v>355</v>
      </c>
      <c r="G6" s="42" t="s">
        <v>356</v>
      </c>
      <c r="H6" s="42" t="s">
        <v>357</v>
      </c>
      <c r="I6" s="42" t="s">
        <v>358</v>
      </c>
      <c r="J6" s="42" t="s">
        <v>484</v>
      </c>
    </row>
    <row r="7" spans="1:10" s="15" customFormat="1" ht="12">
      <c r="A7" s="16"/>
      <c r="B7" s="16"/>
      <c r="C7" s="16"/>
      <c r="D7" s="16"/>
      <c r="E7" s="16"/>
      <c r="F7" s="16"/>
      <c r="G7" s="16"/>
      <c r="H7" s="16"/>
      <c r="I7" s="16"/>
      <c r="J7" s="16"/>
    </row>
    <row r="8" spans="6:10" ht="12">
      <c r="F8" s="9"/>
      <c r="G8" s="9"/>
      <c r="H8" s="9"/>
      <c r="I8" s="9"/>
      <c r="J8" s="10"/>
    </row>
    <row r="9" spans="6:10" ht="12">
      <c r="F9" s="9"/>
      <c r="G9" s="9"/>
      <c r="H9" s="9"/>
      <c r="I9" s="9"/>
      <c r="J9" s="9"/>
    </row>
    <row r="10" spans="2:10" ht="12">
      <c r="B10" s="70" t="s">
        <v>323</v>
      </c>
      <c r="F10" s="133" t="e">
        <v>#REF!</v>
      </c>
      <c r="G10" s="133">
        <v>1094.0007645599999</v>
      </c>
      <c r="H10" s="133">
        <v>3924.27760765</v>
      </c>
      <c r="I10" s="133" t="e">
        <v>#REF!</v>
      </c>
      <c r="J10" s="133" t="e">
        <f>SUM(F10:I10)</f>
        <v>#REF!</v>
      </c>
    </row>
    <row r="11" spans="6:10" ht="12">
      <c r="F11" s="133"/>
      <c r="G11" s="133"/>
      <c r="H11" s="133"/>
      <c r="I11" s="133"/>
      <c r="J11" s="133"/>
    </row>
    <row r="12" spans="2:10" ht="12">
      <c r="B12" s="70" t="s">
        <v>377</v>
      </c>
      <c r="F12" s="133" t="e">
        <v>#REF!</v>
      </c>
      <c r="G12" s="133">
        <v>1032.79985917</v>
      </c>
      <c r="H12" s="133">
        <v>3784.7314969500003</v>
      </c>
      <c r="I12" s="133" t="e">
        <v>#REF!</v>
      </c>
      <c r="J12" s="133" t="e">
        <f>SUM(F12:I12)</f>
        <v>#REF!</v>
      </c>
    </row>
    <row r="13" spans="6:10" ht="12">
      <c r="F13" s="133"/>
      <c r="G13" s="133"/>
      <c r="H13" s="133"/>
      <c r="I13" s="133"/>
      <c r="J13" s="133"/>
    </row>
    <row r="14" spans="2:10" ht="12">
      <c r="B14" s="70" t="s">
        <v>324</v>
      </c>
      <c r="F14" s="133" t="e">
        <v>#REF!</v>
      </c>
      <c r="G14" s="133">
        <v>19231.886865693166</v>
      </c>
      <c r="H14" s="133">
        <v>51171.72247317453</v>
      </c>
      <c r="I14" s="133" t="e">
        <v>#REF!</v>
      </c>
      <c r="J14" s="133" t="e">
        <f>SUM(F14:I14)</f>
        <v>#REF!</v>
      </c>
    </row>
    <row r="15" spans="6:10" ht="12">
      <c r="F15" s="133"/>
      <c r="G15" s="133"/>
      <c r="H15" s="133"/>
      <c r="I15" s="133"/>
      <c r="J15" s="134"/>
    </row>
    <row r="16" spans="2:10" ht="12">
      <c r="B16" s="70" t="s">
        <v>325</v>
      </c>
      <c r="F16" s="133"/>
      <c r="G16" s="133"/>
      <c r="H16" s="133"/>
      <c r="I16" s="133"/>
      <c r="J16" s="133"/>
    </row>
    <row r="17" spans="6:10" ht="12">
      <c r="F17" s="133"/>
      <c r="G17" s="133"/>
      <c r="H17" s="133"/>
      <c r="I17" s="133"/>
      <c r="J17" s="134"/>
    </row>
    <row r="18" spans="2:10" ht="12">
      <c r="B18" s="70" t="s">
        <v>326</v>
      </c>
      <c r="F18" s="133">
        <f>IF(ISERROR(F10/F$14*1000),,F10/F$14*1000)</f>
        <v>0</v>
      </c>
      <c r="G18" s="133">
        <f>IF(ISERROR(G10/G$14*1000),,G10/G$14*1000)</f>
        <v>56.88473378613385</v>
      </c>
      <c r="H18" s="133">
        <f>IF(ISERROR(H10/H$14*1000),,H10/H$14*1000)</f>
        <v>76.68840167940805</v>
      </c>
      <c r="I18" s="133">
        <f>IF(ISERROR(I10/I$14*1000),,I10/I$14*1000)</f>
        <v>0</v>
      </c>
      <c r="J18" s="133">
        <f>IF(ISERROR(J10/J$14*1000),,J10/J$14*1000)</f>
        <v>0</v>
      </c>
    </row>
    <row r="19" spans="3:10" ht="12">
      <c r="C19" s="70"/>
      <c r="F19" s="133"/>
      <c r="G19" s="133"/>
      <c r="H19" s="133"/>
      <c r="I19" s="133"/>
      <c r="J19" s="133"/>
    </row>
    <row r="20" spans="2:10" ht="12">
      <c r="B20" s="70" t="s">
        <v>327</v>
      </c>
      <c r="F20" s="133">
        <f>IF(ISERROR(F12/F$14*1000),,F12/F$14*1000)</f>
        <v>0</v>
      </c>
      <c r="G20" s="133">
        <f>IF(ISERROR(G12/G$14*1000),,G12/G$14*1000)</f>
        <v>53.70247164943351</v>
      </c>
      <c r="H20" s="133">
        <f>IF(ISERROR(H12/H$14*1000),,H12/H$14*1000)</f>
        <v>73.96138558622977</v>
      </c>
      <c r="I20" s="133">
        <f>IF(ISERROR(I12/I$14*1000),,I12/I$14*1000)</f>
        <v>0</v>
      </c>
      <c r="J20" s="133">
        <f>IF(ISERROR(J12/J$14*1000),,J12/J$14*1000)</f>
        <v>0</v>
      </c>
    </row>
    <row r="21" spans="3:10" ht="12">
      <c r="C21" s="70"/>
      <c r="F21" s="9"/>
      <c r="G21" s="9"/>
      <c r="H21" s="9"/>
      <c r="I21" s="9"/>
      <c r="J21" s="17"/>
    </row>
    <row r="22" spans="6:10" ht="12">
      <c r="F22" s="9"/>
      <c r="G22" s="9"/>
      <c r="H22" s="9"/>
      <c r="I22" s="9"/>
      <c r="J22" s="17"/>
    </row>
    <row r="23" spans="6:10" ht="12">
      <c r="F23" s="9"/>
      <c r="G23" s="9"/>
      <c r="H23" s="9"/>
      <c r="I23" s="9"/>
      <c r="J23" s="9"/>
    </row>
    <row r="24" spans="1:10" ht="12">
      <c r="A24" s="18"/>
      <c r="B24" s="18"/>
      <c r="C24" s="18"/>
      <c r="D24" s="18"/>
      <c r="E24" s="18"/>
      <c r="F24" s="19"/>
      <c r="G24" s="19"/>
      <c r="H24" s="19"/>
      <c r="I24" s="20"/>
      <c r="J24" s="20"/>
    </row>
    <row r="25" spans="1:15" ht="12">
      <c r="A25" s="21"/>
      <c r="F25" s="9"/>
      <c r="G25" s="9"/>
      <c r="H25" s="9"/>
      <c r="I25" s="9"/>
      <c r="J25" s="9"/>
      <c r="K25" s="9"/>
      <c r="L25" s="9"/>
      <c r="M25" s="9"/>
      <c r="N25" s="10"/>
      <c r="O25" s="10"/>
    </row>
    <row r="26" spans="1:13" ht="12">
      <c r="A26" s="22" t="s">
        <v>49</v>
      </c>
      <c r="B26" s="8" t="s">
        <v>50</v>
      </c>
      <c r="I26" s="23"/>
      <c r="J26" s="23"/>
      <c r="K26" s="23"/>
      <c r="L26" s="23"/>
      <c r="M26" s="23"/>
    </row>
    <row r="27" spans="1:13" ht="12">
      <c r="A27" s="21"/>
      <c r="I27" s="23"/>
      <c r="J27" s="23"/>
      <c r="K27" s="23"/>
      <c r="L27" s="23"/>
      <c r="M27" s="23"/>
    </row>
    <row r="28" ht="12">
      <c r="A28" s="21"/>
    </row>
  </sheetData>
  <mergeCells count="1">
    <mergeCell ref="F5:J5"/>
  </mergeCells>
  <printOptions horizontalCentered="1"/>
  <pageMargins left="0.68" right="0.75" top="0.32" bottom="1" header="0.82" footer="0.5118110236220472"/>
  <pageSetup fitToHeight="0" fitToWidth="0" orientation="landscape" scale="60" r:id="rId1"/>
  <rowBreaks count="1" manualBreakCount="1">
    <brk id="57" max="65535" man="1"/>
  </rowBreaks>
</worksheet>
</file>

<file path=xl/worksheets/sheet8.xml><?xml version="1.0" encoding="utf-8"?>
<worksheet xmlns="http://schemas.openxmlformats.org/spreadsheetml/2006/main" xmlns:r="http://schemas.openxmlformats.org/officeDocument/2006/relationships">
  <dimension ref="A1:AX74"/>
  <sheetViews>
    <sheetView view="pageBreakPreview" zoomScale="75" zoomScaleNormal="75" zoomScaleSheetLayoutView="75" workbookViewId="0" topLeftCell="A2">
      <selection activeCell="N27" sqref="N27"/>
    </sheetView>
  </sheetViews>
  <sheetFormatPr defaultColWidth="11.421875" defaultRowHeight="12.75"/>
  <cols>
    <col min="1" max="2" width="0.9921875" style="0" customWidth="1"/>
    <col min="3" max="3" width="1.28515625" style="0" customWidth="1"/>
    <col min="4" max="4" width="1.1484375" style="0" customWidth="1"/>
    <col min="5" max="5" width="9.421875" style="0" customWidth="1"/>
    <col min="6" max="6" width="13.140625" style="0" customWidth="1"/>
    <col min="7" max="7" width="7.28125" style="0" customWidth="1"/>
    <col min="8" max="8" width="8.140625" style="0" customWidth="1"/>
    <col min="9" max="9" width="5.8515625" style="0" customWidth="1"/>
    <col min="10" max="10" width="8.7109375" style="0" customWidth="1"/>
    <col min="11" max="11" width="6.421875" style="0" customWidth="1"/>
    <col min="12" max="12" width="5.57421875" style="0" customWidth="1"/>
    <col min="13" max="13" width="8.140625" style="0" customWidth="1"/>
    <col min="14" max="14" width="6.28125" style="0" customWidth="1"/>
    <col min="15" max="15" width="5.421875" style="0" customWidth="1"/>
    <col min="16" max="16" width="7.57421875" style="0" customWidth="1"/>
    <col min="17" max="17" width="6.57421875" style="0" customWidth="1"/>
    <col min="18" max="18" width="5.421875" style="0" customWidth="1"/>
    <col min="19" max="19" width="7.28125" style="0" customWidth="1"/>
    <col min="20" max="21" width="5.421875" style="0" customWidth="1"/>
    <col min="22" max="22" width="5.8515625" style="0" customWidth="1"/>
    <col min="23" max="23" width="6.57421875" style="0" customWidth="1"/>
    <col min="24" max="24" width="5.421875" style="0" customWidth="1"/>
    <col min="25" max="26" width="5.57421875" style="0" customWidth="1"/>
    <col min="27" max="27" width="5.28125" style="0" customWidth="1"/>
    <col min="28" max="28" width="6.00390625" style="0" customWidth="1"/>
    <col min="29" max="29" width="6.7109375" style="0" customWidth="1"/>
    <col min="30" max="30" width="6.140625" style="0" customWidth="1"/>
    <col min="31" max="31" width="4.7109375" style="0" customWidth="1"/>
    <col min="32" max="32" width="6.140625" style="0" customWidth="1"/>
    <col min="33" max="33" width="5.28125" style="0" customWidth="1"/>
    <col min="34" max="34" width="4.7109375" style="0" customWidth="1"/>
    <col min="35" max="35" width="5.57421875" style="0" customWidth="1"/>
    <col min="36" max="36" width="5.421875" style="0" customWidth="1"/>
    <col min="37" max="39" width="12.57421875" style="0" customWidth="1"/>
    <col min="40" max="43" width="10.421875" style="0" bestFit="1" customWidth="1"/>
  </cols>
  <sheetData>
    <row r="1" spans="2:36" ht="15.75">
      <c r="B1" s="67"/>
      <c r="C1" s="68"/>
      <c r="D1" s="67"/>
      <c r="E1" s="69"/>
      <c r="F1" s="67"/>
      <c r="H1" s="33"/>
      <c r="I1" s="33"/>
      <c r="J1" s="33"/>
      <c r="K1" s="33"/>
      <c r="L1" s="33"/>
      <c r="M1" s="33"/>
      <c r="N1" s="33"/>
      <c r="O1" s="33"/>
      <c r="P1" s="33"/>
      <c r="Q1" s="33"/>
      <c r="R1" s="33"/>
      <c r="S1" s="33"/>
      <c r="T1" s="33"/>
      <c r="U1" s="33"/>
      <c r="V1" s="33"/>
      <c r="W1" s="33"/>
      <c r="X1" s="33"/>
      <c r="Y1" s="33"/>
      <c r="Z1" s="33"/>
      <c r="AA1" s="33"/>
      <c r="AB1" s="33"/>
      <c r="AC1" s="33"/>
      <c r="AD1" s="33"/>
      <c r="AE1" s="27"/>
      <c r="AF1" s="27"/>
      <c r="AG1" s="27"/>
      <c r="AH1" s="27"/>
      <c r="AI1" s="27"/>
      <c r="AJ1" s="27"/>
    </row>
    <row r="2" spans="2:36" ht="12.75">
      <c r="B2" s="402" t="s">
        <v>378</v>
      </c>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row>
    <row r="3" spans="2:41" ht="12.75">
      <c r="B3" s="392" t="s">
        <v>382</v>
      </c>
      <c r="C3" s="392"/>
      <c r="D3" s="392"/>
      <c r="E3" s="392"/>
      <c r="F3" s="392"/>
      <c r="G3" s="392"/>
      <c r="H3" s="392"/>
      <c r="I3" s="392"/>
      <c r="J3" s="392"/>
      <c r="K3" s="392"/>
      <c r="L3" s="392"/>
      <c r="M3" s="392"/>
      <c r="N3" s="392"/>
      <c r="O3" s="392"/>
      <c r="P3" s="392"/>
      <c r="Q3" s="392"/>
      <c r="R3" s="392"/>
      <c r="S3" s="392"/>
      <c r="T3" s="392"/>
      <c r="U3" s="392"/>
      <c r="V3" s="392"/>
      <c r="W3" s="392"/>
      <c r="X3" s="392"/>
      <c r="Y3" s="392"/>
      <c r="Z3" s="392"/>
      <c r="AA3" s="392"/>
      <c r="AB3" s="392"/>
      <c r="AC3" s="392"/>
      <c r="AD3" s="392"/>
      <c r="AE3" s="392"/>
      <c r="AF3" s="392"/>
      <c r="AG3" s="392"/>
      <c r="AH3" s="392"/>
      <c r="AI3" s="392"/>
      <c r="AJ3" s="392"/>
      <c r="AK3" s="33"/>
      <c r="AL3" s="33"/>
      <c r="AM3" s="33"/>
      <c r="AN3" s="33"/>
      <c r="AO3" s="33"/>
    </row>
    <row r="4" spans="2:36" s="3" customFormat="1" ht="12.75">
      <c r="B4" s="32"/>
      <c r="C4" s="32"/>
      <c r="D4" s="32"/>
      <c r="E4" s="32"/>
      <c r="F4" s="32"/>
      <c r="G4" s="32"/>
      <c r="H4" s="32"/>
      <c r="I4" s="32"/>
      <c r="J4" s="32"/>
      <c r="K4" s="32"/>
      <c r="L4" s="32"/>
      <c r="M4" s="30"/>
      <c r="N4" s="30"/>
      <c r="O4" s="30"/>
      <c r="P4" s="30"/>
      <c r="Q4" s="30"/>
      <c r="R4" s="30"/>
      <c r="S4" s="32"/>
      <c r="T4" s="32"/>
      <c r="U4" s="32"/>
      <c r="V4" s="32"/>
      <c r="W4" s="32"/>
      <c r="X4" s="32"/>
      <c r="Y4" s="32"/>
      <c r="Z4" s="32"/>
      <c r="AA4" s="32"/>
      <c r="AB4" s="32"/>
      <c r="AC4" s="32"/>
      <c r="AD4" s="32"/>
      <c r="AE4" s="32"/>
      <c r="AF4" s="32"/>
      <c r="AG4" s="32"/>
      <c r="AH4" s="30"/>
      <c r="AI4" s="30"/>
      <c r="AJ4" s="30"/>
    </row>
    <row r="5" spans="2:21" s="28" customFormat="1" ht="12.75">
      <c r="B5" s="66"/>
      <c r="C5" s="66"/>
      <c r="D5" s="66"/>
      <c r="E5" s="66"/>
      <c r="F5" s="66"/>
      <c r="G5" s="403" t="s">
        <v>482</v>
      </c>
      <c r="H5" s="404"/>
      <c r="I5" s="404"/>
      <c r="J5" s="404"/>
      <c r="K5" s="404"/>
      <c r="L5" s="404"/>
      <c r="M5" s="404"/>
      <c r="N5" s="404"/>
      <c r="O5" s="404"/>
      <c r="P5" s="404"/>
      <c r="Q5" s="404"/>
      <c r="R5" s="404"/>
      <c r="S5" s="404"/>
      <c r="T5" s="404"/>
      <c r="U5" s="405"/>
    </row>
    <row r="6" spans="2:21" s="28" customFormat="1" ht="12.75">
      <c r="B6" s="80"/>
      <c r="C6" s="80"/>
      <c r="D6" s="80"/>
      <c r="E6" s="80"/>
      <c r="F6" s="80"/>
      <c r="G6" s="406" t="s">
        <v>350</v>
      </c>
      <c r="H6" s="407"/>
      <c r="I6" s="407"/>
      <c r="J6" s="407" t="s">
        <v>351</v>
      </c>
      <c r="K6" s="407"/>
      <c r="L6" s="407"/>
      <c r="M6" s="407" t="s">
        <v>352</v>
      </c>
      <c r="N6" s="407"/>
      <c r="O6" s="407"/>
      <c r="P6" s="407" t="s">
        <v>353</v>
      </c>
      <c r="Q6" s="407"/>
      <c r="R6" s="407"/>
      <c r="S6" s="407" t="s">
        <v>483</v>
      </c>
      <c r="T6" s="407"/>
      <c r="U6" s="408"/>
    </row>
    <row r="7" spans="2:21" s="28" customFormat="1" ht="12.75">
      <c r="B7" s="81" t="s">
        <v>192</v>
      </c>
      <c r="C7" s="80"/>
      <c r="D7" s="80"/>
      <c r="E7" s="80"/>
      <c r="F7" s="80"/>
      <c r="G7" s="80" t="s">
        <v>88</v>
      </c>
      <c r="H7" s="80" t="s">
        <v>89</v>
      </c>
      <c r="I7" s="80" t="s">
        <v>90</v>
      </c>
      <c r="J7" s="80" t="s">
        <v>88</v>
      </c>
      <c r="K7" s="80" t="s">
        <v>89</v>
      </c>
      <c r="L7" s="80" t="s">
        <v>90</v>
      </c>
      <c r="M7" s="80" t="s">
        <v>88</v>
      </c>
      <c r="N7" s="80" t="s">
        <v>89</v>
      </c>
      <c r="O7" s="80" t="s">
        <v>90</v>
      </c>
      <c r="P7" s="80" t="s">
        <v>88</v>
      </c>
      <c r="Q7" s="80" t="s">
        <v>89</v>
      </c>
      <c r="R7" s="80" t="s">
        <v>90</v>
      </c>
      <c r="S7" s="148" t="s">
        <v>88</v>
      </c>
      <c r="T7" s="149" t="s">
        <v>89</v>
      </c>
      <c r="U7" s="150" t="s">
        <v>90</v>
      </c>
    </row>
    <row r="8" spans="2:21" s="28" customFormat="1" ht="12.75">
      <c r="B8" s="80"/>
      <c r="C8" s="80"/>
      <c r="D8" s="80"/>
      <c r="E8" s="80"/>
      <c r="F8" s="80"/>
      <c r="G8" s="84"/>
      <c r="H8" s="84"/>
      <c r="I8" s="84"/>
      <c r="J8" s="80"/>
      <c r="K8" s="80"/>
      <c r="L8" s="80"/>
      <c r="M8" s="80"/>
      <c r="N8" s="80"/>
      <c r="O8" s="80"/>
      <c r="P8" s="80"/>
      <c r="Q8" s="80"/>
      <c r="R8" s="80"/>
      <c r="S8" s="112"/>
      <c r="T8" s="80"/>
      <c r="U8" s="113"/>
    </row>
    <row r="9" spans="1:34" s="3" customFormat="1" ht="12.75">
      <c r="A9" s="110"/>
      <c r="B9" s="115" t="s">
        <v>185</v>
      </c>
      <c r="C9" s="115"/>
      <c r="D9" s="115"/>
      <c r="E9" s="115"/>
      <c r="F9" s="115"/>
      <c r="G9" s="142" t="e">
        <v>#REF!</v>
      </c>
      <c r="H9" s="143" t="e">
        <v>#REF!</v>
      </c>
      <c r="I9" s="143" t="e">
        <v>#REF!</v>
      </c>
      <c r="J9" s="142" t="e">
        <v>#REF!</v>
      </c>
      <c r="K9" s="143" t="e">
        <v>#REF!</v>
      </c>
      <c r="L9" s="144" t="e">
        <v>#REF!</v>
      </c>
      <c r="M9" s="143" t="e">
        <v>#REF!</v>
      </c>
      <c r="N9" s="143" t="e">
        <v>#REF!</v>
      </c>
      <c r="O9" s="144" t="e">
        <v>#REF!</v>
      </c>
      <c r="P9" s="143" t="e">
        <v>#REF!</v>
      </c>
      <c r="Q9" s="143" t="e">
        <v>#REF!</v>
      </c>
      <c r="R9" s="143" t="e">
        <v>#REF!</v>
      </c>
      <c r="S9" s="142" t="e">
        <v>#REF!</v>
      </c>
      <c r="T9" s="143" t="e">
        <v>#REF!</v>
      </c>
      <c r="U9" s="144" t="e">
        <v>#REF!</v>
      </c>
      <c r="W9" s="105"/>
      <c r="X9" s="105"/>
      <c r="Y9" s="105"/>
      <c r="Z9" s="105"/>
      <c r="AA9" s="105"/>
      <c r="AB9" s="105"/>
      <c r="AC9" s="105"/>
      <c r="AD9" s="105"/>
      <c r="AE9" s="105"/>
      <c r="AF9" s="105"/>
      <c r="AG9" s="105"/>
      <c r="AH9" s="105"/>
    </row>
    <row r="10" spans="1:34" s="3" customFormat="1" ht="12.75">
      <c r="A10" s="114"/>
      <c r="B10" s="83"/>
      <c r="C10" s="83" t="s">
        <v>104</v>
      </c>
      <c r="D10" s="83"/>
      <c r="E10" s="83"/>
      <c r="F10" s="83"/>
      <c r="G10" s="145" t="e">
        <v>#REF!</v>
      </c>
      <c r="H10" s="84" t="e">
        <v>#REF!</v>
      </c>
      <c r="I10" s="84" t="e">
        <v>#REF!</v>
      </c>
      <c r="J10" s="145">
        <v>-0.20712578290230965</v>
      </c>
      <c r="K10" s="84">
        <v>4.606572428276763</v>
      </c>
      <c r="L10" s="146">
        <v>4.38990524616743</v>
      </c>
      <c r="M10" s="84">
        <v>0</v>
      </c>
      <c r="N10" s="84" t="e">
        <v>#REF!</v>
      </c>
      <c r="O10" s="146" t="e">
        <v>#REF!</v>
      </c>
      <c r="P10" s="84" t="e">
        <v>#REF!</v>
      </c>
      <c r="Q10" s="84" t="e">
        <v>#REF!</v>
      </c>
      <c r="R10" s="84" t="e">
        <v>#REF!</v>
      </c>
      <c r="S10" s="145" t="e">
        <v>#REF!</v>
      </c>
      <c r="T10" s="84" t="e">
        <v>#REF!</v>
      </c>
      <c r="U10" s="146" t="e">
        <v>#REF!</v>
      </c>
      <c r="W10" s="105"/>
      <c r="X10" s="105"/>
      <c r="Y10" s="105"/>
      <c r="Z10" s="105"/>
      <c r="AA10" s="105"/>
      <c r="AB10" s="105"/>
      <c r="AC10" s="105"/>
      <c r="AD10" s="105"/>
      <c r="AE10" s="105"/>
      <c r="AF10" s="105"/>
      <c r="AG10" s="105"/>
      <c r="AH10" s="105"/>
    </row>
    <row r="11" spans="1:34" s="3" customFormat="1" ht="12.75">
      <c r="A11" s="114"/>
      <c r="B11" s="83"/>
      <c r="C11" s="83"/>
      <c r="D11" s="83" t="s">
        <v>186</v>
      </c>
      <c r="E11" s="83"/>
      <c r="F11" s="83"/>
      <c r="G11" s="145" t="e">
        <v>#REF!</v>
      </c>
      <c r="H11" s="84" t="e">
        <v>#REF!</v>
      </c>
      <c r="I11" s="84" t="e">
        <v>#REF!</v>
      </c>
      <c r="J11" s="145">
        <v>-0.13979850631659474</v>
      </c>
      <c r="K11" s="84">
        <v>4.60202336303945</v>
      </c>
      <c r="L11" s="146">
        <v>4.455791296800982</v>
      </c>
      <c r="M11" s="84">
        <v>0</v>
      </c>
      <c r="N11" s="84" t="e">
        <v>#REF!</v>
      </c>
      <c r="O11" s="146" t="e">
        <v>#REF!</v>
      </c>
      <c r="P11" s="84" t="e">
        <v>#REF!</v>
      </c>
      <c r="Q11" s="84" t="e">
        <v>#REF!</v>
      </c>
      <c r="R11" s="84" t="e">
        <v>#REF!</v>
      </c>
      <c r="S11" s="145" t="e">
        <v>#REF!</v>
      </c>
      <c r="T11" s="84" t="e">
        <v>#REF!</v>
      </c>
      <c r="U11" s="146" t="e">
        <v>#REF!</v>
      </c>
      <c r="W11" s="105"/>
      <c r="X11" s="105"/>
      <c r="Y11" s="105"/>
      <c r="Z11" s="105"/>
      <c r="AA11" s="105"/>
      <c r="AB11" s="105"/>
      <c r="AC11" s="105"/>
      <c r="AD11" s="105"/>
      <c r="AE11" s="105"/>
      <c r="AF11" s="105"/>
      <c r="AG11" s="105"/>
      <c r="AH11" s="105"/>
    </row>
    <row r="12" spans="1:34" s="3" customFormat="1" ht="12.75">
      <c r="A12" s="114"/>
      <c r="B12" s="83"/>
      <c r="C12" s="83"/>
      <c r="D12" s="83"/>
      <c r="E12" s="135" t="s">
        <v>474</v>
      </c>
      <c r="F12" s="83"/>
      <c r="G12" s="145" t="e">
        <v>#REF!</v>
      </c>
      <c r="H12" s="84" t="e">
        <v>#REF!</v>
      </c>
      <c r="I12" s="84" t="e">
        <v>#REF!</v>
      </c>
      <c r="J12" s="145">
        <v>-0.6975090915829298</v>
      </c>
      <c r="K12" s="84">
        <v>4.717926210513298</v>
      </c>
      <c r="L12" s="146">
        <v>3.9875091546778663</v>
      </c>
      <c r="M12" s="84">
        <v>0</v>
      </c>
      <c r="N12" s="84" t="e">
        <v>#REF!</v>
      </c>
      <c r="O12" s="146" t="e">
        <v>#REF!</v>
      </c>
      <c r="P12" s="84" t="e">
        <v>#REF!</v>
      </c>
      <c r="Q12" s="84" t="e">
        <v>#REF!</v>
      </c>
      <c r="R12" s="84" t="e">
        <v>#REF!</v>
      </c>
      <c r="S12" s="145" t="e">
        <v>#REF!</v>
      </c>
      <c r="T12" s="84" t="e">
        <v>#REF!</v>
      </c>
      <c r="U12" s="146" t="e">
        <v>#REF!</v>
      </c>
      <c r="W12" s="105"/>
      <c r="X12" s="105"/>
      <c r="Y12" s="105"/>
      <c r="Z12" s="105"/>
      <c r="AA12" s="105"/>
      <c r="AB12" s="105"/>
      <c r="AC12" s="105"/>
      <c r="AD12" s="105"/>
      <c r="AE12" s="105"/>
      <c r="AF12" s="105"/>
      <c r="AG12" s="105"/>
      <c r="AH12" s="105"/>
    </row>
    <row r="13" spans="1:34" s="3" customFormat="1" ht="12.75">
      <c r="A13" s="114"/>
      <c r="B13" s="83"/>
      <c r="C13" s="83"/>
      <c r="D13" s="83"/>
      <c r="E13" s="127" t="s">
        <v>477</v>
      </c>
      <c r="F13" s="83"/>
      <c r="G13" s="145" t="e">
        <v>#REF!</v>
      </c>
      <c r="H13" s="84" t="e">
        <v>#REF!</v>
      </c>
      <c r="I13" s="84" t="e">
        <v>#REF!</v>
      </c>
      <c r="J13" s="145">
        <v>-2.317106459464725</v>
      </c>
      <c r="K13" s="84">
        <v>5.38458964909745</v>
      </c>
      <c r="L13" s="146">
        <v>2.9427165150578247</v>
      </c>
      <c r="M13" s="84">
        <v>0</v>
      </c>
      <c r="N13" s="84" t="e">
        <v>#REF!</v>
      </c>
      <c r="O13" s="146" t="e">
        <v>#REF!</v>
      </c>
      <c r="P13" s="84" t="e">
        <v>#REF!</v>
      </c>
      <c r="Q13" s="84" t="e">
        <v>#REF!</v>
      </c>
      <c r="R13" s="84" t="e">
        <v>#REF!</v>
      </c>
      <c r="S13" s="145" t="e">
        <v>#REF!</v>
      </c>
      <c r="T13" s="84" t="e">
        <v>#REF!</v>
      </c>
      <c r="U13" s="146" t="e">
        <v>#REF!</v>
      </c>
      <c r="W13" s="105"/>
      <c r="X13" s="105"/>
      <c r="Y13" s="105"/>
      <c r="Z13" s="105"/>
      <c r="AA13" s="105"/>
      <c r="AB13" s="105"/>
      <c r="AC13" s="105"/>
      <c r="AD13" s="105"/>
      <c r="AE13" s="105"/>
      <c r="AF13" s="105"/>
      <c r="AG13" s="105"/>
      <c r="AH13" s="105"/>
    </row>
    <row r="14" spans="1:34" s="3" customFormat="1" ht="12.75">
      <c r="A14" s="114"/>
      <c r="B14" s="83"/>
      <c r="C14" s="83"/>
      <c r="D14" s="83"/>
      <c r="E14" s="3" t="s">
        <v>475</v>
      </c>
      <c r="F14" s="83"/>
      <c r="G14" s="145" t="e">
        <v>#REF!</v>
      </c>
      <c r="H14" s="84" t="e">
        <v>#REF!</v>
      </c>
      <c r="I14" s="84" t="e">
        <v>#REF!</v>
      </c>
      <c r="J14" s="145">
        <v>-2.5430970521863543</v>
      </c>
      <c r="K14" s="84">
        <v>3.143791658192029</v>
      </c>
      <c r="L14" s="146">
        <v>0.5207449330193299</v>
      </c>
      <c r="M14" s="84">
        <v>0</v>
      </c>
      <c r="N14" s="84" t="e">
        <v>#REF!</v>
      </c>
      <c r="O14" s="146" t="e">
        <v>#REF!</v>
      </c>
      <c r="P14" s="84" t="e">
        <v>#REF!</v>
      </c>
      <c r="Q14" s="84" t="e">
        <v>#REF!</v>
      </c>
      <c r="R14" s="84" t="e">
        <v>#REF!</v>
      </c>
      <c r="S14" s="145" t="e">
        <v>#REF!</v>
      </c>
      <c r="T14" s="84" t="e">
        <v>#REF!</v>
      </c>
      <c r="U14" s="146" t="e">
        <v>#REF!</v>
      </c>
      <c r="W14" s="105"/>
      <c r="X14" s="105"/>
      <c r="Y14" s="105"/>
      <c r="Z14" s="105"/>
      <c r="AA14" s="105"/>
      <c r="AB14" s="105"/>
      <c r="AC14" s="105"/>
      <c r="AD14" s="105"/>
      <c r="AE14" s="105"/>
      <c r="AF14" s="105"/>
      <c r="AG14" s="105"/>
      <c r="AH14" s="105"/>
    </row>
    <row r="15" spans="1:34" s="3" customFormat="1" ht="12.75">
      <c r="A15" s="114"/>
      <c r="B15" s="83"/>
      <c r="C15" s="83"/>
      <c r="D15" s="83"/>
      <c r="E15" s="127" t="s">
        <v>476</v>
      </c>
      <c r="F15" s="83"/>
      <c r="G15" s="145" t="e">
        <v>#REF!</v>
      </c>
      <c r="H15" s="84" t="e">
        <v>#REF!</v>
      </c>
      <c r="I15" s="84" t="e">
        <v>#REF!</v>
      </c>
      <c r="J15" s="145">
        <v>7.232408068744505</v>
      </c>
      <c r="K15" s="84">
        <v>22.184856379898335</v>
      </c>
      <c r="L15" s="146">
        <v>31.021763791501996</v>
      </c>
      <c r="M15" s="84">
        <v>0</v>
      </c>
      <c r="N15" s="84" t="e">
        <v>#REF!</v>
      </c>
      <c r="O15" s="146" t="e">
        <v>#REF!</v>
      </c>
      <c r="P15" s="84" t="e">
        <v>#REF!</v>
      </c>
      <c r="Q15" s="84" t="e">
        <v>#REF!</v>
      </c>
      <c r="R15" s="84" t="e">
        <v>#REF!</v>
      </c>
      <c r="S15" s="145" t="e">
        <v>#REF!</v>
      </c>
      <c r="T15" s="84" t="e">
        <v>#REF!</v>
      </c>
      <c r="U15" s="146" t="e">
        <v>#REF!</v>
      </c>
      <c r="W15" s="105"/>
      <c r="X15" s="105"/>
      <c r="Y15" s="105"/>
      <c r="Z15" s="105"/>
      <c r="AA15" s="105"/>
      <c r="AB15" s="105"/>
      <c r="AC15" s="105"/>
      <c r="AD15" s="105"/>
      <c r="AE15" s="105"/>
      <c r="AF15" s="105"/>
      <c r="AG15" s="105"/>
      <c r="AH15" s="105"/>
    </row>
    <row r="16" spans="1:34" s="3" customFormat="1" ht="12.75">
      <c r="A16" s="114"/>
      <c r="B16" s="83"/>
      <c r="C16" s="83"/>
      <c r="D16" s="83" t="s">
        <v>101</v>
      </c>
      <c r="E16" s="83"/>
      <c r="F16" s="83"/>
      <c r="G16" s="145" t="e">
        <v>#REF!</v>
      </c>
      <c r="H16" s="84" t="e">
        <v>#REF!</v>
      </c>
      <c r="I16" s="84" t="e">
        <v>#REF!</v>
      </c>
      <c r="J16" s="145">
        <v>2.078713692332073</v>
      </c>
      <c r="K16" s="84">
        <v>2.2151211134965934</v>
      </c>
      <c r="L16" s="146">
        <v>4.339880831716684</v>
      </c>
      <c r="M16" s="84">
        <v>0</v>
      </c>
      <c r="N16" s="84" t="e">
        <v>#REF!</v>
      </c>
      <c r="O16" s="146" t="e">
        <v>#REF!</v>
      </c>
      <c r="P16" s="84" t="e">
        <v>#REF!</v>
      </c>
      <c r="Q16" s="84" t="e">
        <v>#REF!</v>
      </c>
      <c r="R16" s="84" t="e">
        <v>#REF!</v>
      </c>
      <c r="S16" s="145" t="e">
        <v>#REF!</v>
      </c>
      <c r="T16" s="84" t="e">
        <v>#REF!</v>
      </c>
      <c r="U16" s="146" t="e">
        <v>#REF!</v>
      </c>
      <c r="W16" s="105"/>
      <c r="X16" s="105"/>
      <c r="Y16" s="105"/>
      <c r="Z16" s="105"/>
      <c r="AA16" s="105"/>
      <c r="AB16" s="105"/>
      <c r="AC16" s="105"/>
      <c r="AD16" s="105"/>
      <c r="AE16" s="105"/>
      <c r="AF16" s="105"/>
      <c r="AG16" s="105"/>
      <c r="AH16" s="105"/>
    </row>
    <row r="17" spans="1:34" s="3" customFormat="1" ht="12.75">
      <c r="A17" s="114"/>
      <c r="B17" s="83"/>
      <c r="C17" s="83" t="s">
        <v>102</v>
      </c>
      <c r="D17" s="83"/>
      <c r="E17" s="83"/>
      <c r="F17" s="83"/>
      <c r="G17" s="145" t="e">
        <v>#REF!</v>
      </c>
      <c r="H17" s="84" t="e">
        <v>#REF!</v>
      </c>
      <c r="I17" s="84" t="e">
        <v>#REF!</v>
      </c>
      <c r="J17" s="145">
        <v>23.808634520664597</v>
      </c>
      <c r="K17" s="84">
        <v>1.4097150516965087</v>
      </c>
      <c r="L17" s="146">
        <v>25.55398347680233</v>
      </c>
      <c r="M17" s="84">
        <v>0</v>
      </c>
      <c r="N17" s="84" t="e">
        <v>#REF!</v>
      </c>
      <c r="O17" s="146" t="e">
        <v>#REF!</v>
      </c>
      <c r="P17" s="84" t="e">
        <v>#REF!</v>
      </c>
      <c r="Q17" s="84" t="e">
        <v>#REF!</v>
      </c>
      <c r="R17" s="84" t="e">
        <v>#REF!</v>
      </c>
      <c r="S17" s="145" t="e">
        <v>#REF!</v>
      </c>
      <c r="T17" s="84" t="e">
        <v>#REF!</v>
      </c>
      <c r="U17" s="146" t="e">
        <v>#REF!</v>
      </c>
      <c r="W17" s="105"/>
      <c r="X17" s="105"/>
      <c r="Y17" s="105"/>
      <c r="Z17" s="105"/>
      <c r="AA17" s="105"/>
      <c r="AB17" s="105"/>
      <c r="AC17" s="105"/>
      <c r="AD17" s="105"/>
      <c r="AE17" s="105"/>
      <c r="AF17" s="105"/>
      <c r="AG17" s="105"/>
      <c r="AH17" s="105"/>
    </row>
    <row r="18" spans="1:34" s="3" customFormat="1" ht="12.75">
      <c r="A18" s="114"/>
      <c r="B18" s="83"/>
      <c r="C18" s="83" t="s">
        <v>103</v>
      </c>
      <c r="D18" s="83"/>
      <c r="E18" s="83"/>
      <c r="F18" s="83"/>
      <c r="G18" s="145" t="e">
        <v>#REF!</v>
      </c>
      <c r="H18" s="84" t="e">
        <v>#REF!</v>
      </c>
      <c r="I18" s="84" t="e">
        <v>#REF!</v>
      </c>
      <c r="J18" s="145">
        <v>-7.4761227847194505</v>
      </c>
      <c r="K18" s="84">
        <v>6.403718820410887</v>
      </c>
      <c r="L18" s="146">
        <v>-1.5511538461106795</v>
      </c>
      <c r="M18" s="84">
        <v>0</v>
      </c>
      <c r="N18" s="84" t="e">
        <v>#REF!</v>
      </c>
      <c r="O18" s="146" t="e">
        <v>#REF!</v>
      </c>
      <c r="P18" s="84" t="e">
        <v>#REF!</v>
      </c>
      <c r="Q18" s="84" t="e">
        <v>#REF!</v>
      </c>
      <c r="R18" s="84" t="e">
        <v>#REF!</v>
      </c>
      <c r="S18" s="145" t="e">
        <v>#REF!</v>
      </c>
      <c r="T18" s="84" t="e">
        <v>#REF!</v>
      </c>
      <c r="U18" s="146" t="e">
        <v>#REF!</v>
      </c>
      <c r="W18" s="105"/>
      <c r="X18" s="105"/>
      <c r="Y18" s="105"/>
      <c r="Z18" s="105"/>
      <c r="AA18" s="105"/>
      <c r="AB18" s="105"/>
      <c r="AC18" s="105"/>
      <c r="AD18" s="105"/>
      <c r="AE18" s="105"/>
      <c r="AF18" s="105"/>
      <c r="AG18" s="105"/>
      <c r="AH18" s="105"/>
    </row>
    <row r="19" spans="1:34" s="3" customFormat="1" ht="12.75">
      <c r="A19" s="116"/>
      <c r="B19" s="85"/>
      <c r="C19" s="86" t="s">
        <v>187</v>
      </c>
      <c r="D19" s="85"/>
      <c r="E19" s="85"/>
      <c r="F19" s="85"/>
      <c r="G19" s="145" t="e">
        <v>#REF!</v>
      </c>
      <c r="H19" s="84" t="e">
        <v>#REF!</v>
      </c>
      <c r="I19" s="84" t="e">
        <v>#REF!</v>
      </c>
      <c r="J19" s="145">
        <v>-2.3956939450695387</v>
      </c>
      <c r="K19" s="84">
        <v>3.627992371053651</v>
      </c>
      <c r="L19" s="146">
        <v>1.1453828324231807</v>
      </c>
      <c r="M19" s="84">
        <v>0</v>
      </c>
      <c r="N19" s="84" t="e">
        <v>#REF!</v>
      </c>
      <c r="O19" s="146" t="e">
        <v>#REF!</v>
      </c>
      <c r="P19" s="84" t="e">
        <v>#REF!</v>
      </c>
      <c r="Q19" s="84" t="e">
        <v>#REF!</v>
      </c>
      <c r="R19" s="84" t="e">
        <v>#REF!</v>
      </c>
      <c r="S19" s="145" t="e">
        <v>#REF!</v>
      </c>
      <c r="T19" s="84" t="e">
        <v>#REF!</v>
      </c>
      <c r="U19" s="146" t="e">
        <v>#REF!</v>
      </c>
      <c r="W19" s="105"/>
      <c r="X19" s="105"/>
      <c r="Y19" s="105"/>
      <c r="Z19" s="105"/>
      <c r="AA19" s="105"/>
      <c r="AB19" s="105"/>
      <c r="AC19" s="105"/>
      <c r="AD19" s="105"/>
      <c r="AE19" s="105"/>
      <c r="AF19" s="105"/>
      <c r="AG19" s="105"/>
      <c r="AH19" s="105"/>
    </row>
    <row r="20" spans="2:36" ht="12.75">
      <c r="B20" s="84"/>
      <c r="C20" s="84"/>
      <c r="D20" s="84"/>
      <c r="E20" s="84"/>
      <c r="F20" s="84"/>
      <c r="G20" s="147"/>
      <c r="H20" s="109"/>
      <c r="I20" s="109"/>
      <c r="J20" s="147"/>
      <c r="K20" s="109"/>
      <c r="L20" s="151"/>
      <c r="M20" s="109"/>
      <c r="N20" s="109"/>
      <c r="O20" s="151"/>
      <c r="P20" s="109"/>
      <c r="Q20" s="109"/>
      <c r="R20" s="109"/>
      <c r="S20" s="109"/>
      <c r="T20" s="109"/>
      <c r="U20" s="151"/>
      <c r="V20" s="109"/>
      <c r="W20" s="109"/>
      <c r="X20" s="109"/>
      <c r="Y20" s="109"/>
      <c r="Z20" s="109"/>
      <c r="AA20" s="109"/>
      <c r="AB20" s="109"/>
      <c r="AC20" s="109"/>
      <c r="AD20" s="109"/>
      <c r="AE20" s="109"/>
      <c r="AF20" s="109"/>
      <c r="AG20" s="109"/>
      <c r="AH20" s="147"/>
      <c r="AI20" s="109"/>
      <c r="AJ20" s="151"/>
    </row>
    <row r="21" spans="2:36" ht="12.75">
      <c r="B21" s="87"/>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31"/>
      <c r="AF21" s="31"/>
      <c r="AG21" s="31"/>
      <c r="AH21" s="31"/>
      <c r="AI21" s="31"/>
      <c r="AJ21" s="31"/>
    </row>
    <row r="22" spans="3:36" ht="12.75">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31"/>
      <c r="AG22" s="31"/>
      <c r="AH22" s="31"/>
      <c r="AI22" s="31"/>
      <c r="AJ22" s="31"/>
    </row>
    <row r="23" spans="2:36" ht="12.75">
      <c r="B23" s="88"/>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31"/>
      <c r="AF23" s="31"/>
      <c r="AG23" s="31"/>
      <c r="AH23" s="31"/>
      <c r="AI23" s="31"/>
      <c r="AJ23" s="31"/>
    </row>
    <row r="24" spans="2:36" ht="12.75">
      <c r="B24" s="88"/>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31"/>
      <c r="AF24" s="31"/>
      <c r="AG24" s="31"/>
      <c r="AH24" s="31"/>
      <c r="AI24" s="31"/>
      <c r="AJ24" s="31"/>
    </row>
    <row r="25" spans="2:36" ht="12.75">
      <c r="B25" s="88"/>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31"/>
      <c r="AF25" s="31"/>
      <c r="AG25" s="31"/>
      <c r="AH25" s="31"/>
      <c r="AI25" s="31"/>
      <c r="AJ25" s="31"/>
    </row>
    <row r="26" spans="2:36" ht="12.75">
      <c r="B26" s="88"/>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31"/>
      <c r="AF26" s="31"/>
      <c r="AG26" s="31"/>
      <c r="AH26" s="31"/>
      <c r="AI26" s="31"/>
      <c r="AJ26" s="31"/>
    </row>
    <row r="27" spans="2:36" ht="12.75">
      <c r="B27" s="402" t="s">
        <v>379</v>
      </c>
      <c r="C27" s="402"/>
      <c r="D27" s="402"/>
      <c r="E27" s="402"/>
      <c r="F27" s="402"/>
      <c r="G27" s="402"/>
      <c r="H27" s="402"/>
      <c r="I27" s="402"/>
      <c r="J27" s="402"/>
      <c r="K27" s="402"/>
      <c r="L27" s="402"/>
      <c r="M27" s="402"/>
      <c r="N27" s="402"/>
      <c r="O27" s="402"/>
      <c r="P27" s="402"/>
      <c r="Q27" s="402"/>
      <c r="R27" s="402"/>
      <c r="S27" s="402"/>
      <c r="T27" s="402"/>
      <c r="U27" s="402"/>
      <c r="V27" s="402"/>
      <c r="W27" s="402"/>
      <c r="X27" s="402"/>
      <c r="Y27" s="402"/>
      <c r="Z27" s="402"/>
      <c r="AA27" s="402"/>
      <c r="AB27" s="402"/>
      <c r="AC27" s="402"/>
      <c r="AD27" s="402"/>
      <c r="AE27" s="402"/>
      <c r="AF27" s="402"/>
      <c r="AG27" s="402"/>
      <c r="AH27" s="402"/>
      <c r="AI27" s="402"/>
      <c r="AJ27" s="402"/>
    </row>
    <row r="28" spans="2:41" ht="12.75">
      <c r="B28" s="392" t="s">
        <v>382</v>
      </c>
      <c r="C28" s="392"/>
      <c r="D28" s="392"/>
      <c r="E28" s="392"/>
      <c r="F28" s="392"/>
      <c r="G28" s="392"/>
      <c r="H28" s="392"/>
      <c r="I28" s="392"/>
      <c r="J28" s="392"/>
      <c r="K28" s="392"/>
      <c r="L28" s="392"/>
      <c r="M28" s="392"/>
      <c r="N28" s="392"/>
      <c r="O28" s="392"/>
      <c r="P28" s="392"/>
      <c r="Q28" s="392"/>
      <c r="R28" s="392"/>
      <c r="S28" s="392"/>
      <c r="T28" s="392"/>
      <c r="U28" s="392"/>
      <c r="V28" s="392"/>
      <c r="W28" s="392"/>
      <c r="X28" s="392"/>
      <c r="Y28" s="392"/>
      <c r="Z28" s="392"/>
      <c r="AA28" s="392"/>
      <c r="AB28" s="392"/>
      <c r="AC28" s="392"/>
      <c r="AD28" s="392"/>
      <c r="AE28" s="392"/>
      <c r="AF28" s="392"/>
      <c r="AG28" s="392"/>
      <c r="AH28" s="392"/>
      <c r="AI28" s="392"/>
      <c r="AJ28" s="392"/>
      <c r="AK28" s="33"/>
      <c r="AL28" s="33"/>
      <c r="AM28" s="33"/>
      <c r="AN28" s="33"/>
      <c r="AO28" s="33"/>
    </row>
    <row r="29" spans="2:36" ht="12.75">
      <c r="B29" s="88"/>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31"/>
      <c r="AF29" s="31"/>
      <c r="AG29" s="31"/>
      <c r="AH29" s="31"/>
      <c r="AI29" s="31"/>
      <c r="AJ29" s="31"/>
    </row>
    <row r="30" spans="2:21" s="28" customFormat="1" ht="12.75">
      <c r="B30" s="66"/>
      <c r="C30" s="66"/>
      <c r="D30" s="66"/>
      <c r="E30" s="66"/>
      <c r="F30" s="66"/>
      <c r="G30" s="111"/>
      <c r="H30" s="26"/>
      <c r="I30" s="26"/>
      <c r="J30" s="26"/>
      <c r="K30" s="26"/>
      <c r="L30" s="79" t="s">
        <v>482</v>
      </c>
      <c r="M30" s="79"/>
      <c r="N30" s="79"/>
      <c r="O30" s="79"/>
      <c r="P30" s="79"/>
      <c r="Q30" s="79"/>
      <c r="R30" s="79"/>
      <c r="S30" s="79"/>
      <c r="T30" s="79"/>
      <c r="U30" s="128"/>
    </row>
    <row r="31" spans="2:21" s="28" customFormat="1" ht="12.75">
      <c r="B31" s="80"/>
      <c r="C31" s="80"/>
      <c r="D31" s="80"/>
      <c r="E31" s="80"/>
      <c r="F31" s="80"/>
      <c r="G31" s="399" t="s">
        <v>350</v>
      </c>
      <c r="H31" s="400"/>
      <c r="I31" s="400"/>
      <c r="J31" s="400" t="s">
        <v>351</v>
      </c>
      <c r="K31" s="400"/>
      <c r="L31" s="401"/>
      <c r="M31" s="400" t="s">
        <v>352</v>
      </c>
      <c r="N31" s="400"/>
      <c r="O31" s="400"/>
      <c r="P31" s="397" t="s">
        <v>353</v>
      </c>
      <c r="Q31" s="397"/>
      <c r="R31" s="397"/>
      <c r="S31" s="396" t="s">
        <v>483</v>
      </c>
      <c r="T31" s="397"/>
      <c r="U31" s="398"/>
    </row>
    <row r="32" spans="2:21" s="28" customFormat="1" ht="12.75">
      <c r="B32" s="81" t="s">
        <v>192</v>
      </c>
      <c r="C32" s="80"/>
      <c r="D32" s="80"/>
      <c r="E32" s="80"/>
      <c r="F32" s="80"/>
      <c r="G32" s="112" t="s">
        <v>88</v>
      </c>
      <c r="H32" s="80" t="s">
        <v>89</v>
      </c>
      <c r="I32" s="113" t="s">
        <v>90</v>
      </c>
      <c r="J32" s="112" t="s">
        <v>88</v>
      </c>
      <c r="K32" s="80" t="s">
        <v>89</v>
      </c>
      <c r="L32" s="113" t="s">
        <v>90</v>
      </c>
      <c r="M32" s="80" t="s">
        <v>88</v>
      </c>
      <c r="N32" s="80" t="s">
        <v>89</v>
      </c>
      <c r="O32" s="80" t="s">
        <v>90</v>
      </c>
      <c r="P32" s="29" t="s">
        <v>88</v>
      </c>
      <c r="Q32" s="29" t="s">
        <v>89</v>
      </c>
      <c r="R32" s="29" t="s">
        <v>90</v>
      </c>
      <c r="S32" s="152" t="s">
        <v>88</v>
      </c>
      <c r="T32" s="29" t="s">
        <v>89</v>
      </c>
      <c r="U32" s="129" t="s">
        <v>90</v>
      </c>
    </row>
    <row r="33" spans="2:21" s="28" customFormat="1" ht="12.75">
      <c r="B33" s="82"/>
      <c r="C33" s="82"/>
      <c r="D33" s="82"/>
      <c r="E33" s="82"/>
      <c r="F33" s="82"/>
      <c r="G33" s="112"/>
      <c r="H33" s="80"/>
      <c r="I33" s="113"/>
      <c r="J33" s="112"/>
      <c r="K33" s="80"/>
      <c r="L33" s="113"/>
      <c r="M33" s="80"/>
      <c r="N33" s="80"/>
      <c r="O33" s="80"/>
      <c r="P33" s="29"/>
      <c r="Q33" s="29"/>
      <c r="R33" s="29"/>
      <c r="S33" s="152"/>
      <c r="T33" s="29"/>
      <c r="U33" s="129"/>
    </row>
    <row r="34" spans="1:21" ht="12.75">
      <c r="A34" s="3"/>
      <c r="B34" s="3"/>
      <c r="C34" s="3"/>
      <c r="D34" s="3"/>
      <c r="E34" s="3"/>
      <c r="F34" s="3"/>
      <c r="G34" s="110"/>
      <c r="H34" s="2"/>
      <c r="I34" s="2"/>
      <c r="J34" s="110"/>
      <c r="K34" s="2"/>
      <c r="L34" s="136"/>
      <c r="M34" s="2"/>
      <c r="N34" s="2"/>
      <c r="O34" s="2"/>
      <c r="P34" s="110"/>
      <c r="Q34" s="2"/>
      <c r="R34" s="136"/>
      <c r="S34" s="2"/>
      <c r="T34" s="2"/>
      <c r="U34" s="136"/>
    </row>
    <row r="35" spans="1:35" ht="12.75">
      <c r="A35" s="71" t="s">
        <v>374</v>
      </c>
      <c r="B35" s="71"/>
      <c r="C35" s="71"/>
      <c r="D35" s="71"/>
      <c r="E35" s="71"/>
      <c r="F35" s="71"/>
      <c r="G35" s="145" t="e">
        <v>#REF!</v>
      </c>
      <c r="H35" s="84" t="e">
        <v>#REF!</v>
      </c>
      <c r="I35" s="84" t="e">
        <v>#REF!</v>
      </c>
      <c r="J35" s="145" t="e">
        <v>#REF!</v>
      </c>
      <c r="K35" s="84" t="e">
        <v>#REF!</v>
      </c>
      <c r="L35" s="146" t="e">
        <v>#REF!</v>
      </c>
      <c r="M35" s="84" t="e">
        <v>#REF!</v>
      </c>
      <c r="N35" s="84" t="e">
        <v>#REF!</v>
      </c>
      <c r="O35" s="84" t="e">
        <v>#REF!</v>
      </c>
      <c r="P35" s="145" t="e">
        <v>#REF!</v>
      </c>
      <c r="Q35" s="84" t="e">
        <v>#REF!</v>
      </c>
      <c r="R35" s="146" t="e">
        <v>#REF!</v>
      </c>
      <c r="S35" s="84" t="e">
        <v>#REF!</v>
      </c>
      <c r="T35" s="84" t="e">
        <v>#REF!</v>
      </c>
      <c r="U35" s="146" t="e">
        <v>#REF!</v>
      </c>
      <c r="V35" s="141"/>
      <c r="W35" s="141"/>
      <c r="X35" s="141"/>
      <c r="Y35" s="3"/>
      <c r="Z35" s="3"/>
      <c r="AA35" s="3"/>
      <c r="AB35" s="3"/>
      <c r="AC35" s="3"/>
      <c r="AD35" s="3"/>
      <c r="AE35" s="3"/>
      <c r="AF35" s="3"/>
      <c r="AG35" s="3"/>
      <c r="AH35" s="3"/>
      <c r="AI35" s="3"/>
    </row>
    <row r="36" spans="1:35" ht="12.75">
      <c r="A36" s="71"/>
      <c r="B36" s="71" t="s">
        <v>375</v>
      </c>
      <c r="C36" s="71"/>
      <c r="D36" s="71"/>
      <c r="E36" s="71"/>
      <c r="F36" s="71"/>
      <c r="G36" s="145" t="e">
        <v>#REF!</v>
      </c>
      <c r="H36" s="84" t="e">
        <v>#REF!</v>
      </c>
      <c r="I36" s="84" t="e">
        <v>#REF!</v>
      </c>
      <c r="J36" s="145" t="e">
        <v>#REF!</v>
      </c>
      <c r="K36" s="84" t="e">
        <v>#REF!</v>
      </c>
      <c r="L36" s="146" t="e">
        <v>#REF!</v>
      </c>
      <c r="M36" s="84" t="e">
        <v>#REF!</v>
      </c>
      <c r="N36" s="84" t="e">
        <v>#REF!</v>
      </c>
      <c r="O36" s="84" t="e">
        <v>#REF!</v>
      </c>
      <c r="P36" s="145" t="e">
        <v>#REF!</v>
      </c>
      <c r="Q36" s="84" t="e">
        <v>#REF!</v>
      </c>
      <c r="R36" s="146" t="e">
        <v>#REF!</v>
      </c>
      <c r="S36" s="84" t="e">
        <v>#REF!</v>
      </c>
      <c r="T36" s="84" t="e">
        <v>#REF!</v>
      </c>
      <c r="U36" s="146" t="e">
        <v>#REF!</v>
      </c>
      <c r="V36" s="141"/>
      <c r="W36" s="141"/>
      <c r="X36" s="141"/>
      <c r="Y36" s="3"/>
      <c r="Z36" s="3"/>
      <c r="AA36" s="3"/>
      <c r="AB36" s="3"/>
      <c r="AC36" s="3"/>
      <c r="AD36" s="3"/>
      <c r="AE36" s="3"/>
      <c r="AF36" s="3"/>
      <c r="AG36" s="3"/>
      <c r="AH36" s="3"/>
      <c r="AI36" s="3"/>
    </row>
    <row r="37" spans="1:35" ht="12.75">
      <c r="A37" s="71"/>
      <c r="B37" s="71"/>
      <c r="C37" s="71" t="s">
        <v>186</v>
      </c>
      <c r="D37" s="71"/>
      <c r="E37" s="71"/>
      <c r="F37" s="71"/>
      <c r="G37" s="145" t="e">
        <v>#REF!</v>
      </c>
      <c r="H37" s="84" t="e">
        <v>#REF!</v>
      </c>
      <c r="I37" s="84" t="e">
        <v>#REF!</v>
      </c>
      <c r="J37" s="145">
        <v>19.313875032986445</v>
      </c>
      <c r="K37" s="84">
        <v>3.253034115843562</v>
      </c>
      <c r="L37" s="146">
        <v>23.19519609274448</v>
      </c>
      <c r="M37" s="84" t="e">
        <v>#REF!</v>
      </c>
      <c r="N37" s="84" t="e">
        <v>#REF!</v>
      </c>
      <c r="O37" s="84" t="e">
        <v>#REF!</v>
      </c>
      <c r="P37" s="145" t="e">
        <v>#REF!</v>
      </c>
      <c r="Q37" s="84" t="e">
        <v>#REF!</v>
      </c>
      <c r="R37" s="146" t="e">
        <v>#REF!</v>
      </c>
      <c r="S37" s="84" t="e">
        <v>#REF!</v>
      </c>
      <c r="T37" s="84" t="e">
        <v>#REF!</v>
      </c>
      <c r="U37" s="146" t="e">
        <v>#REF!</v>
      </c>
      <c r="V37" s="141"/>
      <c r="W37" s="141"/>
      <c r="X37" s="141"/>
      <c r="Y37" s="3"/>
      <c r="Z37" s="3"/>
      <c r="AA37" s="3"/>
      <c r="AB37" s="3"/>
      <c r="AC37" s="3"/>
      <c r="AD37" s="3"/>
      <c r="AE37" s="3"/>
      <c r="AF37" s="3"/>
      <c r="AG37" s="3"/>
      <c r="AH37" s="3"/>
      <c r="AI37" s="3"/>
    </row>
    <row r="38" spans="1:35" ht="12.75">
      <c r="A38" s="72"/>
      <c r="B38" s="72"/>
      <c r="C38" s="72"/>
      <c r="D38" s="72" t="s">
        <v>91</v>
      </c>
      <c r="E38" s="72"/>
      <c r="F38" s="72"/>
      <c r="G38" s="145" t="e">
        <v>#REF!</v>
      </c>
      <c r="H38" s="84" t="e">
        <v>#REF!</v>
      </c>
      <c r="I38" s="84" t="e">
        <v>#REF!</v>
      </c>
      <c r="J38" s="145">
        <v>19.576650075097206</v>
      </c>
      <c r="K38" s="84">
        <v>3.174745203699473</v>
      </c>
      <c r="L38" s="146">
        <v>23.372904038100884</v>
      </c>
      <c r="M38" s="84" t="e">
        <v>#REF!</v>
      </c>
      <c r="N38" s="84" t="e">
        <v>#REF!</v>
      </c>
      <c r="O38" s="84" t="e">
        <v>#REF!</v>
      </c>
      <c r="P38" s="145" t="e">
        <v>#REF!</v>
      </c>
      <c r="Q38" s="84" t="e">
        <v>#REF!</v>
      </c>
      <c r="R38" s="146" t="e">
        <v>#REF!</v>
      </c>
      <c r="S38" s="84" t="e">
        <v>#REF!</v>
      </c>
      <c r="T38" s="84" t="e">
        <v>#REF!</v>
      </c>
      <c r="U38" s="146" t="e">
        <v>#REF!</v>
      </c>
      <c r="V38" s="141"/>
      <c r="W38" s="141"/>
      <c r="X38" s="141"/>
      <c r="Y38" s="3"/>
      <c r="Z38" s="3"/>
      <c r="AA38" s="3"/>
      <c r="AB38" s="3"/>
      <c r="AC38" s="3"/>
      <c r="AD38" s="3"/>
      <c r="AE38" s="3"/>
      <c r="AF38" s="3"/>
      <c r="AG38" s="3"/>
      <c r="AH38" s="3"/>
      <c r="AI38" s="3"/>
    </row>
    <row r="39" spans="1:35" ht="12.75">
      <c r="A39" s="72"/>
      <c r="B39" s="72"/>
      <c r="C39" s="72"/>
      <c r="D39" s="72" t="s">
        <v>92</v>
      </c>
      <c r="E39" s="72"/>
      <c r="F39" s="72"/>
      <c r="G39" s="145" t="e">
        <v>#REF!</v>
      </c>
      <c r="H39" s="84" t="e">
        <v>#REF!</v>
      </c>
      <c r="I39" s="84" t="e">
        <v>#REF!</v>
      </c>
      <c r="J39" s="145">
        <v>19.911969867924697</v>
      </c>
      <c r="K39" s="84">
        <v>3.4481425640931604</v>
      </c>
      <c r="L39" s="146">
        <v>24.046705540383172</v>
      </c>
      <c r="M39" s="84" t="e">
        <v>#REF!</v>
      </c>
      <c r="N39" s="84" t="e">
        <v>#REF!</v>
      </c>
      <c r="O39" s="84" t="e">
        <v>#REF!</v>
      </c>
      <c r="P39" s="145" t="e">
        <v>#REF!</v>
      </c>
      <c r="Q39" s="84" t="e">
        <v>#REF!</v>
      </c>
      <c r="R39" s="146" t="e">
        <v>#REF!</v>
      </c>
      <c r="S39" s="84" t="e">
        <v>#REF!</v>
      </c>
      <c r="T39" s="84" t="e">
        <v>#REF!</v>
      </c>
      <c r="U39" s="146" t="e">
        <v>#REF!</v>
      </c>
      <c r="V39" s="141"/>
      <c r="W39" s="141"/>
      <c r="X39" s="141"/>
      <c r="Y39" s="3"/>
      <c r="Z39" s="3"/>
      <c r="AA39" s="3"/>
      <c r="AB39" s="3"/>
      <c r="AC39" s="3"/>
      <c r="AD39" s="3"/>
      <c r="AE39" s="3"/>
      <c r="AF39" s="3"/>
      <c r="AG39" s="3"/>
      <c r="AH39" s="3"/>
      <c r="AI39" s="3"/>
    </row>
    <row r="40" spans="1:35" ht="12.75">
      <c r="A40" s="72"/>
      <c r="B40" s="72"/>
      <c r="C40" s="72"/>
      <c r="D40" s="72"/>
      <c r="E40" s="72" t="s">
        <v>93</v>
      </c>
      <c r="F40" s="72"/>
      <c r="G40" s="145" t="e">
        <v>#REF!</v>
      </c>
      <c r="H40" s="84" t="e">
        <v>#REF!</v>
      </c>
      <c r="I40" s="84" t="e">
        <v>#REF!</v>
      </c>
      <c r="J40" s="145">
        <v>26.675914488826862</v>
      </c>
      <c r="K40" s="84">
        <v>1.9492814925404787</v>
      </c>
      <c r="L40" s="146">
        <v>29.145184645463985</v>
      </c>
      <c r="M40" s="84" t="e">
        <v>#REF!</v>
      </c>
      <c r="N40" s="84" t="e">
        <v>#REF!</v>
      </c>
      <c r="O40" s="84" t="e">
        <v>#REF!</v>
      </c>
      <c r="P40" s="145" t="e">
        <v>#REF!</v>
      </c>
      <c r="Q40" s="84" t="e">
        <v>#REF!</v>
      </c>
      <c r="R40" s="146" t="e">
        <v>#REF!</v>
      </c>
      <c r="S40" s="84" t="e">
        <v>#REF!</v>
      </c>
      <c r="T40" s="84" t="e">
        <v>#REF!</v>
      </c>
      <c r="U40" s="146" t="e">
        <v>#REF!</v>
      </c>
      <c r="V40" s="141"/>
      <c r="W40" s="141"/>
      <c r="X40" s="141"/>
      <c r="Y40" s="3"/>
      <c r="Z40" s="3"/>
      <c r="AA40" s="3"/>
      <c r="AB40" s="3"/>
      <c r="AC40" s="3"/>
      <c r="AD40" s="3"/>
      <c r="AE40" s="3"/>
      <c r="AF40" s="3"/>
      <c r="AG40" s="3"/>
      <c r="AH40" s="3"/>
      <c r="AI40" s="3"/>
    </row>
    <row r="41" spans="1:35" ht="12.75">
      <c r="A41" s="72"/>
      <c r="B41" s="72"/>
      <c r="C41" s="72"/>
      <c r="D41" s="72"/>
      <c r="E41" s="72" t="s">
        <v>94</v>
      </c>
      <c r="F41" s="3"/>
      <c r="G41" s="145" t="e">
        <v>#REF!</v>
      </c>
      <c r="H41" s="84" t="e">
        <v>#REF!</v>
      </c>
      <c r="I41" s="84" t="e">
        <v>#REF!</v>
      </c>
      <c r="J41" s="145">
        <v>19.85949893045604</v>
      </c>
      <c r="K41" s="84">
        <v>4.6360108498301855</v>
      </c>
      <c r="L41" s="146">
        <v>25.416198305424118</v>
      </c>
      <c r="M41" s="84" t="e">
        <v>#REF!</v>
      </c>
      <c r="N41" s="84" t="e">
        <v>#REF!</v>
      </c>
      <c r="O41" s="84" t="e">
        <v>#REF!</v>
      </c>
      <c r="P41" s="145" t="e">
        <v>#REF!</v>
      </c>
      <c r="Q41" s="84" t="e">
        <v>#REF!</v>
      </c>
      <c r="R41" s="146" t="e">
        <v>#REF!</v>
      </c>
      <c r="S41" s="84" t="e">
        <v>#REF!</v>
      </c>
      <c r="T41" s="84" t="e">
        <v>#REF!</v>
      </c>
      <c r="U41" s="146" t="e">
        <v>#REF!</v>
      </c>
      <c r="V41" s="141"/>
      <c r="W41" s="141"/>
      <c r="X41" s="141"/>
      <c r="Y41" s="3"/>
      <c r="Z41" s="3"/>
      <c r="AA41" s="3"/>
      <c r="AB41" s="3"/>
      <c r="AC41" s="3"/>
      <c r="AD41" s="3"/>
      <c r="AE41" s="3"/>
      <c r="AF41" s="3"/>
      <c r="AG41" s="3"/>
      <c r="AH41" s="3"/>
      <c r="AI41" s="3"/>
    </row>
    <row r="42" spans="1:35" ht="12.75">
      <c r="A42" s="72"/>
      <c r="B42" s="72"/>
      <c r="C42" s="72"/>
      <c r="D42" s="72"/>
      <c r="E42" s="72" t="s">
        <v>95</v>
      </c>
      <c r="F42" s="72"/>
      <c r="G42" s="145" t="e">
        <v>#REF!</v>
      </c>
      <c r="H42" s="84" t="e">
        <v>#REF!</v>
      </c>
      <c r="I42" s="84" t="e">
        <v>#REF!</v>
      </c>
      <c r="J42" s="145">
        <v>22.663491066008092</v>
      </c>
      <c r="K42" s="84">
        <v>7.80249120641119</v>
      </c>
      <c r="L42" s="146">
        <v>32.234299169910344</v>
      </c>
      <c r="M42" s="84" t="e">
        <v>#REF!</v>
      </c>
      <c r="N42" s="84" t="e">
        <v>#REF!</v>
      </c>
      <c r="O42" s="84" t="e">
        <v>#REF!</v>
      </c>
      <c r="P42" s="145" t="e">
        <v>#REF!</v>
      </c>
      <c r="Q42" s="84" t="e">
        <v>#REF!</v>
      </c>
      <c r="R42" s="146" t="e">
        <v>#REF!</v>
      </c>
      <c r="S42" s="84" t="e">
        <v>#REF!</v>
      </c>
      <c r="T42" s="84" t="e">
        <v>#REF!</v>
      </c>
      <c r="U42" s="146" t="e">
        <v>#REF!</v>
      </c>
      <c r="V42" s="141"/>
      <c r="W42" s="141"/>
      <c r="X42" s="141"/>
      <c r="Y42" s="3"/>
      <c r="Z42" s="3"/>
      <c r="AA42" s="3"/>
      <c r="AB42" s="3"/>
      <c r="AC42" s="3"/>
      <c r="AD42" s="3"/>
      <c r="AE42" s="3"/>
      <c r="AF42" s="3"/>
      <c r="AG42" s="3"/>
      <c r="AH42" s="3"/>
      <c r="AI42" s="3"/>
    </row>
    <row r="43" spans="1:35" ht="12.75">
      <c r="A43" s="72"/>
      <c r="B43" s="72"/>
      <c r="C43" s="72"/>
      <c r="D43" s="72" t="s">
        <v>96</v>
      </c>
      <c r="E43" s="72"/>
      <c r="F43" s="72"/>
      <c r="G43" s="145" t="e">
        <v>#REF!</v>
      </c>
      <c r="H43" s="84" t="e">
        <v>#REF!</v>
      </c>
      <c r="I43" s="84" t="e">
        <v>#REF!</v>
      </c>
      <c r="J43" s="145">
        <v>-13.718626612075795</v>
      </c>
      <c r="K43" s="84">
        <v>3.934053852223272</v>
      </c>
      <c r="L43" s="146">
        <v>-10.32427091855702</v>
      </c>
      <c r="M43" s="84" t="e">
        <v>#REF!</v>
      </c>
      <c r="N43" s="84" t="e">
        <v>#REF!</v>
      </c>
      <c r="O43" s="84" t="e">
        <v>#REF!</v>
      </c>
      <c r="P43" s="145" t="e">
        <v>#REF!</v>
      </c>
      <c r="Q43" s="84" t="e">
        <v>#REF!</v>
      </c>
      <c r="R43" s="146" t="e">
        <v>#REF!</v>
      </c>
      <c r="S43" s="84" t="e">
        <v>#REF!</v>
      </c>
      <c r="T43" s="84" t="e">
        <v>#REF!</v>
      </c>
      <c r="U43" s="146" t="e">
        <v>#REF!</v>
      </c>
      <c r="V43" s="141"/>
      <c r="W43" s="141"/>
      <c r="X43" s="141"/>
      <c r="Y43" s="3"/>
      <c r="Z43" s="3"/>
      <c r="AA43" s="3"/>
      <c r="AB43" s="3"/>
      <c r="AC43" s="3"/>
      <c r="AD43" s="3"/>
      <c r="AE43" s="3"/>
      <c r="AF43" s="3"/>
      <c r="AG43" s="3"/>
      <c r="AH43" s="3"/>
      <c r="AI43" s="3"/>
    </row>
    <row r="44" spans="1:35" ht="12.75">
      <c r="A44" s="71"/>
      <c r="B44" s="71"/>
      <c r="C44" s="71" t="s">
        <v>101</v>
      </c>
      <c r="D44" s="71"/>
      <c r="E44" s="71"/>
      <c r="F44" s="71"/>
      <c r="G44" s="145" t="e">
        <v>#REF!</v>
      </c>
      <c r="H44" s="84" t="e">
        <v>#REF!</v>
      </c>
      <c r="I44" s="84" t="e">
        <v>#REF!</v>
      </c>
      <c r="J44" s="145">
        <v>15.39933783935561</v>
      </c>
      <c r="K44" s="84">
        <v>5.306850178763341</v>
      </c>
      <c r="L44" s="146">
        <v>21.52340780577515</v>
      </c>
      <c r="M44" s="84" t="e">
        <v>#REF!</v>
      </c>
      <c r="N44" s="84" t="e">
        <v>#REF!</v>
      </c>
      <c r="O44" s="84" t="e">
        <v>#REF!</v>
      </c>
      <c r="P44" s="145" t="e">
        <v>#REF!</v>
      </c>
      <c r="Q44" s="84" t="e">
        <v>#REF!</v>
      </c>
      <c r="R44" s="146" t="e">
        <v>#REF!</v>
      </c>
      <c r="S44" s="84" t="e">
        <v>#REF!</v>
      </c>
      <c r="T44" s="84" t="e">
        <v>#REF!</v>
      </c>
      <c r="U44" s="146" t="e">
        <v>#REF!</v>
      </c>
      <c r="V44" s="141"/>
      <c r="W44" s="141"/>
      <c r="X44" s="141"/>
      <c r="Y44" s="3"/>
      <c r="Z44" s="3"/>
      <c r="AA44" s="3"/>
      <c r="AB44" s="3"/>
      <c r="AC44" s="3"/>
      <c r="AD44" s="3"/>
      <c r="AE44" s="3"/>
      <c r="AF44" s="3"/>
      <c r="AG44" s="3"/>
      <c r="AH44" s="3"/>
      <c r="AI44" s="3"/>
    </row>
    <row r="45" spans="1:35" ht="12.75">
      <c r="A45" s="71"/>
      <c r="B45" s="71" t="s">
        <v>102</v>
      </c>
      <c r="C45" s="71"/>
      <c r="D45" s="71"/>
      <c r="E45" s="71"/>
      <c r="F45" s="71"/>
      <c r="G45" s="145" t="e">
        <v>#REF!</v>
      </c>
      <c r="H45" s="84" t="e">
        <v>#REF!</v>
      </c>
      <c r="I45" s="84" t="e">
        <v>#REF!</v>
      </c>
      <c r="J45" s="145">
        <v>10.780708237654778</v>
      </c>
      <c r="K45" s="84">
        <v>1.1743873630339863</v>
      </c>
      <c r="L45" s="146">
        <v>12.081702875877369</v>
      </c>
      <c r="M45" s="84" t="e">
        <v>#REF!</v>
      </c>
      <c r="N45" s="84" t="e">
        <v>#REF!</v>
      </c>
      <c r="O45" s="84" t="e">
        <v>#REF!</v>
      </c>
      <c r="P45" s="145" t="e">
        <v>#REF!</v>
      </c>
      <c r="Q45" s="84" t="e">
        <v>#REF!</v>
      </c>
      <c r="R45" s="146" t="e">
        <v>#REF!</v>
      </c>
      <c r="S45" s="84" t="e">
        <v>#REF!</v>
      </c>
      <c r="T45" s="84" t="e">
        <v>#REF!</v>
      </c>
      <c r="U45" s="146" t="e">
        <v>#REF!</v>
      </c>
      <c r="V45" s="141"/>
      <c r="W45" s="141"/>
      <c r="X45" s="141"/>
      <c r="Y45" s="3"/>
      <c r="Z45" s="3"/>
      <c r="AA45" s="3"/>
      <c r="AB45" s="3"/>
      <c r="AC45" s="3"/>
      <c r="AD45" s="3"/>
      <c r="AE45" s="3"/>
      <c r="AF45" s="3"/>
      <c r="AG45" s="3"/>
      <c r="AH45" s="3"/>
      <c r="AI45" s="3"/>
    </row>
    <row r="46" spans="1:50" ht="12.75">
      <c r="A46" s="3"/>
      <c r="B46" s="108" t="s">
        <v>376</v>
      </c>
      <c r="C46" s="7"/>
      <c r="D46" s="7"/>
      <c r="E46" s="7"/>
      <c r="F46" s="7"/>
      <c r="G46" s="147"/>
      <c r="H46" s="109"/>
      <c r="I46" s="109"/>
      <c r="J46" s="147"/>
      <c r="K46" s="109"/>
      <c r="L46" s="151"/>
      <c r="M46" s="109"/>
      <c r="N46" s="109"/>
      <c r="O46" s="109"/>
      <c r="P46" s="147"/>
      <c r="Q46" s="109"/>
      <c r="R46" s="151"/>
      <c r="S46" s="109"/>
      <c r="T46" s="109"/>
      <c r="U46" s="151"/>
      <c r="V46" s="147"/>
      <c r="W46" s="109"/>
      <c r="X46" s="109"/>
      <c r="Y46" s="109"/>
      <c r="Z46" s="109"/>
      <c r="AA46" s="109"/>
      <c r="AB46" s="109"/>
      <c r="AC46" s="109"/>
      <c r="AD46" s="109"/>
      <c r="AE46" s="109"/>
      <c r="AF46" s="109"/>
      <c r="AG46" s="109"/>
      <c r="AH46" s="147"/>
      <c r="AI46" s="109"/>
      <c r="AJ46" s="151"/>
      <c r="AK46" s="3"/>
      <c r="AL46" s="3"/>
      <c r="AM46" s="3"/>
      <c r="AN46" s="3"/>
      <c r="AO46" s="3"/>
      <c r="AP46" s="3"/>
      <c r="AQ46" s="3"/>
      <c r="AR46" s="3"/>
      <c r="AS46" s="3"/>
      <c r="AT46" s="3"/>
      <c r="AU46" s="3"/>
      <c r="AV46" s="3"/>
      <c r="AW46" s="3"/>
      <c r="AX46" s="3"/>
    </row>
    <row r="48" spans="1:30" ht="12.75">
      <c r="A48" s="25" t="s">
        <v>98</v>
      </c>
      <c r="V48" s="137"/>
      <c r="W48" s="137"/>
      <c r="X48" s="137"/>
      <c r="Y48" s="137"/>
      <c r="Z48" s="137"/>
      <c r="AA48" s="137"/>
      <c r="AB48" s="137"/>
      <c r="AC48" s="137"/>
      <c r="AD48" s="137"/>
    </row>
    <row r="49" spans="1:30" ht="12.75">
      <c r="A49" s="25" t="s">
        <v>99</v>
      </c>
      <c r="V49" s="137"/>
      <c r="W49" s="137"/>
      <c r="X49" s="137"/>
      <c r="Y49" s="137"/>
      <c r="Z49" s="137"/>
      <c r="AA49" s="137"/>
      <c r="AB49" s="137"/>
      <c r="AC49" s="137"/>
      <c r="AD49" s="137"/>
    </row>
    <row r="50" spans="22:30" ht="12.75">
      <c r="V50" s="137"/>
      <c r="W50" s="137"/>
      <c r="X50" s="137"/>
      <c r="Y50" s="137"/>
      <c r="Z50" s="137"/>
      <c r="AA50" s="137"/>
      <c r="AB50" s="137"/>
      <c r="AC50" s="137"/>
      <c r="AD50" s="137"/>
    </row>
    <row r="51" spans="22:30" ht="12.75">
      <c r="V51" s="137"/>
      <c r="W51" s="137"/>
      <c r="X51" s="137"/>
      <c r="Y51" s="137"/>
      <c r="Z51" s="137"/>
      <c r="AA51" s="137"/>
      <c r="AB51" s="137"/>
      <c r="AC51" s="137"/>
      <c r="AD51" s="137"/>
    </row>
    <row r="52" spans="22:30" ht="12.75">
      <c r="V52" s="137"/>
      <c r="W52" s="137"/>
      <c r="X52" s="137"/>
      <c r="Y52" s="137"/>
      <c r="Z52" s="137"/>
      <c r="AA52" s="137"/>
      <c r="AB52" s="137"/>
      <c r="AC52" s="137"/>
      <c r="AD52" s="137"/>
    </row>
    <row r="53" spans="22:30" ht="12.75">
      <c r="V53" s="137"/>
      <c r="W53" s="137"/>
      <c r="X53" s="137"/>
      <c r="Y53" s="137"/>
      <c r="Z53" s="137"/>
      <c r="AA53" s="137"/>
      <c r="AB53" s="137"/>
      <c r="AC53" s="137"/>
      <c r="AD53" s="137"/>
    </row>
    <row r="54" spans="22:30" ht="12.75">
      <c r="V54" s="137"/>
      <c r="W54" s="137"/>
      <c r="X54" s="137"/>
      <c r="Y54" s="137"/>
      <c r="Z54" s="137"/>
      <c r="AA54" s="137"/>
      <c r="AB54" s="137"/>
      <c r="AC54" s="137"/>
      <c r="AD54" s="137"/>
    </row>
    <row r="55" spans="22:30" ht="12.75">
      <c r="V55" s="137"/>
      <c r="W55" s="137"/>
      <c r="X55" s="137"/>
      <c r="Y55" s="137"/>
      <c r="Z55" s="137"/>
      <c r="AA55" s="137"/>
      <c r="AB55" s="137"/>
      <c r="AC55" s="137"/>
      <c r="AD55" s="137"/>
    </row>
    <row r="56" spans="22:30" ht="12.75">
      <c r="V56" s="137"/>
      <c r="W56" s="137"/>
      <c r="X56" s="137"/>
      <c r="Y56" s="137"/>
      <c r="Z56" s="137"/>
      <c r="AA56" s="137"/>
      <c r="AB56" s="137"/>
      <c r="AC56" s="137"/>
      <c r="AD56" s="137"/>
    </row>
    <row r="57" spans="22:30" ht="12.75">
      <c r="V57" s="137"/>
      <c r="W57" s="137"/>
      <c r="X57" s="137"/>
      <c r="Y57" s="137"/>
      <c r="Z57" s="137"/>
      <c r="AA57" s="137"/>
      <c r="AB57" s="137"/>
      <c r="AC57" s="137"/>
      <c r="AD57" s="137"/>
    </row>
    <row r="58" spans="22:30" ht="12.75">
      <c r="V58" s="137"/>
      <c r="W58" s="137"/>
      <c r="X58" s="137"/>
      <c r="Y58" s="137"/>
      <c r="Z58" s="137"/>
      <c r="AA58" s="137"/>
      <c r="AB58" s="137"/>
      <c r="AC58" s="137"/>
      <c r="AD58" s="137"/>
    </row>
    <row r="59" spans="22:29" ht="12.75">
      <c r="V59" s="137"/>
      <c r="W59" s="137"/>
      <c r="Y59" s="137"/>
      <c r="Z59" s="137"/>
      <c r="AB59" s="137"/>
      <c r="AC59" s="137"/>
    </row>
    <row r="60" ht="12.75">
      <c r="V60" s="137"/>
    </row>
    <row r="61" spans="22:30" ht="12.75">
      <c r="V61" s="137"/>
      <c r="W61" s="137"/>
      <c r="X61" s="137"/>
      <c r="Y61" s="137"/>
      <c r="Z61" s="137"/>
      <c r="AA61" s="137"/>
      <c r="AB61" s="137"/>
      <c r="AC61" s="137"/>
      <c r="AD61" s="137"/>
    </row>
    <row r="62" spans="22:30" ht="12.75">
      <c r="V62" s="137"/>
      <c r="W62" s="137"/>
      <c r="X62" s="137"/>
      <c r="Y62" s="137"/>
      <c r="Z62" s="137"/>
      <c r="AA62" s="137"/>
      <c r="AB62" s="137"/>
      <c r="AC62" s="137"/>
      <c r="AD62" s="137"/>
    </row>
    <row r="63" spans="22:30" ht="12.75">
      <c r="V63" s="137"/>
      <c r="W63" s="137"/>
      <c r="X63" s="137"/>
      <c r="Y63" s="137"/>
      <c r="Z63" s="137"/>
      <c r="AA63" s="137"/>
      <c r="AB63" s="137"/>
      <c r="AC63" s="137"/>
      <c r="AD63" s="137"/>
    </row>
    <row r="64" spans="22:30" ht="12.75">
      <c r="V64" s="137"/>
      <c r="W64" s="137"/>
      <c r="X64" s="137"/>
      <c r="Y64" s="137"/>
      <c r="Z64" s="137"/>
      <c r="AA64" s="137"/>
      <c r="AB64" s="137"/>
      <c r="AC64" s="137"/>
      <c r="AD64" s="137"/>
    </row>
    <row r="65" spans="22:30" ht="12.75">
      <c r="V65" s="137"/>
      <c r="W65" s="137"/>
      <c r="X65" s="137"/>
      <c r="Y65" s="137"/>
      <c r="Z65" s="137"/>
      <c r="AA65" s="137"/>
      <c r="AB65" s="137"/>
      <c r="AC65" s="137"/>
      <c r="AD65" s="137"/>
    </row>
    <row r="66" spans="22:30" ht="12.75">
      <c r="V66" s="137"/>
      <c r="W66" s="137"/>
      <c r="X66" s="137"/>
      <c r="Y66" s="137"/>
      <c r="Z66" s="137"/>
      <c r="AA66" s="137"/>
      <c r="AB66" s="137"/>
      <c r="AC66" s="137"/>
      <c r="AD66" s="137"/>
    </row>
    <row r="67" spans="22:30" ht="12.75">
      <c r="V67" s="137"/>
      <c r="W67" s="137"/>
      <c r="X67" s="137"/>
      <c r="Y67" s="137"/>
      <c r="Z67" s="137"/>
      <c r="AA67" s="137"/>
      <c r="AB67" s="137"/>
      <c r="AC67" s="137"/>
      <c r="AD67" s="137"/>
    </row>
    <row r="68" spans="22:30" ht="12.75">
      <c r="V68" s="137"/>
      <c r="W68" s="137"/>
      <c r="X68" s="137"/>
      <c r="Y68" s="137"/>
      <c r="Z68" s="137"/>
      <c r="AA68" s="137"/>
      <c r="AB68" s="137"/>
      <c r="AC68" s="137"/>
      <c r="AD68" s="137"/>
    </row>
    <row r="69" spans="22:30" ht="12.75">
      <c r="V69" s="137"/>
      <c r="W69" s="137"/>
      <c r="X69" s="137"/>
      <c r="Y69" s="137"/>
      <c r="Z69" s="137"/>
      <c r="AA69" s="137"/>
      <c r="AB69" s="137"/>
      <c r="AC69" s="137"/>
      <c r="AD69" s="137"/>
    </row>
    <row r="70" spans="22:30" ht="12.75">
      <c r="V70" s="137"/>
      <c r="W70" s="137"/>
      <c r="X70" s="137"/>
      <c r="Y70" s="137"/>
      <c r="Z70" s="137"/>
      <c r="AA70" s="137"/>
      <c r="AB70" s="137"/>
      <c r="AC70" s="137"/>
      <c r="AD70" s="137"/>
    </row>
    <row r="71" spans="22:30" ht="12.75">
      <c r="V71" s="137"/>
      <c r="W71" s="137"/>
      <c r="X71" s="137"/>
      <c r="Y71" s="137"/>
      <c r="Z71" s="137"/>
      <c r="AA71" s="137"/>
      <c r="AB71" s="137"/>
      <c r="AC71" s="137"/>
      <c r="AD71" s="137"/>
    </row>
    <row r="72" spans="22:30" ht="12.75">
      <c r="V72" s="137"/>
      <c r="W72" s="137"/>
      <c r="X72" s="137"/>
      <c r="Y72" s="137"/>
      <c r="Z72" s="137"/>
      <c r="AA72" s="137"/>
      <c r="AB72" s="137"/>
      <c r="AC72" s="137"/>
      <c r="AD72" s="137"/>
    </row>
    <row r="73" spans="22:27" ht="12.75">
      <c r="V73" s="137"/>
      <c r="Z73" s="137"/>
      <c r="AA73" s="137"/>
    </row>
    <row r="74" spans="22:27" ht="12.75">
      <c r="V74" s="137"/>
      <c r="W74" s="137"/>
      <c r="X74" s="137"/>
      <c r="Y74" s="137"/>
      <c r="Z74" s="137"/>
      <c r="AA74" s="137"/>
    </row>
  </sheetData>
  <mergeCells count="15">
    <mergeCell ref="B28:AJ28"/>
    <mergeCell ref="B3:AJ3"/>
    <mergeCell ref="B2:AJ2"/>
    <mergeCell ref="B27:AJ27"/>
    <mergeCell ref="G5:U5"/>
    <mergeCell ref="G6:I6"/>
    <mergeCell ref="J6:L6"/>
    <mergeCell ref="M6:O6"/>
    <mergeCell ref="P6:R6"/>
    <mergeCell ref="S6:U6"/>
    <mergeCell ref="S31:U31"/>
    <mergeCell ref="G31:I31"/>
    <mergeCell ref="J31:L31"/>
    <mergeCell ref="M31:O31"/>
    <mergeCell ref="P31:R31"/>
  </mergeCells>
  <printOptions horizontalCentered="1"/>
  <pageMargins left="0.15748031496062992" right="0.1968503937007874" top="0.5118110236220472" bottom="1" header="0.17" footer="0"/>
  <pageSetup fitToHeight="0" fitToWidth="0" horizontalDpi="300" verticalDpi="300" orientation="landscape" scale="70" r:id="rId1"/>
  <headerFooter alignWithMargins="0">
    <oddHeader>&amp;C&amp;F</oddHeader>
  </headerFooter>
</worksheet>
</file>

<file path=xl/worksheets/sheet9.xml><?xml version="1.0" encoding="utf-8"?>
<worksheet xmlns="http://schemas.openxmlformats.org/spreadsheetml/2006/main" xmlns:r="http://schemas.openxmlformats.org/officeDocument/2006/relationships">
  <dimension ref="B1:Z47"/>
  <sheetViews>
    <sheetView zoomScale="75" zoomScaleNormal="75" zoomScaleSheetLayoutView="75" workbookViewId="0" topLeftCell="A1">
      <selection activeCell="A1" sqref="A1"/>
    </sheetView>
  </sheetViews>
  <sheetFormatPr defaultColWidth="11.421875" defaultRowHeight="12.75"/>
  <cols>
    <col min="1" max="1" width="3.7109375" style="157" customWidth="1"/>
    <col min="2" max="5" width="1.7109375" style="167" customWidth="1"/>
    <col min="6" max="6" width="60.7109375" style="167" customWidth="1"/>
    <col min="7" max="9" width="9.7109375" style="167" customWidth="1"/>
    <col min="10" max="10" width="2.7109375" style="167" customWidth="1"/>
    <col min="11" max="13" width="9.7109375" style="157" customWidth="1"/>
    <col min="14" max="14" width="2.7109375" style="157" customWidth="1"/>
    <col min="15" max="17" width="9.7109375" style="157" customWidth="1"/>
    <col min="18" max="18" width="2.7109375" style="157" customWidth="1"/>
    <col min="19" max="21" width="9.7109375" style="167" customWidth="1"/>
    <col min="22" max="22" width="2.7109375" style="167" customWidth="1"/>
    <col min="23" max="24" width="9.7109375" style="167" customWidth="1"/>
    <col min="25" max="25" width="12.140625" style="167" customWidth="1"/>
    <col min="26" max="26" width="9.7109375" style="167" customWidth="1"/>
    <col min="27" max="27" width="9.7109375" style="157" customWidth="1"/>
    <col min="28" max="16384" width="11.421875" style="157" customWidth="1"/>
  </cols>
  <sheetData>
    <row r="1" spans="2:26" ht="12.75">
      <c r="B1" s="157" t="s">
        <v>701</v>
      </c>
      <c r="H1" s="157"/>
      <c r="I1" s="157"/>
      <c r="J1" s="157"/>
      <c r="P1" s="167"/>
      <c r="Q1" s="167"/>
      <c r="R1" s="167"/>
      <c r="W1" s="157"/>
      <c r="X1" s="157"/>
      <c r="Y1" s="157"/>
      <c r="Z1" s="157"/>
    </row>
    <row r="2" spans="2:26" ht="12.75">
      <c r="B2" s="179" t="s">
        <v>704</v>
      </c>
      <c r="C2" s="179"/>
      <c r="D2" s="179"/>
      <c r="E2" s="179"/>
      <c r="F2" s="179"/>
      <c r="G2" s="179"/>
      <c r="H2" s="179"/>
      <c r="I2" s="179"/>
      <c r="J2" s="179"/>
      <c r="K2" s="179"/>
      <c r="L2" s="179"/>
      <c r="M2" s="179"/>
      <c r="N2" s="179"/>
      <c r="O2" s="179"/>
      <c r="P2" s="179"/>
      <c r="Q2" s="179"/>
      <c r="R2" s="179"/>
      <c r="S2" s="179"/>
      <c r="T2" s="179"/>
      <c r="U2" s="179"/>
      <c r="V2" s="179"/>
      <c r="W2" s="179"/>
      <c r="X2" s="157"/>
      <c r="Y2" s="178"/>
      <c r="Z2" s="178"/>
    </row>
    <row r="3" spans="2:26" ht="12.75">
      <c r="B3" s="192" t="s">
        <v>0</v>
      </c>
      <c r="C3" s="192"/>
      <c r="D3" s="192"/>
      <c r="E3" s="192"/>
      <c r="F3" s="192"/>
      <c r="G3" s="192"/>
      <c r="H3" s="192"/>
      <c r="I3" s="192"/>
      <c r="J3" s="192"/>
      <c r="K3" s="192"/>
      <c r="L3" s="192"/>
      <c r="M3" s="192"/>
      <c r="N3" s="192"/>
      <c r="O3" s="192"/>
      <c r="P3" s="192"/>
      <c r="Q3" s="192"/>
      <c r="R3" s="192"/>
      <c r="S3" s="192"/>
      <c r="T3" s="192"/>
      <c r="U3" s="192"/>
      <c r="V3" s="192"/>
      <c r="W3" s="192"/>
      <c r="X3" s="157"/>
      <c r="Y3" s="178"/>
      <c r="Z3" s="178"/>
    </row>
    <row r="4" spans="2:22" ht="12.75">
      <c r="B4" s="180"/>
      <c r="C4" s="180"/>
      <c r="D4" s="180"/>
      <c r="E4" s="180"/>
      <c r="F4" s="180"/>
      <c r="S4" s="180"/>
      <c r="T4" s="180"/>
      <c r="U4" s="180"/>
      <c r="V4" s="180"/>
    </row>
    <row r="5" spans="2:6" ht="12.75">
      <c r="B5" s="180"/>
      <c r="C5" s="180"/>
      <c r="D5" s="180"/>
      <c r="E5" s="180"/>
      <c r="F5" s="180"/>
    </row>
    <row r="6" spans="2:26" ht="12.75" customHeight="1">
      <c r="B6" s="182"/>
      <c r="C6" s="182"/>
      <c r="D6" s="182"/>
      <c r="E6" s="182"/>
      <c r="F6" s="182"/>
      <c r="G6" s="394"/>
      <c r="H6" s="394"/>
      <c r="I6" s="394"/>
      <c r="J6" s="394"/>
      <c r="K6" s="394"/>
      <c r="L6" s="394"/>
      <c r="M6" s="394"/>
      <c r="N6" s="394"/>
      <c r="O6" s="394"/>
      <c r="P6" s="394"/>
      <c r="Q6" s="394"/>
      <c r="R6" s="394"/>
      <c r="S6" s="394"/>
      <c r="T6" s="394"/>
      <c r="U6" s="394"/>
      <c r="V6" s="394"/>
      <c r="W6" s="394"/>
      <c r="X6" s="394"/>
      <c r="Y6" s="394"/>
      <c r="Z6" s="183"/>
    </row>
    <row r="7" spans="2:25" ht="12.75">
      <c r="B7" s="229"/>
      <c r="C7" s="229"/>
      <c r="D7" s="229"/>
      <c r="E7" s="229"/>
      <c r="F7" s="229"/>
      <c r="G7" s="393" t="s">
        <v>513</v>
      </c>
      <c r="H7" s="393"/>
      <c r="I7" s="393"/>
      <c r="J7" s="393"/>
      <c r="K7" s="393"/>
      <c r="L7" s="393"/>
      <c r="M7" s="393"/>
      <c r="N7" s="393"/>
      <c r="O7" s="393"/>
      <c r="P7" s="393"/>
      <c r="Q7" s="393"/>
      <c r="R7" s="393"/>
      <c r="S7" s="393"/>
      <c r="T7" s="393"/>
      <c r="U7" s="393"/>
      <c r="V7" s="174"/>
      <c r="W7" s="409" t="s">
        <v>502</v>
      </c>
      <c r="X7" s="409"/>
      <c r="Y7" s="409"/>
    </row>
    <row r="8" spans="2:25" ht="12.75">
      <c r="B8" s="174" t="s">
        <v>192</v>
      </c>
      <c r="C8" s="174"/>
      <c r="D8" s="174"/>
      <c r="E8" s="174"/>
      <c r="F8" s="174"/>
      <c r="G8" s="410" t="s">
        <v>503</v>
      </c>
      <c r="H8" s="410"/>
      <c r="I8" s="410"/>
      <c r="J8" s="165"/>
      <c r="K8" s="410" t="s">
        <v>404</v>
      </c>
      <c r="L8" s="410"/>
      <c r="M8" s="410"/>
      <c r="N8" s="165"/>
      <c r="O8" s="410" t="s">
        <v>514</v>
      </c>
      <c r="P8" s="410"/>
      <c r="Q8" s="410"/>
      <c r="R8" s="165"/>
      <c r="S8" s="410" t="s">
        <v>515</v>
      </c>
      <c r="T8" s="410"/>
      <c r="U8" s="410"/>
      <c r="V8" s="165"/>
      <c r="W8" s="230" t="s">
        <v>392</v>
      </c>
      <c r="X8" s="230" t="s">
        <v>393</v>
      </c>
      <c r="Y8" s="230" t="s">
        <v>159</v>
      </c>
    </row>
    <row r="9" spans="2:26" ht="19.5" customHeight="1">
      <c r="B9" s="185"/>
      <c r="C9" s="185"/>
      <c r="D9" s="185"/>
      <c r="E9" s="185"/>
      <c r="F9" s="185"/>
      <c r="G9" s="231" t="s">
        <v>392</v>
      </c>
      <c r="H9" s="231" t="s">
        <v>393</v>
      </c>
      <c r="I9" s="231" t="s">
        <v>159</v>
      </c>
      <c r="J9" s="232"/>
      <c r="K9" s="231" t="s">
        <v>392</v>
      </c>
      <c r="L9" s="231" t="s">
        <v>393</v>
      </c>
      <c r="M9" s="231" t="s">
        <v>159</v>
      </c>
      <c r="N9" s="232"/>
      <c r="O9" s="231" t="s">
        <v>392</v>
      </c>
      <c r="P9" s="231" t="s">
        <v>393</v>
      </c>
      <c r="Q9" s="231" t="s">
        <v>159</v>
      </c>
      <c r="R9" s="232"/>
      <c r="S9" s="231" t="s">
        <v>392</v>
      </c>
      <c r="T9" s="231" t="s">
        <v>393</v>
      </c>
      <c r="U9" s="231" t="s">
        <v>159</v>
      </c>
      <c r="V9" s="232"/>
      <c r="W9" s="185"/>
      <c r="X9" s="185"/>
      <c r="Y9" s="185"/>
      <c r="Z9" s="185"/>
    </row>
    <row r="10" spans="4:25" ht="12.75">
      <c r="D10" s="165"/>
      <c r="E10" s="165"/>
      <c r="F10" s="165"/>
      <c r="G10" s="165"/>
      <c r="H10" s="165"/>
      <c r="I10" s="165"/>
      <c r="J10" s="165"/>
      <c r="K10" s="165"/>
      <c r="L10" s="165"/>
      <c r="M10" s="165"/>
      <c r="N10" s="165"/>
      <c r="O10" s="194"/>
      <c r="P10" s="194"/>
      <c r="Q10" s="194"/>
      <c r="R10" s="194"/>
      <c r="S10" s="194"/>
      <c r="T10" s="194"/>
      <c r="U10" s="194"/>
      <c r="V10" s="165"/>
      <c r="W10" s="165"/>
      <c r="X10" s="165"/>
      <c r="Y10" s="165"/>
    </row>
    <row r="11" spans="4:25" ht="12.75">
      <c r="D11" s="165" t="s">
        <v>189</v>
      </c>
      <c r="E11" s="165"/>
      <c r="F11" s="165"/>
      <c r="G11" s="165">
        <v>1275.7043359325498</v>
      </c>
      <c r="H11" s="165">
        <v>1324.0196114603498</v>
      </c>
      <c r="I11" s="165">
        <v>-48.31527552779994</v>
      </c>
      <c r="J11" s="165"/>
      <c r="K11" s="165">
        <v>1179.4602789468909</v>
      </c>
      <c r="L11" s="165">
        <v>1193.87233322</v>
      </c>
      <c r="M11" s="165">
        <v>-14.412054273109106</v>
      </c>
      <c r="N11" s="165"/>
      <c r="O11" s="194">
        <v>1063.754481000665</v>
      </c>
      <c r="P11" s="194">
        <v>1111.51761784637</v>
      </c>
      <c r="Q11" s="194">
        <v>-47.76313684570505</v>
      </c>
      <c r="R11" s="194"/>
      <c r="S11" s="194">
        <v>1159.7872</v>
      </c>
      <c r="T11" s="194">
        <v>1250.2529797146108</v>
      </c>
      <c r="U11" s="194">
        <v>-90.46577971461079</v>
      </c>
      <c r="V11" s="165"/>
      <c r="W11" s="165">
        <v>4678.706295880106</v>
      </c>
      <c r="X11" s="194">
        <v>4879.662542241331</v>
      </c>
      <c r="Y11" s="165">
        <v>-200.95624636122466</v>
      </c>
    </row>
    <row r="12" spans="2:26" s="168" customFormat="1" ht="12.75">
      <c r="B12" s="165"/>
      <c r="C12" s="165"/>
      <c r="D12" s="165"/>
      <c r="E12" s="233" t="s">
        <v>51</v>
      </c>
      <c r="F12" s="165"/>
      <c r="G12" s="165">
        <v>822.6370565612388</v>
      </c>
      <c r="H12" s="165">
        <v>987.952976</v>
      </c>
      <c r="I12" s="165">
        <v>-165.31591943876128</v>
      </c>
      <c r="J12" s="165"/>
      <c r="K12" s="165">
        <v>772.584099</v>
      </c>
      <c r="L12" s="165">
        <v>861.491034</v>
      </c>
      <c r="M12" s="165">
        <v>-88.90693499999998</v>
      </c>
      <c r="N12" s="165"/>
      <c r="O12" s="194">
        <v>637.5179310000001</v>
      </c>
      <c r="P12" s="194">
        <v>779.3953538233292</v>
      </c>
      <c r="Q12" s="194">
        <v>-141.87742282332908</v>
      </c>
      <c r="R12" s="194"/>
      <c r="S12" s="194">
        <v>710.5427</v>
      </c>
      <c r="T12" s="194">
        <v>864.0313314422704</v>
      </c>
      <c r="U12" s="194">
        <v>-153.4886314422704</v>
      </c>
      <c r="V12" s="165"/>
      <c r="W12" s="165">
        <v>2943.2817865612387</v>
      </c>
      <c r="X12" s="165">
        <v>3492.8706952655994</v>
      </c>
      <c r="Y12" s="165">
        <v>-549.5889087043606</v>
      </c>
      <c r="Z12" s="165"/>
    </row>
    <row r="13" spans="6:25" ht="12.75">
      <c r="F13" s="167" t="s">
        <v>52</v>
      </c>
      <c r="G13" s="167">
        <v>10.043304</v>
      </c>
      <c r="H13" s="167">
        <v>0.000491999999999937</v>
      </c>
      <c r="I13" s="167">
        <v>10.042812</v>
      </c>
      <c r="K13" s="167">
        <v>0.8986660000000004</v>
      </c>
      <c r="L13" s="167">
        <v>0.0004919999999999369</v>
      </c>
      <c r="M13" s="167">
        <v>0.8981740000000005</v>
      </c>
      <c r="N13" s="167"/>
      <c r="O13" s="167">
        <v>0.30989600000000017</v>
      </c>
      <c r="P13" s="167">
        <v>0</v>
      </c>
      <c r="Q13" s="169">
        <v>0.30989600000000017</v>
      </c>
      <c r="R13" s="169"/>
      <c r="S13" s="167">
        <v>0.8793</v>
      </c>
      <c r="T13" s="167">
        <v>0</v>
      </c>
      <c r="U13" s="169">
        <v>0.8793</v>
      </c>
      <c r="W13" s="167">
        <v>12.131166</v>
      </c>
      <c r="X13" s="167">
        <v>0.0009839999999998739</v>
      </c>
      <c r="Y13" s="167">
        <v>12.130182000000001</v>
      </c>
    </row>
    <row r="14" spans="6:25" ht="12.75">
      <c r="F14" s="167" t="s">
        <v>100</v>
      </c>
      <c r="G14" s="167">
        <v>487.82331999999997</v>
      </c>
      <c r="H14" s="167">
        <v>418</v>
      </c>
      <c r="I14" s="167">
        <v>69.82331999999997</v>
      </c>
      <c r="K14" s="167">
        <v>447.29839000000004</v>
      </c>
      <c r="L14" s="167">
        <v>314</v>
      </c>
      <c r="M14" s="167">
        <v>133.29839000000004</v>
      </c>
      <c r="N14" s="167"/>
      <c r="O14" s="167">
        <v>406.51507000000004</v>
      </c>
      <c r="P14" s="167">
        <v>299.8431660533292</v>
      </c>
      <c r="Q14" s="169">
        <v>106.67190394667085</v>
      </c>
      <c r="R14" s="169"/>
      <c r="S14" s="167">
        <v>477.0967</v>
      </c>
      <c r="T14" s="167">
        <v>375.9145314422704</v>
      </c>
      <c r="U14" s="169">
        <v>101.1821685577296</v>
      </c>
      <c r="W14" s="167">
        <v>1818.73348</v>
      </c>
      <c r="X14" s="167">
        <v>1407.7576974955996</v>
      </c>
      <c r="Y14" s="167">
        <v>410.9757825044005</v>
      </c>
    </row>
    <row r="15" spans="6:25" ht="12.75">
      <c r="F15" s="167" t="s">
        <v>53</v>
      </c>
      <c r="G15" s="167">
        <v>324.77043256123886</v>
      </c>
      <c r="H15" s="167">
        <v>569.952484</v>
      </c>
      <c r="I15" s="167">
        <v>-245.18205143876116</v>
      </c>
      <c r="K15" s="167">
        <v>324.387043</v>
      </c>
      <c r="L15" s="167">
        <v>547.490542</v>
      </c>
      <c r="M15" s="167">
        <v>-223.103499</v>
      </c>
      <c r="N15" s="167"/>
      <c r="O15" s="167">
        <v>230.69296500000002</v>
      </c>
      <c r="P15" s="167">
        <v>479.55218777</v>
      </c>
      <c r="Q15" s="169">
        <v>-248.85922276999997</v>
      </c>
      <c r="R15" s="169"/>
      <c r="S15" s="167">
        <v>232.56670000000003</v>
      </c>
      <c r="T15" s="167">
        <v>488.1168</v>
      </c>
      <c r="U15" s="169">
        <v>-255.5501</v>
      </c>
      <c r="W15" s="167">
        <v>1112.417140561239</v>
      </c>
      <c r="X15" s="167">
        <v>2085.11201377</v>
      </c>
      <c r="Y15" s="167">
        <v>-972.694873208761</v>
      </c>
    </row>
    <row r="16" spans="2:26" s="168" customFormat="1" ht="12.75">
      <c r="B16" s="165"/>
      <c r="C16" s="165"/>
      <c r="D16" s="165"/>
      <c r="E16" s="233" t="s">
        <v>54</v>
      </c>
      <c r="F16" s="165"/>
      <c r="G16" s="165">
        <v>384.75157750464444</v>
      </c>
      <c r="H16" s="165">
        <v>181.49479546034968</v>
      </c>
      <c r="I16" s="165">
        <v>203.25678204429477</v>
      </c>
      <c r="J16" s="165"/>
      <c r="K16" s="165">
        <v>318.8805734535576</v>
      </c>
      <c r="L16" s="165">
        <v>192.01833461</v>
      </c>
      <c r="M16" s="165">
        <v>126.86223884355758</v>
      </c>
      <c r="N16" s="165"/>
      <c r="O16" s="194">
        <v>356.0550284806649</v>
      </c>
      <c r="P16" s="194">
        <v>204.29275449496873</v>
      </c>
      <c r="Q16" s="194">
        <v>151.76227398569614</v>
      </c>
      <c r="R16" s="194"/>
      <c r="S16" s="194">
        <v>384.0499</v>
      </c>
      <c r="T16" s="194">
        <v>235.7629907424853</v>
      </c>
      <c r="U16" s="194">
        <v>148.28690925751468</v>
      </c>
      <c r="V16" s="165"/>
      <c r="W16" s="165">
        <v>1443.737079438867</v>
      </c>
      <c r="X16" s="165">
        <v>813.5688753078038</v>
      </c>
      <c r="Y16" s="165">
        <v>630.1682041310634</v>
      </c>
      <c r="Z16" s="165"/>
    </row>
    <row r="17" spans="6:25" ht="12.75">
      <c r="F17" s="167" t="s">
        <v>52</v>
      </c>
      <c r="G17" s="167">
        <v>206.1345835</v>
      </c>
      <c r="H17" s="167">
        <v>54.102990000000005</v>
      </c>
      <c r="I17" s="167">
        <v>152.03159349999999</v>
      </c>
      <c r="K17" s="167">
        <v>135.463343</v>
      </c>
      <c r="L17" s="167">
        <v>75.45254361000002</v>
      </c>
      <c r="M17" s="167">
        <v>60.01079938999999</v>
      </c>
      <c r="N17" s="167"/>
      <c r="O17" s="167">
        <v>158.58726399999998</v>
      </c>
      <c r="P17" s="167">
        <v>75.100443</v>
      </c>
      <c r="Q17" s="169">
        <v>83.48682099999998</v>
      </c>
      <c r="R17" s="169"/>
      <c r="S17" s="167">
        <v>171.524</v>
      </c>
      <c r="T17" s="167">
        <v>78.7551</v>
      </c>
      <c r="U17" s="169">
        <v>92.7689</v>
      </c>
      <c r="W17" s="167">
        <v>671.7091905</v>
      </c>
      <c r="X17" s="167">
        <v>283.41107661</v>
      </c>
      <c r="Y17" s="167">
        <v>388.29811388999997</v>
      </c>
    </row>
    <row r="18" spans="6:25" ht="12.75">
      <c r="F18" s="167" t="s">
        <v>100</v>
      </c>
      <c r="G18" s="167">
        <v>128.660926</v>
      </c>
      <c r="H18" s="167">
        <v>62</v>
      </c>
      <c r="I18" s="167">
        <v>66.66092599999999</v>
      </c>
      <c r="K18" s="167">
        <v>132.86283500000002</v>
      </c>
      <c r="L18" s="167">
        <v>58</v>
      </c>
      <c r="M18" s="167">
        <v>74.86283500000002</v>
      </c>
      <c r="N18" s="167"/>
      <c r="O18" s="167">
        <v>143.707457</v>
      </c>
      <c r="P18" s="167">
        <v>63.44666449496875</v>
      </c>
      <c r="Q18" s="169">
        <v>80.26079250503125</v>
      </c>
      <c r="R18" s="169"/>
      <c r="S18" s="167">
        <v>155.3433</v>
      </c>
      <c r="T18" s="167">
        <v>82.7587907424853</v>
      </c>
      <c r="U18" s="169">
        <v>72.5845092575147</v>
      </c>
      <c r="W18" s="167">
        <v>560.574518</v>
      </c>
      <c r="X18" s="167">
        <v>266.2054552374541</v>
      </c>
      <c r="Y18" s="167">
        <v>294.3690627625459</v>
      </c>
    </row>
    <row r="19" spans="6:25" ht="12.75">
      <c r="F19" s="167" t="s">
        <v>53</v>
      </c>
      <c r="G19" s="167">
        <v>49.95606800464446</v>
      </c>
      <c r="H19" s="167">
        <v>65.39180546034969</v>
      </c>
      <c r="I19" s="167">
        <v>-15.43573745570523</v>
      </c>
      <c r="K19" s="167">
        <v>50.554395453557575</v>
      </c>
      <c r="L19" s="167">
        <v>58.56579099999999</v>
      </c>
      <c r="M19" s="167">
        <v>-8.011395546442415</v>
      </c>
      <c r="N19" s="167"/>
      <c r="O19" s="167">
        <v>53.76030748066488</v>
      </c>
      <c r="P19" s="167">
        <v>65.745647</v>
      </c>
      <c r="Q19" s="169">
        <v>-11.985339519335128</v>
      </c>
      <c r="R19" s="169"/>
      <c r="S19" s="167">
        <v>57.18260000000001</v>
      </c>
      <c r="T19" s="167">
        <v>74.2491</v>
      </c>
      <c r="U19" s="169">
        <v>-17.06649999999999</v>
      </c>
      <c r="W19" s="167">
        <v>211.45337093886693</v>
      </c>
      <c r="X19" s="167">
        <v>263.95234346034965</v>
      </c>
      <c r="Y19" s="167">
        <v>-52.49897252148273</v>
      </c>
    </row>
    <row r="20" spans="2:26" s="168" customFormat="1" ht="12.75">
      <c r="B20" s="165"/>
      <c r="C20" s="165"/>
      <c r="D20" s="165"/>
      <c r="E20" s="233" t="s">
        <v>55</v>
      </c>
      <c r="F20" s="165"/>
      <c r="G20" s="165">
        <v>68.31570186666666</v>
      </c>
      <c r="H20" s="165">
        <v>154.57184</v>
      </c>
      <c r="I20" s="165">
        <v>-86.25613813333335</v>
      </c>
      <c r="J20" s="165"/>
      <c r="K20" s="165">
        <v>87.99560649333333</v>
      </c>
      <c r="L20" s="165">
        <v>140.36296461</v>
      </c>
      <c r="M20" s="165">
        <v>-52.36735811666668</v>
      </c>
      <c r="N20" s="165"/>
      <c r="O20" s="194">
        <v>70.18152152</v>
      </c>
      <c r="P20" s="194">
        <v>127.829509528072</v>
      </c>
      <c r="Q20" s="194">
        <v>-57.64798800807199</v>
      </c>
      <c r="R20" s="194"/>
      <c r="S20" s="194">
        <v>65.19460000000001</v>
      </c>
      <c r="T20" s="194">
        <v>150.45865752985523</v>
      </c>
      <c r="U20" s="194">
        <v>-85.26405752985522</v>
      </c>
      <c r="V20" s="165"/>
      <c r="W20" s="165">
        <v>291.68742988</v>
      </c>
      <c r="X20" s="165">
        <v>573.2229716679273</v>
      </c>
      <c r="Y20" s="165">
        <v>-281.53554178792723</v>
      </c>
      <c r="Z20" s="165"/>
    </row>
    <row r="21" spans="6:25" ht="12.75">
      <c r="F21" s="167" t="s">
        <v>52</v>
      </c>
      <c r="G21" s="167">
        <v>7.2656</v>
      </c>
      <c r="H21" s="167">
        <v>14.271840000000001</v>
      </c>
      <c r="I21" s="167">
        <v>-7.006240000000001</v>
      </c>
      <c r="K21" s="167">
        <v>3.66462096</v>
      </c>
      <c r="L21" s="167">
        <v>8.36296461</v>
      </c>
      <c r="M21" s="167">
        <v>-4.69834365</v>
      </c>
      <c r="N21" s="167"/>
      <c r="O21" s="167">
        <v>3.08152152</v>
      </c>
      <c r="P21" s="167">
        <v>11.65205184</v>
      </c>
      <c r="Q21" s="169">
        <v>-8.57053032</v>
      </c>
      <c r="R21" s="169"/>
      <c r="S21" s="167">
        <v>4.399</v>
      </c>
      <c r="T21" s="167">
        <v>12.8136</v>
      </c>
      <c r="U21" s="169">
        <v>-8.4146</v>
      </c>
      <c r="W21" s="167">
        <v>18.41074248</v>
      </c>
      <c r="X21" s="167">
        <v>47.10045645</v>
      </c>
      <c r="Y21" s="167">
        <v>-28.689713970000003</v>
      </c>
    </row>
    <row r="22" spans="6:25" ht="12.75">
      <c r="F22" s="167" t="s">
        <v>100</v>
      </c>
      <c r="G22" s="167">
        <v>45.950101866666664</v>
      </c>
      <c r="H22" s="167">
        <v>101</v>
      </c>
      <c r="I22" s="167">
        <v>-55.049898133333336</v>
      </c>
      <c r="K22" s="167">
        <v>66.73098553333332</v>
      </c>
      <c r="L22" s="167">
        <v>84</v>
      </c>
      <c r="M22" s="167">
        <v>-17.269014466666675</v>
      </c>
      <c r="N22" s="167"/>
      <c r="O22" s="167">
        <v>49.4</v>
      </c>
      <c r="P22" s="167">
        <v>76.436457688072</v>
      </c>
      <c r="Q22" s="169">
        <v>-27.036457688071998</v>
      </c>
      <c r="R22" s="169"/>
      <c r="S22" s="167">
        <v>41.6866</v>
      </c>
      <c r="T22" s="167">
        <v>96.93975752985523</v>
      </c>
      <c r="U22" s="169">
        <v>-55.25315752985523</v>
      </c>
      <c r="W22" s="167">
        <v>203.7676874</v>
      </c>
      <c r="X22" s="167">
        <v>358.3762152179272</v>
      </c>
      <c r="Y22" s="167">
        <v>-154.6085278179272</v>
      </c>
    </row>
    <row r="23" spans="2:26" s="186" customFormat="1" ht="12.75">
      <c r="B23" s="169"/>
      <c r="C23" s="169"/>
      <c r="D23" s="169"/>
      <c r="E23" s="167"/>
      <c r="F23" s="167" t="s">
        <v>53</v>
      </c>
      <c r="G23" s="167">
        <v>15.1</v>
      </c>
      <c r="H23" s="167">
        <v>39.3</v>
      </c>
      <c r="I23" s="169">
        <v>-24.2</v>
      </c>
      <c r="J23" s="169"/>
      <c r="K23" s="167">
        <v>17.6</v>
      </c>
      <c r="L23" s="167">
        <v>48</v>
      </c>
      <c r="M23" s="169">
        <v>-30.4</v>
      </c>
      <c r="N23" s="169"/>
      <c r="O23" s="167">
        <v>17.7</v>
      </c>
      <c r="P23" s="167">
        <v>39.741</v>
      </c>
      <c r="Q23" s="169">
        <v>-22.041</v>
      </c>
      <c r="R23" s="169"/>
      <c r="S23" s="167">
        <v>19.109</v>
      </c>
      <c r="T23" s="167">
        <v>40.7053</v>
      </c>
      <c r="U23" s="169">
        <v>-21.5963</v>
      </c>
      <c r="V23" s="169"/>
      <c r="W23" s="167">
        <v>69.50900000000001</v>
      </c>
      <c r="X23" s="167">
        <v>167.7463</v>
      </c>
      <c r="Y23" s="169">
        <v>-98.23729999999998</v>
      </c>
      <c r="Z23" s="169"/>
    </row>
    <row r="24" spans="2:26" s="186" customFormat="1" ht="12.75">
      <c r="B24" s="169"/>
      <c r="C24" s="169"/>
      <c r="D24" s="169"/>
      <c r="E24" s="169"/>
      <c r="F24" s="169"/>
      <c r="G24" s="169"/>
      <c r="H24" s="169"/>
      <c r="I24" s="169"/>
      <c r="J24" s="169"/>
      <c r="K24" s="169"/>
      <c r="L24" s="169"/>
      <c r="M24" s="169"/>
      <c r="N24" s="169"/>
      <c r="O24" s="169"/>
      <c r="P24" s="169"/>
      <c r="Q24" s="169"/>
      <c r="R24" s="169"/>
      <c r="S24" s="169"/>
      <c r="T24" s="169"/>
      <c r="U24" s="169"/>
      <c r="V24" s="169"/>
      <c r="W24" s="169"/>
      <c r="X24" s="169"/>
      <c r="Y24" s="169"/>
      <c r="Z24" s="169"/>
    </row>
    <row r="25" spans="2:26" s="193" customFormat="1" ht="12.75">
      <c r="B25" s="194"/>
      <c r="C25" s="194"/>
      <c r="D25" s="194" t="s">
        <v>56</v>
      </c>
      <c r="E25" s="194"/>
      <c r="F25" s="194"/>
      <c r="G25" s="194">
        <v>558.553</v>
      </c>
      <c r="H25" s="194">
        <v>382.864</v>
      </c>
      <c r="I25" s="194">
        <v>175.68900000000002</v>
      </c>
      <c r="J25" s="194"/>
      <c r="K25" s="194">
        <v>266.3</v>
      </c>
      <c r="L25" s="194">
        <v>387.076</v>
      </c>
      <c r="M25" s="194">
        <v>-120.77600000000001</v>
      </c>
      <c r="N25" s="194"/>
      <c r="O25" s="194">
        <v>318.016</v>
      </c>
      <c r="P25" s="194">
        <v>442.005</v>
      </c>
      <c r="Q25" s="194">
        <v>-123.98899999999998</v>
      </c>
      <c r="R25" s="194"/>
      <c r="S25" s="194">
        <v>424.9</v>
      </c>
      <c r="T25" s="194">
        <v>412.7</v>
      </c>
      <c r="U25" s="194">
        <v>12.2</v>
      </c>
      <c r="V25" s="194"/>
      <c r="W25" s="194">
        <v>1567.7690000000002</v>
      </c>
      <c r="X25" s="194">
        <v>1624.645</v>
      </c>
      <c r="Y25" s="194">
        <v>-56.875999999999976</v>
      </c>
      <c r="Z25" s="194"/>
    </row>
    <row r="26" spans="2:26" s="186" customFormat="1" ht="13.5" customHeight="1">
      <c r="B26" s="169"/>
      <c r="C26" s="169"/>
      <c r="D26" s="169"/>
      <c r="E26" s="234" t="s">
        <v>178</v>
      </c>
      <c r="F26" s="169"/>
      <c r="G26" s="167">
        <v>115.48250605894964</v>
      </c>
      <c r="H26" s="167">
        <v>86.33730631468507</v>
      </c>
      <c r="I26" s="235">
        <v>29.145199744264573</v>
      </c>
      <c r="J26" s="235"/>
      <c r="K26" s="167">
        <v>92.36766282487625</v>
      </c>
      <c r="L26" s="167">
        <v>164.30162731137088</v>
      </c>
      <c r="M26" s="235">
        <v>-71.93396448649463</v>
      </c>
      <c r="N26" s="235"/>
      <c r="O26" s="167">
        <v>127.67354548042755</v>
      </c>
      <c r="P26" s="167">
        <v>108.9012525528351</v>
      </c>
      <c r="Q26" s="235">
        <v>18.772292927592446</v>
      </c>
      <c r="R26" s="235"/>
      <c r="S26" s="167">
        <v>170.58415134657895</v>
      </c>
      <c r="T26" s="167">
        <v>101.68108263154272</v>
      </c>
      <c r="U26" s="235">
        <v>68.90306871503623</v>
      </c>
      <c r="V26" s="169"/>
      <c r="W26" s="169">
        <v>506.1078657108324</v>
      </c>
      <c r="X26" s="169">
        <v>461.2212688104338</v>
      </c>
      <c r="Y26" s="169">
        <v>44.886596900398615</v>
      </c>
      <c r="Z26" s="169"/>
    </row>
    <row r="27" spans="2:26" s="186" customFormat="1" ht="12" customHeight="1">
      <c r="B27" s="169"/>
      <c r="C27" s="169"/>
      <c r="D27" s="169"/>
      <c r="E27" s="234" t="s">
        <v>57</v>
      </c>
      <c r="F27" s="169"/>
      <c r="G27" s="167">
        <v>443.07049394105036</v>
      </c>
      <c r="H27" s="167">
        <v>296.5266936853149</v>
      </c>
      <c r="I27" s="235">
        <v>146.54380025573545</v>
      </c>
      <c r="J27" s="235"/>
      <c r="K27" s="167">
        <v>173.93233717512376</v>
      </c>
      <c r="L27" s="167">
        <v>222.77437268862914</v>
      </c>
      <c r="M27" s="235">
        <v>-48.84203551350538</v>
      </c>
      <c r="N27" s="235"/>
      <c r="O27" s="167">
        <v>190.34245451957247</v>
      </c>
      <c r="P27" s="167">
        <v>333.1037474471649</v>
      </c>
      <c r="Q27" s="235">
        <v>-142.76129292759242</v>
      </c>
      <c r="R27" s="235"/>
      <c r="S27" s="167">
        <v>254.31584865342103</v>
      </c>
      <c r="T27" s="167">
        <v>311.01891736845727</v>
      </c>
      <c r="U27" s="235">
        <v>-56.70306871503624</v>
      </c>
      <c r="V27" s="169"/>
      <c r="W27" s="169">
        <v>1061.6611342891676</v>
      </c>
      <c r="X27" s="169">
        <v>1163.4237311895663</v>
      </c>
      <c r="Y27" s="169">
        <v>-101.76259690039865</v>
      </c>
      <c r="Z27" s="169"/>
    </row>
    <row r="28" spans="4:21" ht="12.75">
      <c r="D28" s="157"/>
      <c r="E28" s="157"/>
      <c r="F28" s="157"/>
      <c r="K28" s="167"/>
      <c r="L28" s="167"/>
      <c r="M28" s="167"/>
      <c r="N28" s="167"/>
      <c r="O28" s="169"/>
      <c r="P28" s="169"/>
      <c r="Q28" s="169"/>
      <c r="R28" s="169"/>
      <c r="S28" s="169"/>
      <c r="T28" s="169"/>
      <c r="U28" s="169"/>
    </row>
    <row r="29" spans="2:26" s="193" customFormat="1" ht="12.75">
      <c r="B29" s="194"/>
      <c r="C29" s="194"/>
      <c r="D29" s="225" t="s">
        <v>58</v>
      </c>
      <c r="E29" s="226"/>
      <c r="F29" s="168"/>
      <c r="G29" s="194">
        <v>531.0243961877187</v>
      </c>
      <c r="H29" s="194">
        <v>729.4256423687003</v>
      </c>
      <c r="I29" s="194">
        <v>-198.40124618098162</v>
      </c>
      <c r="J29" s="194"/>
      <c r="K29" s="194">
        <v>534.63124973641</v>
      </c>
      <c r="L29" s="194">
        <v>728.4284844498158</v>
      </c>
      <c r="M29" s="194">
        <v>-193.79723471340571</v>
      </c>
      <c r="N29" s="194"/>
      <c r="O29" s="194">
        <v>544.3801715691453</v>
      </c>
      <c r="P29" s="194">
        <v>724.4340520087644</v>
      </c>
      <c r="Q29" s="194">
        <v>-180.0538804396191</v>
      </c>
      <c r="R29" s="194"/>
      <c r="S29" s="194">
        <v>650.5067346309861</v>
      </c>
      <c r="T29" s="194">
        <v>894.724603803184</v>
      </c>
      <c r="U29" s="194">
        <v>-244.21786917219788</v>
      </c>
      <c r="V29" s="194"/>
      <c r="W29" s="194">
        <v>2260.54255212426</v>
      </c>
      <c r="X29" s="194">
        <v>3077.0127826304642</v>
      </c>
      <c r="Y29" s="194">
        <v>-816.4702305062042</v>
      </c>
      <c r="Z29" s="194"/>
    </row>
    <row r="30" spans="4:25" ht="12.75">
      <c r="D30" s="227"/>
      <c r="E30" s="228" t="s">
        <v>111</v>
      </c>
      <c r="F30" s="157"/>
      <c r="G30" s="167">
        <v>35.563836624007266</v>
      </c>
      <c r="H30" s="167">
        <v>36.99121237771271</v>
      </c>
      <c r="I30" s="167">
        <v>-1.427375753705448</v>
      </c>
      <c r="K30" s="167">
        <v>37.89173052375473</v>
      </c>
      <c r="L30" s="167">
        <v>45.46203241798034</v>
      </c>
      <c r="M30" s="167">
        <v>-7.570301894225608</v>
      </c>
      <c r="N30" s="167"/>
      <c r="O30" s="167">
        <v>37.68012274598243</v>
      </c>
      <c r="P30" s="167">
        <v>37.97111687041351</v>
      </c>
      <c r="Q30" s="169">
        <v>-0.2909941244310801</v>
      </c>
      <c r="R30" s="169"/>
      <c r="S30" s="167">
        <v>42.29663932061261</v>
      </c>
      <c r="T30" s="167">
        <v>40.25789346339757</v>
      </c>
      <c r="U30" s="169">
        <v>2.0387458572150408</v>
      </c>
      <c r="W30" s="167">
        <v>153.43232921435703</v>
      </c>
      <c r="X30" s="167">
        <v>160.68225512950414</v>
      </c>
      <c r="Y30" s="167">
        <v>-7.2499259151471165</v>
      </c>
    </row>
    <row r="31" spans="4:25" ht="12.75">
      <c r="D31" s="227"/>
      <c r="E31" s="228" t="s">
        <v>59</v>
      </c>
      <c r="F31" s="157"/>
      <c r="G31" s="167">
        <v>0</v>
      </c>
      <c r="H31" s="167">
        <v>0</v>
      </c>
      <c r="I31" s="167">
        <v>0</v>
      </c>
      <c r="K31" s="167">
        <v>0</v>
      </c>
      <c r="L31" s="167">
        <v>0</v>
      </c>
      <c r="M31" s="167">
        <v>0</v>
      </c>
      <c r="N31" s="167"/>
      <c r="O31" s="167">
        <v>0</v>
      </c>
      <c r="P31" s="167">
        <v>0</v>
      </c>
      <c r="Q31" s="169">
        <v>0</v>
      </c>
      <c r="R31" s="169"/>
      <c r="S31" s="167">
        <v>0</v>
      </c>
      <c r="T31" s="167">
        <v>0</v>
      </c>
      <c r="U31" s="169">
        <v>0</v>
      </c>
      <c r="W31" s="167">
        <v>0</v>
      </c>
      <c r="X31" s="167">
        <v>0</v>
      </c>
      <c r="Y31" s="167">
        <v>0</v>
      </c>
    </row>
    <row r="32" spans="4:25" ht="12.75">
      <c r="D32" s="227"/>
      <c r="E32" s="228" t="s">
        <v>60</v>
      </c>
      <c r="F32" s="157"/>
      <c r="G32" s="167">
        <v>52.8</v>
      </c>
      <c r="H32" s="167">
        <v>115.6</v>
      </c>
      <c r="I32" s="167">
        <v>-62.8</v>
      </c>
      <c r="K32" s="167">
        <v>69.5</v>
      </c>
      <c r="L32" s="167">
        <v>126.3</v>
      </c>
      <c r="M32" s="167">
        <v>-56.8</v>
      </c>
      <c r="N32" s="167"/>
      <c r="O32" s="167">
        <v>80.8</v>
      </c>
      <c r="P32" s="167">
        <v>150.3</v>
      </c>
      <c r="Q32" s="169">
        <v>-69.5</v>
      </c>
      <c r="R32" s="169"/>
      <c r="S32" s="167">
        <v>59.338999327743615</v>
      </c>
      <c r="T32" s="167">
        <v>117.90858736927201</v>
      </c>
      <c r="U32" s="169">
        <v>-58.5695880415284</v>
      </c>
      <c r="W32" s="167">
        <v>262.4389993277436</v>
      </c>
      <c r="X32" s="167">
        <v>510.108587369272</v>
      </c>
      <c r="Y32" s="167">
        <v>-247.6695880415284</v>
      </c>
    </row>
    <row r="33" spans="4:25" ht="12.75">
      <c r="D33" s="227"/>
      <c r="E33" s="228" t="s">
        <v>112</v>
      </c>
      <c r="F33" s="157"/>
      <c r="G33" s="167">
        <v>7.870203733333335</v>
      </c>
      <c r="H33" s="167">
        <v>100.351916503106</v>
      </c>
      <c r="I33" s="167">
        <v>-92.48171276977266</v>
      </c>
      <c r="K33" s="167">
        <v>13.595943314061639</v>
      </c>
      <c r="L33" s="167">
        <v>103.63649568627142</v>
      </c>
      <c r="M33" s="167">
        <v>-90.04055237220977</v>
      </c>
      <c r="N33" s="167"/>
      <c r="O33" s="167">
        <v>11.363756799999999</v>
      </c>
      <c r="P33" s="167">
        <v>96.3627173664587</v>
      </c>
      <c r="Q33" s="169">
        <v>-84.99896056645869</v>
      </c>
      <c r="R33" s="169"/>
      <c r="S33" s="167">
        <v>9.001979166666667</v>
      </c>
      <c r="T33" s="167">
        <v>130.79501320120593</v>
      </c>
      <c r="U33" s="169">
        <v>-121.79303403453926</v>
      </c>
      <c r="W33" s="167">
        <v>41.83188301406164</v>
      </c>
      <c r="X33" s="167">
        <v>431.14614275704207</v>
      </c>
      <c r="Y33" s="167">
        <v>-389.3142597429804</v>
      </c>
    </row>
    <row r="34" spans="4:25" ht="12.75">
      <c r="D34" s="227"/>
      <c r="E34" s="228" t="s">
        <v>179</v>
      </c>
      <c r="F34" s="157"/>
      <c r="G34" s="167">
        <v>14.366293598743898</v>
      </c>
      <c r="H34" s="167">
        <v>17.750964977777784</v>
      </c>
      <c r="I34" s="167">
        <v>-3.384671379033886</v>
      </c>
      <c r="K34" s="167">
        <v>16.029954962406016</v>
      </c>
      <c r="L34" s="167">
        <v>13.248602494929942</v>
      </c>
      <c r="M34" s="167">
        <v>2.781352467476074</v>
      </c>
      <c r="N34" s="167"/>
      <c r="O34" s="167">
        <v>17.794346382872167</v>
      </c>
      <c r="P34" s="167">
        <v>16.908369519700152</v>
      </c>
      <c r="Q34" s="169">
        <v>0.8859768631720151</v>
      </c>
      <c r="R34" s="169"/>
      <c r="S34" s="167">
        <v>35.44527547059135</v>
      </c>
      <c r="T34" s="167">
        <v>17.298854470465287</v>
      </c>
      <c r="U34" s="169">
        <v>18.14642100012606</v>
      </c>
      <c r="W34" s="167">
        <v>83.63587041461344</v>
      </c>
      <c r="X34" s="167">
        <v>65.20679146287316</v>
      </c>
      <c r="Y34" s="167">
        <v>18.42907895174028</v>
      </c>
    </row>
    <row r="35" spans="4:25" ht="12.75">
      <c r="D35" s="227"/>
      <c r="E35" s="228" t="s">
        <v>61</v>
      </c>
      <c r="F35" s="157"/>
      <c r="G35" s="167">
        <v>15.495827858364938</v>
      </c>
      <c r="H35" s="167">
        <v>111.14587372011766</v>
      </c>
      <c r="I35" s="167">
        <v>-95.65004586175273</v>
      </c>
      <c r="K35" s="167">
        <v>15.608636934344997</v>
      </c>
      <c r="L35" s="167">
        <v>79.37369134569857</v>
      </c>
      <c r="M35" s="167">
        <v>-63.765054411353574</v>
      </c>
      <c r="N35" s="167"/>
      <c r="O35" s="167">
        <v>15.139099225382878</v>
      </c>
      <c r="P35" s="167">
        <v>114.65378740806106</v>
      </c>
      <c r="Q35" s="169">
        <v>-99.51468818267819</v>
      </c>
      <c r="R35" s="169"/>
      <c r="S35" s="167">
        <v>12.917559507728022</v>
      </c>
      <c r="T35" s="167">
        <v>155.33812113696249</v>
      </c>
      <c r="U35" s="169">
        <v>-142.42056162923447</v>
      </c>
      <c r="W35" s="167">
        <v>59.161123525820834</v>
      </c>
      <c r="X35" s="167">
        <v>460.51147361083974</v>
      </c>
      <c r="Y35" s="167">
        <v>-401.35035008501893</v>
      </c>
    </row>
    <row r="36" spans="4:25" ht="12.75">
      <c r="D36" s="227"/>
      <c r="E36" s="228" t="s">
        <v>62</v>
      </c>
      <c r="F36" s="157"/>
      <c r="G36" s="167">
        <v>356.7464236045637</v>
      </c>
      <c r="H36" s="167">
        <v>288.2373415815574</v>
      </c>
      <c r="I36" s="167">
        <v>68.50908202300627</v>
      </c>
      <c r="K36" s="167">
        <v>332.74344987196355</v>
      </c>
      <c r="L36" s="167">
        <v>294.6910697081753</v>
      </c>
      <c r="M36" s="167">
        <v>38.05238016378826</v>
      </c>
      <c r="N36" s="167"/>
      <c r="O36" s="167">
        <v>335.06908525260394</v>
      </c>
      <c r="P36" s="167">
        <v>232.02795632574856</v>
      </c>
      <c r="Q36" s="169">
        <v>103.04112892685538</v>
      </c>
      <c r="R36" s="169"/>
      <c r="S36" s="167">
        <v>448.06430199091534</v>
      </c>
      <c r="T36" s="167">
        <v>352.80767122831134</v>
      </c>
      <c r="U36" s="169">
        <v>95.256630762604</v>
      </c>
      <c r="W36" s="167">
        <v>1472.6232607200463</v>
      </c>
      <c r="X36" s="167">
        <v>1167.7640388437926</v>
      </c>
      <c r="Y36" s="167">
        <v>304.85922187625374</v>
      </c>
    </row>
    <row r="37" spans="4:25" ht="12.75">
      <c r="D37" s="227"/>
      <c r="E37" s="228"/>
      <c r="F37" s="157" t="s">
        <v>640</v>
      </c>
      <c r="G37" s="167">
        <v>127.59185617127442</v>
      </c>
      <c r="H37" s="167">
        <v>131.6</v>
      </c>
      <c r="I37" s="212">
        <v>-4.008143828725579</v>
      </c>
      <c r="J37" s="212"/>
      <c r="K37" s="167">
        <v>121.88256666666666</v>
      </c>
      <c r="L37" s="167">
        <v>104.7</v>
      </c>
      <c r="M37" s="212">
        <v>17.18256666666666</v>
      </c>
      <c r="N37" s="212"/>
      <c r="O37" s="167">
        <v>137.6192</v>
      </c>
      <c r="P37" s="167">
        <v>64.4</v>
      </c>
      <c r="Q37" s="236">
        <v>73.2192</v>
      </c>
      <c r="R37" s="236"/>
      <c r="S37" s="167">
        <v>178.2524982156281</v>
      </c>
      <c r="T37" s="167">
        <v>90.50538598489594</v>
      </c>
      <c r="U37" s="236">
        <v>87.74711223073216</v>
      </c>
      <c r="V37" s="212"/>
      <c r="W37" s="212">
        <v>565.3461210535692</v>
      </c>
      <c r="X37" s="212">
        <v>391.205385984896</v>
      </c>
      <c r="Y37" s="212">
        <v>174.14073506867317</v>
      </c>
    </row>
    <row r="38" spans="4:25" ht="12.75">
      <c r="D38" s="227"/>
      <c r="E38" s="228"/>
      <c r="F38" s="157" t="s">
        <v>641</v>
      </c>
      <c r="G38" s="167">
        <v>58.205690000000004</v>
      </c>
      <c r="H38" s="167">
        <v>31.865287000000002</v>
      </c>
      <c r="I38" s="212">
        <v>26.340403000000002</v>
      </c>
      <c r="J38" s="212"/>
      <c r="K38" s="167">
        <v>70.425186</v>
      </c>
      <c r="L38" s="167">
        <v>45.56501499999999</v>
      </c>
      <c r="M38" s="212">
        <v>24.86017100000001</v>
      </c>
      <c r="N38" s="212"/>
      <c r="O38" s="167">
        <v>56.703496</v>
      </c>
      <c r="P38" s="167">
        <v>47.616724000000005</v>
      </c>
      <c r="Q38" s="236">
        <v>9.086771999999996</v>
      </c>
      <c r="R38" s="236"/>
      <c r="S38" s="167">
        <v>46.1543</v>
      </c>
      <c r="T38" s="167">
        <v>40.1262</v>
      </c>
      <c r="U38" s="236">
        <v>6.028100000000002</v>
      </c>
      <c r="V38" s="212"/>
      <c r="W38" s="212">
        <v>231.488672</v>
      </c>
      <c r="X38" s="212">
        <v>165.173226</v>
      </c>
      <c r="Y38" s="212">
        <v>66.31544600000001</v>
      </c>
    </row>
    <row r="39" spans="4:25" ht="12.75">
      <c r="D39" s="227"/>
      <c r="E39" s="228"/>
      <c r="F39" s="157" t="s">
        <v>642</v>
      </c>
      <c r="G39" s="167">
        <v>170.9488774332893</v>
      </c>
      <c r="H39" s="167">
        <v>124.77205458155741</v>
      </c>
      <c r="I39" s="212">
        <v>46.1768228517319</v>
      </c>
      <c r="J39" s="212"/>
      <c r="K39" s="167">
        <v>140.43569720529692</v>
      </c>
      <c r="L39" s="167">
        <v>144.42605470817531</v>
      </c>
      <c r="M39" s="212">
        <v>-3.990357502878396</v>
      </c>
      <c r="N39" s="212"/>
      <c r="O39" s="167">
        <v>140.74638925260396</v>
      </c>
      <c r="P39" s="167">
        <v>120.01123232574855</v>
      </c>
      <c r="Q39" s="236">
        <v>20.73515692685541</v>
      </c>
      <c r="R39" s="236"/>
      <c r="S39" s="167">
        <v>223.65750377528724</v>
      </c>
      <c r="T39" s="167">
        <v>222.1760852434154</v>
      </c>
      <c r="U39" s="236">
        <v>1.4814185318718387</v>
      </c>
      <c r="V39" s="212"/>
      <c r="W39" s="212">
        <v>675.7884676664773</v>
      </c>
      <c r="X39" s="212">
        <v>611.3854268588966</v>
      </c>
      <c r="Y39" s="212">
        <v>64.40304080758074</v>
      </c>
    </row>
    <row r="40" spans="4:25" ht="12.75">
      <c r="D40" s="227"/>
      <c r="E40" s="228" t="s">
        <v>63</v>
      </c>
      <c r="F40" s="157"/>
      <c r="G40" s="167">
        <v>22.151571917718105</v>
      </c>
      <c r="H40" s="167">
        <v>7.894941644596159</v>
      </c>
      <c r="I40" s="167">
        <v>14.256630273121946</v>
      </c>
      <c r="K40" s="167">
        <v>19.685813311219395</v>
      </c>
      <c r="L40" s="167">
        <v>7.508989435715414</v>
      </c>
      <c r="M40" s="167">
        <v>12.176823875503981</v>
      </c>
      <c r="N40" s="167"/>
      <c r="O40" s="167">
        <v>23.812054024027347</v>
      </c>
      <c r="P40" s="167">
        <v>8.577571935954408</v>
      </c>
      <c r="Q40" s="169">
        <v>15.234482088072939</v>
      </c>
      <c r="R40" s="169"/>
      <c r="S40" s="167">
        <v>16.204672883019573</v>
      </c>
      <c r="T40" s="167">
        <v>27.040632367909005</v>
      </c>
      <c r="U40" s="169">
        <v>-10.835959484889433</v>
      </c>
      <c r="W40" s="167">
        <v>81.85411213598441</v>
      </c>
      <c r="X40" s="167">
        <v>51.02213538417499</v>
      </c>
      <c r="Y40" s="167">
        <v>30.83197675180942</v>
      </c>
    </row>
    <row r="41" spans="4:25" ht="12.75">
      <c r="D41" s="227"/>
      <c r="E41" s="228" t="s">
        <v>64</v>
      </c>
      <c r="F41" s="157"/>
      <c r="G41" s="167">
        <v>26.030238850987434</v>
      </c>
      <c r="H41" s="167">
        <v>51.45339156383253</v>
      </c>
      <c r="I41" s="167">
        <v>-25.4231527128451</v>
      </c>
      <c r="K41" s="167">
        <v>29.575720818659683</v>
      </c>
      <c r="L41" s="167">
        <v>58.207603361044754</v>
      </c>
      <c r="M41" s="167">
        <v>-28.63188254238507</v>
      </c>
      <c r="N41" s="167"/>
      <c r="O41" s="167">
        <v>22.721707138276575</v>
      </c>
      <c r="P41" s="167">
        <v>67.632532582428</v>
      </c>
      <c r="Q41" s="169">
        <v>-44.91082544415143</v>
      </c>
      <c r="R41" s="169"/>
      <c r="S41" s="167">
        <v>27.237306963708864</v>
      </c>
      <c r="T41" s="167">
        <v>53.27783056566046</v>
      </c>
      <c r="U41" s="169">
        <v>-26.040523601951595</v>
      </c>
      <c r="W41" s="167">
        <v>105.56497377163255</v>
      </c>
      <c r="X41" s="167">
        <v>230.57135807296572</v>
      </c>
      <c r="Y41" s="167">
        <v>-125.00638430133317</v>
      </c>
    </row>
    <row r="42" spans="4:21" ht="12.75">
      <c r="D42" s="227"/>
      <c r="E42" s="228"/>
      <c r="F42" s="157"/>
      <c r="K42" s="167"/>
      <c r="L42" s="167"/>
      <c r="M42" s="167"/>
      <c r="N42" s="167"/>
      <c r="O42" s="169"/>
      <c r="P42" s="169"/>
      <c r="Q42" s="169"/>
      <c r="R42" s="169"/>
      <c r="S42" s="169"/>
      <c r="T42" s="169"/>
      <c r="U42" s="169"/>
    </row>
    <row r="43" spans="2:26" s="168" customFormat="1" ht="12" customHeight="1">
      <c r="B43" s="165"/>
      <c r="C43" s="165"/>
      <c r="E43" s="238" t="s">
        <v>41</v>
      </c>
      <c r="F43" s="171"/>
      <c r="G43" s="172">
        <v>2365.2817321202683</v>
      </c>
      <c r="H43" s="172">
        <v>2436.3092538290502</v>
      </c>
      <c r="I43" s="172">
        <v>-71.02752170878153</v>
      </c>
      <c r="J43" s="172"/>
      <c r="K43" s="172">
        <v>1980.391528683301</v>
      </c>
      <c r="L43" s="172">
        <v>2309.376817669816</v>
      </c>
      <c r="M43" s="172">
        <v>-328.98528898651483</v>
      </c>
      <c r="N43" s="172"/>
      <c r="O43" s="239">
        <v>1926.1506525698103</v>
      </c>
      <c r="P43" s="239">
        <v>2277.9566698551344</v>
      </c>
      <c r="Q43" s="239">
        <v>-351.8060172853241</v>
      </c>
      <c r="R43" s="239"/>
      <c r="S43" s="239">
        <v>2235.1939346309864</v>
      </c>
      <c r="T43" s="239">
        <v>2557.677583517795</v>
      </c>
      <c r="U43" s="239">
        <v>-322.4836488868087</v>
      </c>
      <c r="V43" s="172"/>
      <c r="W43" s="172">
        <v>8507.017848004367</v>
      </c>
      <c r="X43" s="172">
        <v>9581.320324871795</v>
      </c>
      <c r="Y43" s="172">
        <v>-1074.3024768674288</v>
      </c>
      <c r="Z43" s="172"/>
    </row>
    <row r="47" spans="11:18" ht="12.75">
      <c r="K47" s="167"/>
      <c r="L47" s="167"/>
      <c r="M47" s="167"/>
      <c r="N47" s="167"/>
      <c r="O47" s="167"/>
      <c r="P47" s="167"/>
      <c r="Q47" s="167"/>
      <c r="R47" s="167"/>
    </row>
  </sheetData>
  <mergeCells count="7">
    <mergeCell ref="W7:Y7"/>
    <mergeCell ref="G6:Y6"/>
    <mergeCell ref="G8:I8"/>
    <mergeCell ref="K8:M8"/>
    <mergeCell ref="O8:Q8"/>
    <mergeCell ref="S8:U8"/>
    <mergeCell ref="G7:U7"/>
  </mergeCells>
  <printOptions horizontalCentered="1"/>
  <pageMargins left="0.17" right="0.16" top="0.53" bottom="1" header="0" footer="0"/>
  <pageSetup fitToHeight="0" fitToWidth="0" horizontalDpi="300" verticalDpi="300" orientation="landscape"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Serie 2002</dc:title>
  <dc:subject/>
  <dc:creator>Balanza de Pagos</dc:creator>
  <cp:keywords/>
  <dc:description/>
  <cp:lastModifiedBy>BCCH</cp:lastModifiedBy>
  <cp:lastPrinted>2010-03-22T21:06:31Z</cp:lastPrinted>
  <dcterms:created xsi:type="dcterms:W3CDTF">2002-06-04T19:14:13Z</dcterms:created>
  <dcterms:modified xsi:type="dcterms:W3CDTF">2010-04-28T21:46:19Z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