
<file path=[Content_Types].xml><?xml version="1.0" encoding="utf-8"?>
<Types xmlns="http://schemas.openxmlformats.org/package/2006/content-types">
  <Default Extension="bin" ContentType="application/vnd.openxmlformats-officedocument.oleObject"/>
  <Override PartName="/xl/printerSettings/printerSettings1.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45" windowWidth="18915" windowHeight="11760"/>
  </bookViews>
  <sheets>
    <sheet name="Crec.trim" sheetId="1" r:id="rId1"/>
    <sheet name="Crec.anual" sheetId="3" r:id="rId2"/>
  </sheets>
  <definedNames>
    <definedName name="solver_adj" localSheetId="1" hidden="1">Crec.anual!#REF!</definedName>
    <definedName name="solver_adj" localSheetId="0" hidden="1">Crec.trim!#REF!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st" localSheetId="1" hidden="1">1</definedName>
    <definedName name="solver_est" localSheetId="0" hidden="1">1</definedName>
    <definedName name="solver_itr" localSheetId="1" hidden="1">100</definedName>
    <definedName name="solver_itr" localSheetId="0" hidden="1">100</definedName>
    <definedName name="solver_lin" localSheetId="1" hidden="1">2</definedName>
    <definedName name="solver_lin" localSheetId="0" hidden="1">2</definedName>
    <definedName name="solver_neg" localSheetId="1" hidden="1">2</definedName>
    <definedName name="solver_neg" localSheetId="0" hidden="1">2</definedName>
    <definedName name="solver_num" localSheetId="1" hidden="1">0</definedName>
    <definedName name="solver_num" localSheetId="0" hidden="1">0</definedName>
    <definedName name="solver_nwt" localSheetId="1" hidden="1">1</definedName>
    <definedName name="solver_nwt" localSheetId="0" hidden="1">1</definedName>
    <definedName name="solver_opt" localSheetId="1" hidden="1">Crec.anual!#REF!</definedName>
    <definedName name="solver_opt" localSheetId="0" hidden="1">Crec.trim!#REF!</definedName>
    <definedName name="solver_pre" localSheetId="1" hidden="1">0.000001</definedName>
    <definedName name="solver_pre" localSheetId="0" hidden="1">0.000001</definedName>
    <definedName name="solver_scl" localSheetId="1" hidden="1">2</definedName>
    <definedName name="solver_scl" localSheetId="0" hidden="1">2</definedName>
    <definedName name="solver_sho" localSheetId="1" hidden="1">2</definedName>
    <definedName name="solver_sho" localSheetId="0" hidden="1">2</definedName>
    <definedName name="solver_tim" localSheetId="1" hidden="1">100</definedName>
    <definedName name="solver_tim" localSheetId="0" hidden="1">100</definedName>
    <definedName name="solver_tol" localSheetId="1" hidden="1">0.05</definedName>
    <definedName name="solver_tol" localSheetId="0" hidden="1">0.05</definedName>
    <definedName name="solver_typ" localSheetId="1" hidden="1">2</definedName>
    <definedName name="solver_typ" localSheetId="0" hidden="1">2</definedName>
    <definedName name="solver_val" localSheetId="1" hidden="1">0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R21" i="3"/>
  <c r="R22"/>
  <c r="R23"/>
  <c r="R24"/>
  <c r="R25"/>
  <c r="R26"/>
  <c r="R27"/>
  <c r="R28"/>
  <c r="R29"/>
  <c r="R30"/>
  <c r="R31"/>
  <c r="R32"/>
  <c r="R33"/>
  <c r="R34"/>
  <c r="Q21"/>
  <c r="Q22"/>
  <c r="Q23"/>
  <c r="Q24"/>
  <c r="Q25"/>
  <c r="Q26"/>
  <c r="Q27"/>
  <c r="Q28"/>
  <c r="Q29"/>
  <c r="Q30"/>
  <c r="Q31"/>
  <c r="Q32"/>
  <c r="Q33"/>
  <c r="Q34"/>
  <c r="P34"/>
  <c r="P33"/>
  <c r="P30"/>
  <c r="P31"/>
  <c r="P32"/>
  <c r="P29"/>
  <c r="P26"/>
  <c r="P27"/>
  <c r="P28"/>
  <c r="P25"/>
  <c r="P22"/>
  <c r="P23"/>
  <c r="P24"/>
  <c r="P21"/>
  <c r="R19" i="1"/>
  <c r="R20"/>
  <c r="R21"/>
  <c r="R22"/>
  <c r="R23"/>
  <c r="R24"/>
  <c r="R25"/>
  <c r="R26"/>
  <c r="R27"/>
  <c r="R28"/>
  <c r="R29"/>
  <c r="R30"/>
  <c r="R31"/>
  <c r="R32"/>
  <c r="R33"/>
  <c r="R34"/>
  <c r="R18"/>
  <c r="Q18"/>
  <c r="Q19"/>
  <c r="Q20"/>
  <c r="Q21"/>
  <c r="Q22"/>
  <c r="Q23"/>
  <c r="Q24"/>
  <c r="Q25"/>
  <c r="Q26"/>
  <c r="Q27"/>
  <c r="Q28"/>
  <c r="Q29"/>
  <c r="Q30"/>
  <c r="Q31"/>
  <c r="Q32"/>
  <c r="Q33"/>
  <c r="Q34"/>
  <c r="P34"/>
  <c r="P33"/>
  <c r="P31"/>
  <c r="P32"/>
  <c r="P30"/>
  <c r="P29"/>
  <c r="P27"/>
  <c r="P28"/>
  <c r="P26"/>
  <c r="P25"/>
  <c r="P22"/>
  <c r="P23"/>
  <c r="P24"/>
  <c r="P19"/>
  <c r="P20"/>
  <c r="P21"/>
  <c r="P18"/>
  <c r="B34" i="3"/>
  <c r="B33"/>
  <c r="B32"/>
  <c r="B31"/>
  <c r="B30"/>
  <c r="B29"/>
  <c r="B28"/>
  <c r="B27"/>
  <c r="B26"/>
  <c r="B25"/>
  <c r="B24"/>
  <c r="B23"/>
  <c r="B22"/>
  <c r="B21"/>
  <c r="B20"/>
  <c r="B19"/>
  <c r="B18"/>
  <c r="B17"/>
  <c r="N12"/>
  <c r="M12"/>
  <c r="L12"/>
  <c r="N11"/>
  <c r="M11"/>
  <c r="L11"/>
  <c r="N10"/>
  <c r="M10"/>
  <c r="L10"/>
  <c r="C10"/>
  <c r="C11" s="1"/>
  <c r="C12" s="1"/>
  <c r="N9"/>
  <c r="M9"/>
  <c r="L9"/>
  <c r="L10" i="1"/>
  <c r="M10"/>
  <c r="N10"/>
  <c r="L11"/>
  <c r="M11"/>
  <c r="N11"/>
  <c r="L12"/>
  <c r="M12"/>
  <c r="N12"/>
  <c r="M9"/>
  <c r="N9"/>
  <c r="L9"/>
  <c r="B34"/>
  <c r="B19"/>
  <c r="B20"/>
  <c r="B21"/>
  <c r="B22"/>
  <c r="B23"/>
  <c r="B24"/>
  <c r="B25"/>
  <c r="B26"/>
  <c r="B27"/>
  <c r="B28"/>
  <c r="B29"/>
  <c r="B30"/>
  <c r="B31"/>
  <c r="B32"/>
  <c r="B33"/>
  <c r="B18" l="1"/>
  <c r="B17"/>
  <c r="C10"/>
  <c r="C11" l="1"/>
  <c r="C12" l="1"/>
</calcChain>
</file>

<file path=xl/sharedStrings.xml><?xml version="1.0" encoding="utf-8"?>
<sst xmlns="http://schemas.openxmlformats.org/spreadsheetml/2006/main" count="266" uniqueCount="18">
  <si>
    <t>A</t>
  </si>
  <si>
    <t>B</t>
  </si>
  <si>
    <t>Anual</t>
  </si>
  <si>
    <t>Trimestral</t>
  </si>
  <si>
    <t>Total</t>
  </si>
  <si>
    <t>Valor precio corriente</t>
  </si>
  <si>
    <t>Encadenado</t>
  </si>
  <si>
    <t>(Chain-linked)</t>
  </si>
  <si>
    <t>(Quarterly)</t>
  </si>
  <si>
    <t>(Annual)</t>
  </si>
  <si>
    <t xml:space="preserve">(Valued at current prices) </t>
  </si>
  <si>
    <t>Contribución al crecimiento</t>
  </si>
  <si>
    <t>(Contribution to growth)</t>
  </si>
  <si>
    <t>Componentes</t>
  </si>
  <si>
    <t>Components</t>
  </si>
  <si>
    <t>-</t>
  </si>
  <si>
    <t>Deflactores implícitos</t>
  </si>
  <si>
    <t>Implicit deflators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</si>
</sst>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0.0"/>
    <numFmt numFmtId="165" formatCode="_-* #,##0.00\ [$€]_-;\-* #,##0.00\ [$€]_-;_-* &quot;-&quot;??\ [$€]_-;_-@_-"/>
    <numFmt numFmtId="166" formatCode="_-[$€-2]* #,##0.00_-;\-[$€-2]* #,##0.00_-;_-[$€-2]* &quot;-&quot;??_-"/>
    <numFmt numFmtId="167" formatCode="0.0000"/>
    <numFmt numFmtId="168" formatCode="0.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Humnst777 Lt BT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">
    <xf numFmtId="0" fontId="0" fillId="0" borderId="0"/>
    <xf numFmtId="165" fontId="4" fillId="0" borderId="0" applyFont="0" applyFill="0" applyBorder="0" applyAlignment="0" applyProtection="0"/>
    <xf numFmtId="166" fontId="4" fillId="0" borderId="0" applyNumberFormat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0" fillId="0" borderId="0" xfId="0" applyFill="1"/>
    <xf numFmtId="17" fontId="0" fillId="0" borderId="0" xfId="0" applyNumberFormat="1" applyFill="1"/>
    <xf numFmtId="164" fontId="0" fillId="0" borderId="0" xfId="0" applyNumberFormat="1" applyFill="1"/>
    <xf numFmtId="2" fontId="0" fillId="0" borderId="0" xfId="0" applyNumberFormat="1" applyFill="1"/>
    <xf numFmtId="0" fontId="2" fillId="0" borderId="0" xfId="0" applyFont="1" applyAlignment="1">
      <alignment horizontal="center"/>
    </xf>
    <xf numFmtId="0" fontId="1" fillId="0" borderId="0" xfId="0" applyFont="1" applyFill="1"/>
    <xf numFmtId="2" fontId="1" fillId="0" borderId="0" xfId="0" applyNumberFormat="1" applyFont="1" applyFill="1"/>
    <xf numFmtId="164" fontId="1" fillId="0" borderId="0" xfId="0" applyNumberFormat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/>
    <xf numFmtId="0" fontId="0" fillId="0" borderId="0" xfId="0" applyAlignment="1">
      <alignment horizontal="center"/>
    </xf>
    <xf numFmtId="167" fontId="0" fillId="0" borderId="0" xfId="0" applyNumberFormat="1" applyFill="1"/>
    <xf numFmtId="164" fontId="0" fillId="0" borderId="0" xfId="0" quotePrefix="1" applyNumberFormat="1" applyAlignment="1">
      <alignment horizontal="center"/>
    </xf>
    <xf numFmtId="168" fontId="0" fillId="0" borderId="0" xfId="0" applyNumberFormat="1" applyFill="1"/>
    <xf numFmtId="2" fontId="0" fillId="0" borderId="0" xfId="0" applyNumberFormat="1" applyFont="1" applyFill="1"/>
    <xf numFmtId="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35">
    <cellStyle name="Euro" xfId="1"/>
    <cellStyle name="Euro 2" xfId="2"/>
    <cellStyle name="Euro 2 2" xfId="3"/>
    <cellStyle name="Millares 2" xfId="4"/>
    <cellStyle name="Millares 2 2" xfId="5"/>
    <cellStyle name="Millares 2 3" xfId="6"/>
    <cellStyle name="Millares 2 4" xfId="7"/>
    <cellStyle name="Millares 2 5" xfId="8"/>
    <cellStyle name="Millares 2 6" xfId="9"/>
    <cellStyle name="Millares 2 7" xfId="10"/>
    <cellStyle name="Millares 3" xfId="11"/>
    <cellStyle name="Millares 4" xfId="12"/>
    <cellStyle name="Millares 4 2" xfId="13"/>
    <cellStyle name="Normal" xfId="0" builtinId="0"/>
    <cellStyle name="Normal 2" xfId="14"/>
    <cellStyle name="Normal 2 2" xfId="15"/>
    <cellStyle name="Normal 2 2 2" xfId="16"/>
    <cellStyle name="Normal 2 2 2 2" xfId="17"/>
    <cellStyle name="Normal 2 3" xfId="18"/>
    <cellStyle name="Normal 2 4" xfId="19"/>
    <cellStyle name="Normal 2 5" xfId="20"/>
    <cellStyle name="Normal 2 6" xfId="21"/>
    <cellStyle name="Normal 2 7" xfId="22"/>
    <cellStyle name="Normal 2 8" xfId="23"/>
    <cellStyle name="Normal 3" xfId="24"/>
    <cellStyle name="Normal 4" xfId="25"/>
    <cellStyle name="Normal 4 2" xfId="26"/>
    <cellStyle name="Normal 4 3" xfId="27"/>
    <cellStyle name="Normal 4 4" xfId="28"/>
    <cellStyle name="Normal 4 5" xfId="29"/>
    <cellStyle name="Normal 4 6" xfId="30"/>
    <cellStyle name="Normal 4 7" xfId="31"/>
    <cellStyle name="pablo" xfId="32"/>
    <cellStyle name="Porcentual 2" xfId="33"/>
    <cellStyle name="Porcentual 2 2" xfId="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X34"/>
  <sheetViews>
    <sheetView tabSelected="1" zoomScale="90" zoomScaleNormal="90" workbookViewId="0">
      <pane xSplit="3" ySplit="13" topLeftCell="D14" activePane="bottomRight" state="frozen"/>
      <selection pane="topRight" activeCell="D1" sqref="D1"/>
      <selection pane="bottomLeft" activeCell="A10" sqref="A10"/>
      <selection pane="bottomRight" activeCell="R14" sqref="R14"/>
    </sheetView>
  </sheetViews>
  <sheetFormatPr baseColWidth="10" defaultRowHeight="15"/>
  <cols>
    <col min="1" max="1" width="4.5703125" customWidth="1"/>
    <col min="2" max="2" width="8" customWidth="1"/>
    <col min="4" max="6" width="8.5703125" customWidth="1"/>
    <col min="7" max="7" width="9.5703125" customWidth="1"/>
    <col min="8" max="9" width="9" customWidth="1"/>
    <col min="10" max="11" width="12.85546875" style="2" customWidth="1"/>
    <col min="12" max="14" width="7.140625" style="2" customWidth="1"/>
    <col min="15" max="15" width="11.7109375" style="5" customWidth="1"/>
    <col min="16" max="17" width="9.42578125" style="10" customWidth="1"/>
    <col min="18" max="18" width="9.42578125" style="5" customWidth="1"/>
    <col min="19" max="24" width="12.5703125" style="5" customWidth="1"/>
  </cols>
  <sheetData>
    <row r="1" spans="3:24">
      <c r="P1" s="5"/>
    </row>
    <row r="2" spans="3:24">
      <c r="C2" s="15"/>
      <c r="P2" s="16"/>
    </row>
    <row r="3" spans="3:24">
      <c r="C3" s="15"/>
    </row>
    <row r="4" spans="3:24">
      <c r="D4" s="24" t="s">
        <v>5</v>
      </c>
      <c r="E4" s="24"/>
      <c r="F4" s="24"/>
      <c r="H4" s="25" t="s">
        <v>13</v>
      </c>
      <c r="I4" s="25"/>
      <c r="J4" s="14" t="s">
        <v>6</v>
      </c>
      <c r="K4" s="14"/>
      <c r="L4" s="25" t="s">
        <v>16</v>
      </c>
      <c r="M4" s="25"/>
      <c r="N4" s="25"/>
      <c r="P4" s="5" t="s">
        <v>11</v>
      </c>
      <c r="Q4" s="5"/>
    </row>
    <row r="5" spans="3:24">
      <c r="D5" s="22" t="s">
        <v>10</v>
      </c>
      <c r="E5" s="22"/>
      <c r="F5" s="22"/>
      <c r="G5" s="15"/>
      <c r="H5" s="23" t="s">
        <v>14</v>
      </c>
      <c r="I5" s="23"/>
      <c r="J5" s="9" t="s">
        <v>7</v>
      </c>
      <c r="K5" s="9"/>
      <c r="L5" s="23" t="s">
        <v>17</v>
      </c>
      <c r="M5" s="23"/>
      <c r="N5" s="23"/>
      <c r="P5" s="16" t="s">
        <v>12</v>
      </c>
      <c r="Q5" s="5"/>
    </row>
    <row r="6" spans="3:24">
      <c r="D6" s="13" t="s">
        <v>0</v>
      </c>
      <c r="E6" s="13" t="s">
        <v>1</v>
      </c>
      <c r="F6" s="2" t="s">
        <v>4</v>
      </c>
      <c r="H6" s="13" t="s">
        <v>0</v>
      </c>
      <c r="I6" s="13" t="s">
        <v>1</v>
      </c>
      <c r="J6" s="14" t="s">
        <v>4</v>
      </c>
      <c r="K6" s="14"/>
      <c r="L6" s="17" t="s">
        <v>0</v>
      </c>
      <c r="M6" s="17" t="s">
        <v>1</v>
      </c>
      <c r="N6" s="14" t="s">
        <v>4</v>
      </c>
      <c r="P6" s="14" t="s">
        <v>0</v>
      </c>
      <c r="Q6" s="14" t="s">
        <v>1</v>
      </c>
    </row>
    <row r="7" spans="3:24">
      <c r="C7" s="2" t="s">
        <v>2</v>
      </c>
      <c r="D7" s="5"/>
      <c r="F7" s="2"/>
      <c r="L7"/>
      <c r="M7"/>
    </row>
    <row r="8" spans="3:24">
      <c r="C8" s="3" t="s">
        <v>9</v>
      </c>
      <c r="D8" s="5"/>
      <c r="F8" s="2"/>
      <c r="L8"/>
      <c r="M8"/>
    </row>
    <row r="9" spans="3:24">
      <c r="C9">
        <v>2003</v>
      </c>
      <c r="D9" s="8">
        <v>201.50902037519921</v>
      </c>
      <c r="E9" s="1">
        <v>407.57176290029116</v>
      </c>
      <c r="F9" s="4">
        <v>609.08078327549038</v>
      </c>
      <c r="G9" s="1"/>
      <c r="H9" s="1">
        <v>201.50902037519919</v>
      </c>
      <c r="I9" s="1">
        <v>407.57176290029111</v>
      </c>
      <c r="J9" s="4">
        <v>609.08078327549038</v>
      </c>
      <c r="K9" s="4"/>
      <c r="L9" s="1">
        <f>D9/H9</f>
        <v>1.0000000000000002</v>
      </c>
      <c r="M9" s="1">
        <f t="shared" ref="M9:N9" si="0">E9/I9</f>
        <v>1.0000000000000002</v>
      </c>
      <c r="N9" s="4">
        <f t="shared" si="0"/>
        <v>1</v>
      </c>
      <c r="O9" s="8"/>
      <c r="P9" s="11"/>
      <c r="Q9" s="11"/>
      <c r="R9" s="8"/>
      <c r="S9" s="8"/>
      <c r="T9" s="8"/>
      <c r="U9" s="8"/>
      <c r="V9" s="8"/>
      <c r="W9" s="8"/>
      <c r="X9" s="8"/>
    </row>
    <row r="10" spans="3:24">
      <c r="C10">
        <f>C9+1</f>
        <v>2004</v>
      </c>
      <c r="D10" s="8">
        <v>215.81616082183851</v>
      </c>
      <c r="E10" s="1">
        <v>470.74538614983635</v>
      </c>
      <c r="F10" s="4">
        <v>686.56154697167483</v>
      </c>
      <c r="G10" s="1"/>
      <c r="H10" s="1">
        <v>211.58447139395923</v>
      </c>
      <c r="I10" s="1">
        <v>448.32893919032011</v>
      </c>
      <c r="J10" s="4">
        <v>659.91341058427952</v>
      </c>
      <c r="K10" s="4"/>
      <c r="L10" s="1">
        <f t="shared" ref="L10:L12" si="1">D10/H10</f>
        <v>1.0200000000000005</v>
      </c>
      <c r="M10" s="1">
        <f t="shared" ref="M10:M12" si="2">E10/I10</f>
        <v>1.0500000000000005</v>
      </c>
      <c r="N10" s="4">
        <f t="shared" ref="N10:N12" si="3">F10/J10</f>
        <v>1.0403812620867963</v>
      </c>
      <c r="O10" s="8"/>
      <c r="P10" s="11"/>
      <c r="Q10" s="11"/>
      <c r="R10" s="8"/>
      <c r="S10" s="8"/>
      <c r="T10" s="8"/>
      <c r="U10" s="8"/>
      <c r="V10" s="8"/>
      <c r="W10" s="8"/>
      <c r="X10" s="8"/>
    </row>
    <row r="11" spans="3:24">
      <c r="C11">
        <f>C10+1</f>
        <v>2005</v>
      </c>
      <c r="D11" s="8">
        <v>231.13910824018919</v>
      </c>
      <c r="E11" s="1">
        <v>543.71092100306123</v>
      </c>
      <c r="F11" s="4">
        <v>774.85002924325045</v>
      </c>
      <c r="G11" s="1"/>
      <c r="H11" s="1">
        <v>222.16369496365724</v>
      </c>
      <c r="I11" s="1">
        <v>493.16183310935219</v>
      </c>
      <c r="J11" s="4">
        <v>715.53277702693288</v>
      </c>
      <c r="K11" s="4"/>
      <c r="L11" s="1">
        <f t="shared" si="1"/>
        <v>1.0404000000000009</v>
      </c>
      <c r="M11" s="1">
        <f t="shared" si="2"/>
        <v>1.1025000000000009</v>
      </c>
      <c r="N11" s="4">
        <f t="shared" si="3"/>
        <v>1.0828994200136899</v>
      </c>
      <c r="O11" s="8"/>
      <c r="P11" s="11"/>
      <c r="Q11" s="11"/>
      <c r="R11" s="8"/>
      <c r="S11" s="8"/>
      <c r="T11" s="8"/>
      <c r="U11" s="8"/>
      <c r="V11" s="8"/>
      <c r="W11" s="8"/>
      <c r="X11" s="8"/>
    </row>
    <row r="12" spans="3:24">
      <c r="C12">
        <f>C11+1</f>
        <v>2006</v>
      </c>
      <c r="D12" s="8">
        <v>247.54998492524277</v>
      </c>
      <c r="E12" s="1">
        <v>627.98611375853602</v>
      </c>
      <c r="F12" s="4">
        <v>875.53609868377885</v>
      </c>
      <c r="G12" s="1"/>
      <c r="H12" s="1">
        <v>233.2718797118402</v>
      </c>
      <c r="I12" s="1">
        <v>542.47801642028742</v>
      </c>
      <c r="J12" s="4">
        <v>776.41382128077703</v>
      </c>
      <c r="K12" s="4"/>
      <c r="L12" s="1">
        <f t="shared" si="1"/>
        <v>1.061208000000001</v>
      </c>
      <c r="M12" s="1">
        <f t="shared" si="2"/>
        <v>1.1576250000000015</v>
      </c>
      <c r="N12" s="4">
        <f t="shared" si="3"/>
        <v>1.1276668120609821</v>
      </c>
      <c r="O12" s="8"/>
      <c r="P12" s="11"/>
      <c r="Q12" s="11"/>
      <c r="R12" s="8"/>
      <c r="S12" s="8"/>
      <c r="T12" s="8"/>
      <c r="U12" s="8"/>
      <c r="V12" s="8"/>
      <c r="W12" s="8"/>
      <c r="X12" s="8"/>
    </row>
    <row r="13" spans="3:24">
      <c r="D13" s="8"/>
      <c r="E13" s="1"/>
      <c r="F13" s="1"/>
      <c r="G13" s="1"/>
      <c r="H13" s="1"/>
      <c r="I13" s="1"/>
      <c r="J13" s="4"/>
      <c r="K13" s="4"/>
      <c r="L13" s="4"/>
      <c r="M13" s="4"/>
      <c r="N13" s="4"/>
      <c r="O13" s="8"/>
      <c r="P13" s="11"/>
      <c r="Q13" s="11"/>
      <c r="R13" s="8"/>
      <c r="S13" s="8"/>
      <c r="T13" s="8"/>
      <c r="U13" s="8"/>
      <c r="V13" s="8"/>
      <c r="W13" s="8"/>
      <c r="X13" s="8"/>
    </row>
    <row r="14" spans="3:24">
      <c r="D14" s="1"/>
      <c r="E14" s="1"/>
      <c r="F14" s="1"/>
      <c r="G14" s="1"/>
      <c r="H14" s="1"/>
      <c r="I14" s="1"/>
      <c r="J14" s="4"/>
      <c r="K14" s="4"/>
      <c r="L14" s="4"/>
      <c r="M14" s="4"/>
      <c r="N14" s="4"/>
      <c r="O14" s="8"/>
      <c r="P14" s="11"/>
      <c r="Q14" s="11"/>
      <c r="R14" s="8"/>
      <c r="S14" s="8"/>
      <c r="T14" s="8"/>
      <c r="U14" s="8"/>
      <c r="V14" s="8"/>
      <c r="W14" s="8"/>
      <c r="X14" s="8"/>
    </row>
    <row r="15" spans="3:24">
      <c r="C15" s="2" t="s">
        <v>3</v>
      </c>
      <c r="D15" s="1"/>
      <c r="E15" s="1"/>
      <c r="F15" s="1"/>
      <c r="G15" s="1"/>
      <c r="H15" s="1"/>
      <c r="I15" s="1"/>
      <c r="J15" s="4"/>
      <c r="K15" s="4"/>
      <c r="L15" s="4"/>
      <c r="M15" s="4"/>
      <c r="N15" s="4"/>
      <c r="O15" s="8"/>
      <c r="P15" s="11"/>
      <c r="Q15" s="11"/>
      <c r="R15" s="8"/>
      <c r="S15" s="8"/>
      <c r="T15" s="8"/>
      <c r="U15" s="8"/>
      <c r="V15" s="8"/>
      <c r="W15" s="8"/>
      <c r="X15" s="8"/>
    </row>
    <row r="16" spans="3:24">
      <c r="C16" s="3" t="s">
        <v>8</v>
      </c>
    </row>
    <row r="17" spans="1:24" s="5" customFormat="1">
      <c r="A17" s="5">
        <v>1</v>
      </c>
      <c r="B17" s="5">
        <f>YEAR(C17)</f>
        <v>2003</v>
      </c>
      <c r="C17" s="6">
        <v>37681</v>
      </c>
      <c r="D17" s="19" t="s">
        <v>15</v>
      </c>
      <c r="E17" s="19" t="s">
        <v>15</v>
      </c>
      <c r="F17" s="19" t="s">
        <v>15</v>
      </c>
      <c r="G17" s="7"/>
      <c r="H17" s="7">
        <v>49.45931875220991</v>
      </c>
      <c r="I17" s="7">
        <v>98.280587701768098</v>
      </c>
      <c r="J17" s="12">
        <v>147.73990645397799</v>
      </c>
      <c r="K17" s="2"/>
      <c r="L17" s="19" t="s">
        <v>15</v>
      </c>
      <c r="M17" s="19" t="s">
        <v>15</v>
      </c>
      <c r="N17" s="19" t="s">
        <v>15</v>
      </c>
      <c r="O17" s="7"/>
      <c r="P17" s="11"/>
      <c r="Q17" s="12"/>
      <c r="R17" s="7"/>
      <c r="S17" s="7"/>
      <c r="T17" s="7"/>
      <c r="U17" s="7"/>
      <c r="V17" s="7"/>
      <c r="W17" s="7"/>
      <c r="X17" s="7"/>
    </row>
    <row r="18" spans="1:24" s="5" customFormat="1">
      <c r="A18" s="5">
        <v>1</v>
      </c>
      <c r="B18" s="5">
        <f>YEAR(C18)</f>
        <v>2003</v>
      </c>
      <c r="C18" s="6">
        <v>37773</v>
      </c>
      <c r="D18" s="19" t="s">
        <v>15</v>
      </c>
      <c r="E18" s="19" t="s">
        <v>15</v>
      </c>
      <c r="F18" s="19" t="s">
        <v>15</v>
      </c>
      <c r="G18" s="7"/>
      <c r="H18" s="7">
        <v>50.066295106637611</v>
      </c>
      <c r="I18" s="7">
        <v>100.65049523664507</v>
      </c>
      <c r="J18" s="12">
        <v>150.7167903432827</v>
      </c>
      <c r="K18" s="2"/>
      <c r="L18" s="19" t="s">
        <v>15</v>
      </c>
      <c r="M18" s="19" t="s">
        <v>15</v>
      </c>
      <c r="N18" s="19" t="s">
        <v>15</v>
      </c>
      <c r="O18" s="7"/>
      <c r="P18" s="21">
        <f>(100/$J17)*((L$9/$N$9*(H18-H17))+((L$9/$N$9-L$9/$N$9)*(H18-H$9/4)))</f>
        <v>0.41084116607098187</v>
      </c>
      <c r="Q18" s="21">
        <f>(100/$J17)*((M$9/$N$9*(I18-I17))+((M$9/$N$9-M$9/$N$9)*(I18-I$9/4)))</f>
        <v>1.6041079162421261</v>
      </c>
      <c r="R18" s="11">
        <f>SUM(P18:Q18)</f>
        <v>2.014949082313108</v>
      </c>
      <c r="S18" s="18"/>
      <c r="T18" s="18"/>
      <c r="U18" s="7"/>
      <c r="V18" s="7"/>
      <c r="W18" s="7"/>
      <c r="X18" s="7"/>
    </row>
    <row r="19" spans="1:24" s="5" customFormat="1">
      <c r="A19" s="5">
        <v>1</v>
      </c>
      <c r="B19" s="5">
        <f t="shared" ref="B19:B33" si="4">YEAR(C19)</f>
        <v>2003</v>
      </c>
      <c r="C19" s="6">
        <v>37865</v>
      </c>
      <c r="D19" s="19" t="s">
        <v>15</v>
      </c>
      <c r="E19" s="19" t="s">
        <v>15</v>
      </c>
      <c r="F19" s="19" t="s">
        <v>15</v>
      </c>
      <c r="G19" s="7"/>
      <c r="H19" s="7">
        <v>50.680720417179728</v>
      </c>
      <c r="I19" s="7">
        <v>103.07754998497695</v>
      </c>
      <c r="J19" s="12">
        <v>153.75827040215668</v>
      </c>
      <c r="K19" s="2"/>
      <c r="L19" s="19" t="s">
        <v>15</v>
      </c>
      <c r="M19" s="19" t="s">
        <v>15</v>
      </c>
      <c r="N19" s="19" t="s">
        <v>15</v>
      </c>
      <c r="O19" s="7"/>
      <c r="P19" s="21">
        <f t="shared" ref="P19:Q24" si="5">(100/$J18)*((L$9/$N$9*(H19-H18))+((L$9/$N$9-L$9/$N$9)*(H19-H$9/4)))</f>
        <v>0.40766878669766043</v>
      </c>
      <c r="Q19" s="21">
        <f t="shared" si="5"/>
        <v>1.6103413181795212</v>
      </c>
      <c r="R19" s="11">
        <f t="shared" ref="R19:R34" si="6">SUM(P19:Q19)</f>
        <v>2.0180101048771815</v>
      </c>
      <c r="S19" s="18"/>
      <c r="T19" s="18"/>
      <c r="U19" s="7"/>
      <c r="V19" s="7"/>
      <c r="W19" s="7"/>
      <c r="X19" s="7"/>
    </row>
    <row r="20" spans="1:24" s="5" customFormat="1">
      <c r="A20" s="5">
        <v>1</v>
      </c>
      <c r="B20" s="5">
        <f t="shared" si="4"/>
        <v>2003</v>
      </c>
      <c r="C20" s="6">
        <v>37956</v>
      </c>
      <c r="D20" s="19" t="s">
        <v>15</v>
      </c>
      <c r="E20" s="19" t="s">
        <v>15</v>
      </c>
      <c r="F20" s="19" t="s">
        <v>15</v>
      </c>
      <c r="G20" s="7"/>
      <c r="H20" s="7">
        <v>51.302686099171957</v>
      </c>
      <c r="I20" s="7">
        <v>105.56312997690102</v>
      </c>
      <c r="J20" s="12">
        <v>156.86581607607297</v>
      </c>
      <c r="K20" s="2"/>
      <c r="L20" s="19" t="s">
        <v>15</v>
      </c>
      <c r="M20" s="19" t="s">
        <v>15</v>
      </c>
      <c r="N20" s="19" t="s">
        <v>15</v>
      </c>
      <c r="O20" s="7"/>
      <c r="P20" s="21">
        <f t="shared" si="5"/>
        <v>0.40450876584750228</v>
      </c>
      <c r="Q20" s="21">
        <f t="shared" si="5"/>
        <v>1.616550436879268</v>
      </c>
      <c r="R20" s="11">
        <f t="shared" si="6"/>
        <v>2.0210592027267702</v>
      </c>
      <c r="S20" s="18"/>
      <c r="T20" s="18"/>
      <c r="U20" s="7"/>
      <c r="V20" s="7"/>
      <c r="W20" s="7"/>
      <c r="X20" s="7"/>
    </row>
    <row r="21" spans="1:24" s="5" customFormat="1">
      <c r="A21" s="5">
        <v>1</v>
      </c>
      <c r="B21" s="5">
        <f t="shared" si="4"/>
        <v>2004</v>
      </c>
      <c r="C21" s="6">
        <v>38047</v>
      </c>
      <c r="D21" s="19" t="s">
        <v>15</v>
      </c>
      <c r="E21" s="19" t="s">
        <v>15</v>
      </c>
      <c r="F21" s="19" t="s">
        <v>15</v>
      </c>
      <c r="G21" s="7"/>
      <c r="H21" s="7">
        <v>51.93228468982042</v>
      </c>
      <c r="I21" s="7">
        <v>108.10864647194488</v>
      </c>
      <c r="J21" s="12">
        <v>160.04093116176531</v>
      </c>
      <c r="K21" s="2"/>
      <c r="L21" s="19" t="s">
        <v>15</v>
      </c>
      <c r="M21" s="19" t="s">
        <v>15</v>
      </c>
      <c r="N21" s="19" t="s">
        <v>15</v>
      </c>
      <c r="O21" s="7"/>
      <c r="P21" s="21">
        <f t="shared" si="5"/>
        <v>0.40136124389467737</v>
      </c>
      <c r="Q21" s="21">
        <f t="shared" si="5"/>
        <v>1.6227349965204616</v>
      </c>
      <c r="R21" s="11">
        <f t="shared" si="6"/>
        <v>2.024096240415139</v>
      </c>
      <c r="S21" s="18"/>
      <c r="T21" s="18"/>
      <c r="U21" s="7"/>
      <c r="V21" s="7"/>
      <c r="W21" s="7"/>
      <c r="X21" s="7"/>
    </row>
    <row r="22" spans="1:24" s="5" customFormat="1">
      <c r="A22" s="5">
        <v>1</v>
      </c>
      <c r="B22" s="5">
        <f t="shared" si="4"/>
        <v>2004</v>
      </c>
      <c r="C22" s="6">
        <v>38139</v>
      </c>
      <c r="D22" s="19" t="s">
        <v>15</v>
      </c>
      <c r="E22" s="19" t="s">
        <v>15</v>
      </c>
      <c r="F22" s="19" t="s">
        <v>15</v>
      </c>
      <c r="G22" s="7"/>
      <c r="H22" s="7">
        <v>52.569609861969504</v>
      </c>
      <c r="I22" s="7">
        <v>110.71554476030954</v>
      </c>
      <c r="J22" s="12">
        <v>163.28515462227907</v>
      </c>
      <c r="K22" s="2"/>
      <c r="L22" s="19" t="s">
        <v>15</v>
      </c>
      <c r="M22" s="19" t="s">
        <v>15</v>
      </c>
      <c r="N22" s="19" t="s">
        <v>15</v>
      </c>
      <c r="O22" s="7"/>
      <c r="P22" s="21">
        <f t="shared" si="5"/>
        <v>0.39822635842132853</v>
      </c>
      <c r="Q22" s="21">
        <f t="shared" si="5"/>
        <v>1.6288947267681635</v>
      </c>
      <c r="R22" s="11">
        <f t="shared" si="6"/>
        <v>2.0271210851894921</v>
      </c>
      <c r="S22" s="18"/>
      <c r="T22" s="18"/>
      <c r="U22" s="7"/>
      <c r="V22" s="7"/>
      <c r="W22" s="7"/>
      <c r="X22" s="7"/>
    </row>
    <row r="23" spans="1:24" s="5" customFormat="1">
      <c r="A23" s="5">
        <v>1</v>
      </c>
      <c r="B23" s="5">
        <f t="shared" si="4"/>
        <v>2004</v>
      </c>
      <c r="C23" s="6">
        <v>38231</v>
      </c>
      <c r="D23" s="19" t="s">
        <v>15</v>
      </c>
      <c r="E23" s="19" t="s">
        <v>15</v>
      </c>
      <c r="F23" s="19" t="s">
        <v>15</v>
      </c>
      <c r="G23" s="7"/>
      <c r="H23" s="7">
        <v>53.214756438038734</v>
      </c>
      <c r="I23" s="7">
        <v>113.38530498347464</v>
      </c>
      <c r="J23" s="12">
        <v>166.6000614215134</v>
      </c>
      <c r="K23" s="2"/>
      <c r="L23" s="19" t="s">
        <v>15</v>
      </c>
      <c r="M23" s="19" t="s">
        <v>15</v>
      </c>
      <c r="N23" s="19" t="s">
        <v>15</v>
      </c>
      <c r="O23" s="7"/>
      <c r="P23" s="21">
        <f t="shared" si="5"/>
        <v>0.39510424420494422</v>
      </c>
      <c r="Q23" s="21">
        <f t="shared" si="5"/>
        <v>1.6350293627984416</v>
      </c>
      <c r="R23" s="11">
        <f t="shared" si="6"/>
        <v>2.030133607003386</v>
      </c>
      <c r="S23" s="18"/>
      <c r="T23" s="18"/>
      <c r="U23" s="7"/>
      <c r="V23" s="7"/>
      <c r="W23" s="7"/>
      <c r="X23" s="7"/>
    </row>
    <row r="24" spans="1:24" s="5" customFormat="1">
      <c r="A24" s="5">
        <v>1</v>
      </c>
      <c r="B24" s="5">
        <f t="shared" si="4"/>
        <v>2004</v>
      </c>
      <c r="C24" s="6">
        <v>38322</v>
      </c>
      <c r="D24" s="19" t="s">
        <v>15</v>
      </c>
      <c r="E24" s="19" t="s">
        <v>15</v>
      </c>
      <c r="F24" s="19" t="s">
        <v>15</v>
      </c>
      <c r="G24" s="7"/>
      <c r="H24" s="7">
        <v>53.867820404130576</v>
      </c>
      <c r="I24" s="7">
        <v>116.11944297459111</v>
      </c>
      <c r="J24" s="12">
        <v>169.98726337872171</v>
      </c>
      <c r="K24" s="2"/>
      <c r="L24" s="19" t="s">
        <v>15</v>
      </c>
      <c r="M24" s="19" t="s">
        <v>15</v>
      </c>
      <c r="N24" s="19" t="s">
        <v>15</v>
      </c>
      <c r="O24" s="7"/>
      <c r="P24" s="21">
        <f t="shared" si="5"/>
        <v>0.39199503320681922</v>
      </c>
      <c r="Q24" s="21">
        <f t="shared" si="5"/>
        <v>1.6411386453206944</v>
      </c>
      <c r="R24" s="11">
        <f t="shared" si="6"/>
        <v>2.0331336785275136</v>
      </c>
      <c r="S24" s="18"/>
      <c r="T24" s="18"/>
      <c r="U24" s="7"/>
      <c r="V24" s="7"/>
      <c r="W24" s="7"/>
      <c r="X24" s="7"/>
    </row>
    <row r="25" spans="1:24" s="5" customFormat="1">
      <c r="A25" s="5">
        <v>2</v>
      </c>
      <c r="B25" s="5">
        <f t="shared" si="4"/>
        <v>2005</v>
      </c>
      <c r="C25" s="6">
        <v>38412</v>
      </c>
      <c r="D25" s="19" t="s">
        <v>15</v>
      </c>
      <c r="E25" s="19" t="s">
        <v>15</v>
      </c>
      <c r="F25" s="19" t="s">
        <v>15</v>
      </c>
      <c r="G25" s="7"/>
      <c r="H25" s="7">
        <v>54.528898924311456</v>
      </c>
      <c r="I25" s="7">
        <v>118.91951111913934</v>
      </c>
      <c r="J25" s="12">
        <v>173.47963689376473</v>
      </c>
      <c r="K25" s="12"/>
      <c r="L25" s="19" t="s">
        <v>15</v>
      </c>
      <c r="M25" s="19" t="s">
        <v>15</v>
      </c>
      <c r="N25" s="19" t="s">
        <v>15</v>
      </c>
      <c r="O25" s="7"/>
      <c r="P25" s="21">
        <f>(100/$J24)*((L$9/$N$9*(H25-H24))+((L$10/$N$10-L$9/$N$9)*(H25-H$10/4)))</f>
        <v>0.37008186569452134</v>
      </c>
      <c r="Q25" s="21">
        <f>(100/$J24)*((M$9/$N$9*(I25-I24))+((M$10/$N$10-M$9/$N$9)*(I25-I$10/4)))</f>
        <v>1.6844094212568972</v>
      </c>
      <c r="R25" s="11">
        <f t="shared" si="6"/>
        <v>2.0544912869514187</v>
      </c>
      <c r="S25" s="18"/>
      <c r="T25" s="18"/>
      <c r="U25" s="7"/>
      <c r="V25" s="7"/>
      <c r="W25" s="7"/>
      <c r="X25" s="7"/>
    </row>
    <row r="26" spans="1:24" s="5" customFormat="1">
      <c r="A26" s="5">
        <v>2</v>
      </c>
      <c r="B26" s="5">
        <f t="shared" si="4"/>
        <v>2005</v>
      </c>
      <c r="C26" s="6">
        <v>38504</v>
      </c>
      <c r="D26" s="19" t="s">
        <v>15</v>
      </c>
      <c r="E26" s="19" t="s">
        <v>15</v>
      </c>
      <c r="F26" s="19" t="s">
        <v>15</v>
      </c>
      <c r="G26" s="7"/>
      <c r="H26" s="7">
        <v>55.198090355067997</v>
      </c>
      <c r="I26" s="7">
        <v>121.78709923634048</v>
      </c>
      <c r="J26" s="12">
        <v>177.02981884823819</v>
      </c>
      <c r="K26" s="12"/>
      <c r="L26" s="19" t="s">
        <v>15</v>
      </c>
      <c r="M26" s="19" t="s">
        <v>15</v>
      </c>
      <c r="N26" s="19" t="s">
        <v>15</v>
      </c>
      <c r="O26" s="7"/>
      <c r="P26" s="21">
        <f>(100/$J25)*((L$10/$N$10*(H26-H25))+((L$10/$N$10-L$10/$N$10)*(H26-H$10/4)))</f>
        <v>0.37818954323975301</v>
      </c>
      <c r="Q26" s="21">
        <f>(100/$J25)*((M$10/$N$10*(I26-I25))+((M$10/$N$10-M$10/$N$10)*(I26-I$10/4)))</f>
        <v>1.668265025170208</v>
      </c>
      <c r="R26" s="11">
        <f t="shared" si="6"/>
        <v>2.0464545684099611</v>
      </c>
      <c r="S26" s="18"/>
      <c r="T26" s="18"/>
      <c r="U26" s="7"/>
      <c r="V26" s="7"/>
      <c r="W26" s="7"/>
      <c r="X26" s="7"/>
    </row>
    <row r="27" spans="1:24" s="5" customFormat="1">
      <c r="A27" s="5">
        <v>2</v>
      </c>
      <c r="B27" s="5">
        <f t="shared" si="4"/>
        <v>2005</v>
      </c>
      <c r="C27" s="6">
        <v>38596</v>
      </c>
      <c r="D27" s="19" t="s">
        <v>15</v>
      </c>
      <c r="E27" s="19" t="s">
        <v>15</v>
      </c>
      <c r="F27" s="19" t="s">
        <v>15</v>
      </c>
      <c r="G27" s="7"/>
      <c r="H27" s="7">
        <v>55.87549425994068</v>
      </c>
      <c r="I27" s="7">
        <v>124.72383548182208</v>
      </c>
      <c r="J27" s="12">
        <v>180.6578398231209</v>
      </c>
      <c r="K27" s="12"/>
      <c r="L27" s="19" t="s">
        <v>15</v>
      </c>
      <c r="M27" s="19" t="s">
        <v>15</v>
      </c>
      <c r="N27" s="19" t="s">
        <v>15</v>
      </c>
      <c r="O27" s="7"/>
      <c r="P27" s="21">
        <f t="shared" ref="P27:Q28" si="7">(100/$J26)*((L$10/$N$10*(H27-H26))+((L$10/$N$10-L$10/$N$10)*(H27-H$10/4)))</f>
        <v>0.37515342947692198</v>
      </c>
      <c r="Q27" s="21">
        <f t="shared" si="7"/>
        <v>1.6742306790798784</v>
      </c>
      <c r="R27" s="11">
        <f t="shared" si="6"/>
        <v>2.0493841085568003</v>
      </c>
      <c r="S27" s="18"/>
      <c r="T27" s="18"/>
      <c r="U27" s="7"/>
      <c r="V27" s="7"/>
      <c r="W27" s="7"/>
      <c r="X27" s="7"/>
    </row>
    <row r="28" spans="1:24" s="5" customFormat="1">
      <c r="A28" s="5">
        <v>2</v>
      </c>
      <c r="B28" s="5">
        <f t="shared" si="4"/>
        <v>2005</v>
      </c>
      <c r="C28" s="6">
        <v>38687</v>
      </c>
      <c r="D28" s="19" t="s">
        <v>15</v>
      </c>
      <c r="E28" s="19" t="s">
        <v>15</v>
      </c>
      <c r="F28" s="19" t="s">
        <v>15</v>
      </c>
      <c r="G28" s="7"/>
      <c r="H28" s="7">
        <v>56.561211424337117</v>
      </c>
      <c r="I28" s="7">
        <v>127.73138727205023</v>
      </c>
      <c r="J28" s="12">
        <v>184.36548146180903</v>
      </c>
      <c r="K28" s="12"/>
      <c r="L28" s="19" t="s">
        <v>15</v>
      </c>
      <c r="M28" s="19" t="s">
        <v>15</v>
      </c>
      <c r="N28" s="19" t="s">
        <v>15</v>
      </c>
      <c r="O28" s="7"/>
      <c r="P28" s="21">
        <f t="shared" si="7"/>
        <v>0.37213100659809184</v>
      </c>
      <c r="Q28" s="21">
        <f t="shared" si="7"/>
        <v>1.6801694317987306</v>
      </c>
      <c r="R28" s="11">
        <f t="shared" si="6"/>
        <v>2.0523004383968226</v>
      </c>
      <c r="S28" s="18"/>
      <c r="T28" s="18"/>
      <c r="U28" s="7"/>
      <c r="V28" s="7"/>
      <c r="W28" s="7"/>
      <c r="X28" s="7"/>
    </row>
    <row r="29" spans="1:24" s="5" customFormat="1">
      <c r="A29" s="5">
        <v>3</v>
      </c>
      <c r="B29" s="5">
        <f t="shared" si="4"/>
        <v>2006</v>
      </c>
      <c r="C29" s="6">
        <v>38777</v>
      </c>
      <c r="D29" s="19" t="s">
        <v>15</v>
      </c>
      <c r="E29" s="19" t="s">
        <v>15</v>
      </c>
      <c r="F29" s="19" t="s">
        <v>15</v>
      </c>
      <c r="G29" s="7"/>
      <c r="H29" s="7">
        <v>57.255343870527035</v>
      </c>
      <c r="I29" s="7">
        <v>130.81146223105327</v>
      </c>
      <c r="J29" s="12">
        <v>188.18746515725027</v>
      </c>
      <c r="K29" s="12"/>
      <c r="L29" s="19" t="s">
        <v>15</v>
      </c>
      <c r="M29" s="19" t="s">
        <v>15</v>
      </c>
      <c r="N29" s="19" t="s">
        <v>15</v>
      </c>
      <c r="O29" s="7"/>
      <c r="P29" s="21">
        <f>(100/$J28)*((L$10/$N$10*(H29-H28))+((L$11/$N$11-L$10/$N$10)*(H29-H$11/4)))</f>
        <v>0.35084442811718897</v>
      </c>
      <c r="Q29" s="21">
        <f>(100/$J28)*((M$10/$N$10*(I29-I28))+((M$11/$N$11-M$10/$N$10)*(I29-I$11/4)))</f>
        <v>1.7222029043537364</v>
      </c>
      <c r="R29" s="11">
        <f t="shared" si="6"/>
        <v>2.0730473324709253</v>
      </c>
      <c r="S29" s="18"/>
      <c r="T29" s="18"/>
      <c r="U29" s="7"/>
      <c r="V29" s="7"/>
      <c r="W29" s="7"/>
      <c r="X29" s="7"/>
    </row>
    <row r="30" spans="1:24" s="5" customFormat="1">
      <c r="A30" s="5">
        <v>3</v>
      </c>
      <c r="B30" s="5">
        <f t="shared" si="4"/>
        <v>2006</v>
      </c>
      <c r="C30" s="6">
        <v>38869</v>
      </c>
      <c r="D30" s="19" t="s">
        <v>15</v>
      </c>
      <c r="E30" s="19" t="s">
        <v>15</v>
      </c>
      <c r="F30" s="19" t="s">
        <v>15</v>
      </c>
      <c r="G30" s="7"/>
      <c r="H30" s="7">
        <v>57.957994872821416</v>
      </c>
      <c r="I30" s="7">
        <v>133.96580915997458</v>
      </c>
      <c r="J30" s="12">
        <v>192.07398085218853</v>
      </c>
      <c r="K30" s="12"/>
      <c r="L30" s="19" t="s">
        <v>15</v>
      </c>
      <c r="M30" s="19" t="s">
        <v>15</v>
      </c>
      <c r="N30" s="19" t="s">
        <v>15</v>
      </c>
      <c r="O30" s="7"/>
      <c r="P30" s="21">
        <f>(100/$J29)*((L$11/$N$11*(H30-H29))+((L$11/$N$11-L$11/$N$11)*(H30-H$11/4)))</f>
        <v>0.35872463308981795</v>
      </c>
      <c r="Q30" s="21">
        <f>(100/$J29)*((M$11/$N$11*(I30-I29))+((M$11/$N$11-M$11/$N$11)*(I30-I$11/4)))</f>
        <v>1.7065115885101414</v>
      </c>
      <c r="R30" s="11">
        <f t="shared" si="6"/>
        <v>2.0652362215999593</v>
      </c>
      <c r="S30" s="18"/>
      <c r="T30" s="18"/>
      <c r="U30" s="7"/>
      <c r="V30" s="7"/>
      <c r="W30" s="7"/>
      <c r="X30" s="7"/>
    </row>
    <row r="31" spans="1:24" s="5" customFormat="1">
      <c r="A31" s="5">
        <v>3</v>
      </c>
      <c r="B31" s="5">
        <f t="shared" si="4"/>
        <v>2006</v>
      </c>
      <c r="C31" s="6">
        <v>38961</v>
      </c>
      <c r="D31" s="19" t="s">
        <v>15</v>
      </c>
      <c r="E31" s="19" t="s">
        <v>15</v>
      </c>
      <c r="F31" s="19" t="s">
        <v>15</v>
      </c>
      <c r="G31" s="7"/>
      <c r="H31" s="7">
        <v>58.669268972937736</v>
      </c>
      <c r="I31" s="7">
        <v>137.19621903000427</v>
      </c>
      <c r="J31" s="12">
        <v>196.04622091065531</v>
      </c>
      <c r="K31" s="12"/>
      <c r="L31" s="19" t="s">
        <v>15</v>
      </c>
      <c r="M31" s="19" t="s">
        <v>15</v>
      </c>
      <c r="N31" s="19" t="s">
        <v>15</v>
      </c>
      <c r="O31" s="7"/>
      <c r="P31" s="21">
        <f t="shared" ref="P31:Q32" si="8">(100/$J30)*((L$11/$N$11*(H31-H30))+((L$11/$N$11-L$11/$N$11)*(H31-H$11/4)))</f>
        <v>0.35577930285112153</v>
      </c>
      <c r="Q31" s="21">
        <f t="shared" si="8"/>
        <v>1.7122988620532522</v>
      </c>
      <c r="R31" s="11">
        <f t="shared" si="6"/>
        <v>2.0680781649043736</v>
      </c>
      <c r="S31" s="18"/>
      <c r="T31" s="18"/>
      <c r="U31" s="7"/>
      <c r="V31" s="7"/>
      <c r="W31" s="7"/>
      <c r="X31" s="7"/>
    </row>
    <row r="32" spans="1:24" s="5" customFormat="1">
      <c r="A32" s="5">
        <v>3</v>
      </c>
      <c r="B32" s="5">
        <f t="shared" si="4"/>
        <v>2006</v>
      </c>
      <c r="C32" s="6">
        <v>39052</v>
      </c>
      <c r="D32" s="19" t="s">
        <v>15</v>
      </c>
      <c r="E32" s="19" t="s">
        <v>15</v>
      </c>
      <c r="F32" s="19" t="s">
        <v>15</v>
      </c>
      <c r="G32" s="7"/>
      <c r="H32" s="7">
        <v>59.389271995553983</v>
      </c>
      <c r="I32" s="7">
        <v>140.50452599925526</v>
      </c>
      <c r="J32" s="12">
        <v>200.10615436068298</v>
      </c>
      <c r="K32" s="12"/>
      <c r="L32" s="19" t="s">
        <v>15</v>
      </c>
      <c r="M32" s="19" t="s">
        <v>15</v>
      </c>
      <c r="N32" s="19" t="s">
        <v>15</v>
      </c>
      <c r="O32" s="7"/>
      <c r="P32" s="21">
        <f t="shared" si="8"/>
        <v>0.35284833058073833</v>
      </c>
      <c r="Q32" s="21">
        <f t="shared" si="8"/>
        <v>1.7180579236530202</v>
      </c>
      <c r="R32" s="11">
        <f t="shared" si="6"/>
        <v>2.0709062542337584</v>
      </c>
      <c r="S32" s="18"/>
      <c r="T32" s="18"/>
      <c r="U32" s="7"/>
      <c r="V32" s="7"/>
      <c r="W32" s="7"/>
      <c r="X32" s="7"/>
    </row>
    <row r="33" spans="1:24" s="5" customFormat="1">
      <c r="A33" s="5">
        <v>4</v>
      </c>
      <c r="B33" s="5">
        <f t="shared" si="4"/>
        <v>2007</v>
      </c>
      <c r="C33" s="6">
        <v>39142</v>
      </c>
      <c r="D33" s="19" t="s">
        <v>15</v>
      </c>
      <c r="E33" s="19" t="s">
        <v>15</v>
      </c>
      <c r="F33" s="19" t="s">
        <v>15</v>
      </c>
      <c r="G33" s="7"/>
      <c r="H33" s="7">
        <v>60.118111064053409</v>
      </c>
      <c r="I33" s="7">
        <v>143.89260845415865</v>
      </c>
      <c r="J33" s="12">
        <v>204.29039748608798</v>
      </c>
      <c r="K33" s="12"/>
      <c r="L33" s="19" t="s">
        <v>15</v>
      </c>
      <c r="M33" s="19" t="s">
        <v>15</v>
      </c>
      <c r="N33" s="19" t="s">
        <v>15</v>
      </c>
      <c r="O33" s="7"/>
      <c r="P33" s="21">
        <f>(100/$J32)*((L$11/$N$11*(H33-H32))+((L$12/$N$12-L$11/$N$11)*(H33-H$12/4)))</f>
        <v>0.33221986260043207</v>
      </c>
      <c r="Q33" s="21">
        <f>(100/$J32)*((M$11/$N$11*(I33-I32))+((M$12/$N$12-M$11/$N$11)*(I33-I$12/4)))</f>
        <v>1.7587918500444</v>
      </c>
      <c r="R33" s="11">
        <f t="shared" si="6"/>
        <v>2.091011712644832</v>
      </c>
      <c r="S33" s="18"/>
      <c r="T33" s="18"/>
      <c r="U33" s="7"/>
      <c r="V33" s="7"/>
      <c r="W33" s="7"/>
      <c r="X33" s="7"/>
    </row>
    <row r="34" spans="1:24" s="5" customFormat="1">
      <c r="A34" s="5">
        <v>4</v>
      </c>
      <c r="B34" s="5">
        <f t="shared" ref="B34" si="9">YEAR(C34)</f>
        <v>2007</v>
      </c>
      <c r="C34" s="6">
        <v>39234</v>
      </c>
      <c r="D34" s="19" t="s">
        <v>15</v>
      </c>
      <c r="E34" s="19" t="s">
        <v>15</v>
      </c>
      <c r="F34" s="19" t="s">
        <v>15</v>
      </c>
      <c r="G34" s="7"/>
      <c r="H34" s="7">
        <v>60.8558946164625</v>
      </c>
      <c r="I34" s="7">
        <v>147.362390075972</v>
      </c>
      <c r="J34" s="12">
        <v>208.54666157642203</v>
      </c>
      <c r="K34" s="12"/>
      <c r="L34" s="19" t="s">
        <v>15</v>
      </c>
      <c r="M34" s="19" t="s">
        <v>15</v>
      </c>
      <c r="N34" s="19" t="s">
        <v>15</v>
      </c>
      <c r="O34" s="7"/>
      <c r="P34" s="21">
        <f>(100/$J33)*((L$12/$N$12*(H34-H33))+((L$12/$N$12-L$12/$N$12)*(H34-H$12/4)))</f>
        <v>0.33986053126197019</v>
      </c>
      <c r="Q34" s="21">
        <f>(100/$J33)*((M$12/$N$12*(I34-I33))+((M$12/$N$12-M$12/$N$12)*(I34-I$12/4)))</f>
        <v>1.7435776247697641</v>
      </c>
      <c r="R34" s="11">
        <f t="shared" si="6"/>
        <v>2.0834381560317343</v>
      </c>
      <c r="S34" s="18"/>
      <c r="T34" s="18"/>
      <c r="U34" s="7"/>
      <c r="V34" s="7"/>
      <c r="W34" s="7"/>
      <c r="X34" s="7"/>
    </row>
  </sheetData>
  <mergeCells count="6">
    <mergeCell ref="D5:F5"/>
    <mergeCell ref="H5:I5"/>
    <mergeCell ref="L5:N5"/>
    <mergeCell ref="D4:F4"/>
    <mergeCell ref="H4:I4"/>
    <mergeCell ref="L4:N4"/>
  </mergeCells>
  <pageMargins left="0.7" right="0.7" top="0.75" bottom="0.75" header="0.3" footer="0.3"/>
  <legacyDrawing r:id="rId1"/>
  <oleObjects>
    <oleObject progId="Equation.DSMT4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X38"/>
  <sheetViews>
    <sheetView zoomScale="90" zoomScaleNormal="90" workbookViewId="0">
      <pane xSplit="3" ySplit="13" topLeftCell="D14" activePane="bottomRight" state="frozen"/>
      <selection pane="topRight" activeCell="D1" sqref="D1"/>
      <selection pane="bottomLeft" activeCell="A10" sqref="A10"/>
      <selection pane="bottomRight" activeCell="C43" sqref="C43"/>
    </sheetView>
  </sheetViews>
  <sheetFormatPr baseColWidth="10" defaultRowHeight="15"/>
  <cols>
    <col min="1" max="1" width="4.5703125" customWidth="1"/>
    <col min="2" max="2" width="8" customWidth="1"/>
    <col min="4" max="6" width="8.5703125" customWidth="1"/>
    <col min="7" max="7" width="9.5703125" customWidth="1"/>
    <col min="8" max="9" width="9" customWidth="1"/>
    <col min="10" max="11" width="12.85546875" style="2" customWidth="1"/>
    <col min="12" max="14" width="7.140625" style="2" customWidth="1"/>
    <col min="15" max="15" width="11.7109375" style="5" customWidth="1"/>
    <col min="16" max="17" width="10.28515625" style="10" customWidth="1"/>
    <col min="18" max="18" width="10.28515625" style="5" customWidth="1"/>
    <col min="19" max="24" width="12.5703125" style="5" customWidth="1"/>
  </cols>
  <sheetData>
    <row r="1" spans="3:24">
      <c r="P1" s="5"/>
    </row>
    <row r="2" spans="3:24">
      <c r="C2" s="15"/>
      <c r="P2" s="16"/>
    </row>
    <row r="3" spans="3:24">
      <c r="C3" s="15"/>
    </row>
    <row r="4" spans="3:24">
      <c r="D4" s="24" t="s">
        <v>5</v>
      </c>
      <c r="E4" s="24"/>
      <c r="F4" s="24"/>
      <c r="H4" s="25" t="s">
        <v>13</v>
      </c>
      <c r="I4" s="25"/>
      <c r="J4" s="14" t="s">
        <v>6</v>
      </c>
      <c r="K4" s="14"/>
      <c r="L4" s="25" t="s">
        <v>16</v>
      </c>
      <c r="M4" s="25"/>
      <c r="N4" s="25"/>
      <c r="P4" s="5" t="s">
        <v>11</v>
      </c>
      <c r="Q4" s="5"/>
    </row>
    <row r="5" spans="3:24">
      <c r="D5" s="22" t="s">
        <v>10</v>
      </c>
      <c r="E5" s="22"/>
      <c r="F5" s="22"/>
      <c r="G5" s="15"/>
      <c r="H5" s="23" t="s">
        <v>14</v>
      </c>
      <c r="I5" s="23"/>
      <c r="J5" s="9" t="s">
        <v>7</v>
      </c>
      <c r="K5" s="9"/>
      <c r="L5" s="23" t="s">
        <v>17</v>
      </c>
      <c r="M5" s="23"/>
      <c r="N5" s="23"/>
      <c r="P5" s="16" t="s">
        <v>12</v>
      </c>
      <c r="Q5" s="5"/>
    </row>
    <row r="6" spans="3:24">
      <c r="D6" s="17" t="s">
        <v>0</v>
      </c>
      <c r="E6" s="17" t="s">
        <v>1</v>
      </c>
      <c r="F6" s="2" t="s">
        <v>4</v>
      </c>
      <c r="H6" s="17" t="s">
        <v>0</v>
      </c>
      <c r="I6" s="17" t="s">
        <v>1</v>
      </c>
      <c r="J6" s="14" t="s">
        <v>4</v>
      </c>
      <c r="K6" s="14"/>
      <c r="L6" s="17" t="s">
        <v>0</v>
      </c>
      <c r="M6" s="17" t="s">
        <v>1</v>
      </c>
      <c r="N6" s="14" t="s">
        <v>4</v>
      </c>
      <c r="P6" s="14" t="s">
        <v>0</v>
      </c>
      <c r="Q6" s="14" t="s">
        <v>1</v>
      </c>
    </row>
    <row r="7" spans="3:24">
      <c r="C7" s="2" t="s">
        <v>2</v>
      </c>
      <c r="D7" s="5"/>
      <c r="F7" s="2"/>
      <c r="L7"/>
      <c r="M7"/>
    </row>
    <row r="8" spans="3:24">
      <c r="C8" s="3" t="s">
        <v>9</v>
      </c>
      <c r="D8" s="5"/>
      <c r="F8" s="2"/>
      <c r="L8"/>
      <c r="M8"/>
    </row>
    <row r="9" spans="3:24">
      <c r="C9">
        <v>2003</v>
      </c>
      <c r="D9" s="8">
        <v>201.50902037519921</v>
      </c>
      <c r="E9" s="1">
        <v>407.57176290029116</v>
      </c>
      <c r="F9" s="4">
        <v>609.08078327549038</v>
      </c>
      <c r="G9" s="1"/>
      <c r="H9" s="1">
        <v>201.50902037519919</v>
      </c>
      <c r="I9" s="1">
        <v>407.57176290029111</v>
      </c>
      <c r="J9" s="4">
        <v>609.08078327549038</v>
      </c>
      <c r="K9" s="4"/>
      <c r="L9" s="1">
        <f>D9/H9</f>
        <v>1.0000000000000002</v>
      </c>
      <c r="M9" s="1">
        <f t="shared" ref="M9:N12" si="0">E9/I9</f>
        <v>1.0000000000000002</v>
      </c>
      <c r="N9" s="4">
        <f t="shared" si="0"/>
        <v>1</v>
      </c>
      <c r="O9" s="8"/>
      <c r="P9" s="11"/>
      <c r="Q9" s="11"/>
      <c r="R9" s="8"/>
      <c r="S9" s="8"/>
      <c r="T9" s="8"/>
      <c r="U9" s="8"/>
      <c r="V9" s="8"/>
      <c r="W9" s="8"/>
      <c r="X9" s="8"/>
    </row>
    <row r="10" spans="3:24">
      <c r="C10">
        <f>C9+1</f>
        <v>2004</v>
      </c>
      <c r="D10" s="8">
        <v>215.81616082183851</v>
      </c>
      <c r="E10" s="1">
        <v>470.74538614983635</v>
      </c>
      <c r="F10" s="4">
        <v>686.56154697167483</v>
      </c>
      <c r="G10" s="1"/>
      <c r="H10" s="1">
        <v>211.58447139395923</v>
      </c>
      <c r="I10" s="1">
        <v>448.32893919032011</v>
      </c>
      <c r="J10" s="4">
        <v>659.91341058427952</v>
      </c>
      <c r="K10" s="4"/>
      <c r="L10" s="1">
        <f t="shared" ref="L10:L12" si="1">D10/H10</f>
        <v>1.0200000000000005</v>
      </c>
      <c r="M10" s="1">
        <f t="shared" si="0"/>
        <v>1.0500000000000005</v>
      </c>
      <c r="N10" s="4">
        <f t="shared" si="0"/>
        <v>1.0403812620867963</v>
      </c>
      <c r="O10" s="8"/>
      <c r="P10" s="11"/>
      <c r="Q10" s="11"/>
      <c r="R10" s="8"/>
      <c r="S10" s="8"/>
      <c r="T10" s="8"/>
      <c r="U10" s="8"/>
      <c r="V10" s="8"/>
      <c r="W10" s="8"/>
      <c r="X10" s="8"/>
    </row>
    <row r="11" spans="3:24">
      <c r="C11">
        <f>C10+1</f>
        <v>2005</v>
      </c>
      <c r="D11" s="8">
        <v>231.13910824018919</v>
      </c>
      <c r="E11" s="1">
        <v>543.71092100306123</v>
      </c>
      <c r="F11" s="4">
        <v>774.85002924325045</v>
      </c>
      <c r="G11" s="1"/>
      <c r="H11" s="1">
        <v>222.16369496365724</v>
      </c>
      <c r="I11" s="1">
        <v>493.16183310935219</v>
      </c>
      <c r="J11" s="4">
        <v>715.53277702693288</v>
      </c>
      <c r="K11" s="4"/>
      <c r="L11" s="1">
        <f t="shared" si="1"/>
        <v>1.0404000000000009</v>
      </c>
      <c r="M11" s="1">
        <f t="shared" si="0"/>
        <v>1.1025000000000009</v>
      </c>
      <c r="N11" s="4">
        <f t="shared" si="0"/>
        <v>1.0828994200136899</v>
      </c>
      <c r="O11" s="8"/>
      <c r="P11" s="11"/>
      <c r="Q11" s="11"/>
      <c r="R11" s="8"/>
      <c r="S11" s="8"/>
      <c r="T11" s="8"/>
      <c r="U11" s="8"/>
      <c r="V11" s="8"/>
      <c r="W11" s="8"/>
      <c r="X11" s="8"/>
    </row>
    <row r="12" spans="3:24">
      <c r="C12">
        <f>C11+1</f>
        <v>2006</v>
      </c>
      <c r="D12" s="8">
        <v>247.54998492524277</v>
      </c>
      <c r="E12" s="1">
        <v>627.98611375853602</v>
      </c>
      <c r="F12" s="4">
        <v>875.53609868377885</v>
      </c>
      <c r="G12" s="1"/>
      <c r="H12" s="1">
        <v>233.2718797118402</v>
      </c>
      <c r="I12" s="1">
        <v>542.47801642028742</v>
      </c>
      <c r="J12" s="4">
        <v>776.41382128077703</v>
      </c>
      <c r="K12" s="4"/>
      <c r="L12" s="1">
        <f t="shared" si="1"/>
        <v>1.061208000000001</v>
      </c>
      <c r="M12" s="1">
        <f t="shared" si="0"/>
        <v>1.1576250000000015</v>
      </c>
      <c r="N12" s="4">
        <f t="shared" si="0"/>
        <v>1.1276668120609821</v>
      </c>
      <c r="O12" s="8"/>
      <c r="P12" s="11"/>
      <c r="Q12" s="11"/>
      <c r="R12" s="8"/>
      <c r="S12" s="8"/>
      <c r="T12" s="8"/>
      <c r="U12" s="8"/>
      <c r="V12" s="8"/>
      <c r="W12" s="8"/>
      <c r="X12" s="8"/>
    </row>
    <row r="13" spans="3:24">
      <c r="D13" s="8"/>
      <c r="E13" s="1"/>
      <c r="F13" s="1"/>
      <c r="G13" s="1"/>
      <c r="H13" s="1"/>
      <c r="I13" s="1"/>
      <c r="J13" s="4"/>
      <c r="K13" s="4"/>
      <c r="L13" s="4"/>
      <c r="M13" s="4"/>
      <c r="N13" s="4"/>
      <c r="O13" s="8"/>
      <c r="P13" s="11"/>
      <c r="Q13" s="11"/>
      <c r="R13" s="8"/>
      <c r="S13" s="8"/>
      <c r="T13" s="8"/>
      <c r="U13" s="8"/>
      <c r="V13" s="8"/>
      <c r="W13" s="8"/>
      <c r="X13" s="8"/>
    </row>
    <row r="14" spans="3:24">
      <c r="D14" s="1"/>
      <c r="E14" s="1"/>
      <c r="F14" s="1"/>
      <c r="G14" s="1"/>
      <c r="H14" s="1"/>
      <c r="I14" s="1"/>
      <c r="J14" s="4"/>
      <c r="K14" s="4"/>
      <c r="L14" s="4"/>
      <c r="M14" s="4"/>
      <c r="N14" s="4"/>
      <c r="O14" s="8"/>
      <c r="P14" s="11"/>
      <c r="Q14" s="11"/>
      <c r="R14" s="8"/>
      <c r="S14" s="8"/>
      <c r="T14" s="8"/>
      <c r="U14" s="8"/>
      <c r="V14" s="8"/>
      <c r="W14" s="8"/>
      <c r="X14" s="8"/>
    </row>
    <row r="15" spans="3:24">
      <c r="C15" s="2" t="s">
        <v>3</v>
      </c>
      <c r="D15" s="1"/>
      <c r="E15" s="1"/>
      <c r="F15" s="1"/>
      <c r="G15" s="1"/>
      <c r="H15" s="1"/>
      <c r="I15" s="1"/>
      <c r="J15" s="4"/>
      <c r="K15" s="4"/>
      <c r="L15" s="4"/>
      <c r="M15" s="4"/>
      <c r="N15" s="4"/>
      <c r="O15" s="8"/>
      <c r="P15" s="11"/>
      <c r="Q15" s="11"/>
      <c r="R15" s="8"/>
      <c r="S15" s="8"/>
      <c r="T15" s="8"/>
      <c r="U15" s="8"/>
      <c r="V15" s="8"/>
      <c r="W15" s="8"/>
      <c r="X15" s="8"/>
    </row>
    <row r="16" spans="3:24">
      <c r="C16" s="3" t="s">
        <v>8</v>
      </c>
    </row>
    <row r="17" spans="1:24" s="5" customFormat="1">
      <c r="A17" s="5">
        <v>1</v>
      </c>
      <c r="B17" s="5">
        <f>YEAR(C17)</f>
        <v>2003</v>
      </c>
      <c r="C17" s="6">
        <v>37681</v>
      </c>
      <c r="D17" s="19" t="s">
        <v>15</v>
      </c>
      <c r="E17" s="19" t="s">
        <v>15</v>
      </c>
      <c r="F17" s="19" t="s">
        <v>15</v>
      </c>
      <c r="G17" s="7"/>
      <c r="H17" s="7">
        <v>49.45931875220991</v>
      </c>
      <c r="I17" s="7">
        <v>98.280587701768098</v>
      </c>
      <c r="J17" s="12">
        <v>147.73990645397799</v>
      </c>
      <c r="K17" s="2"/>
      <c r="L17" s="19" t="s">
        <v>15</v>
      </c>
      <c r="M17" s="19" t="s">
        <v>15</v>
      </c>
      <c r="N17" s="19" t="s">
        <v>15</v>
      </c>
      <c r="O17" s="7"/>
      <c r="P17" s="11"/>
      <c r="Q17" s="12"/>
      <c r="R17" s="7"/>
      <c r="S17" s="7"/>
      <c r="T17" s="7"/>
      <c r="U17" s="7"/>
      <c r="V17" s="7"/>
      <c r="W17" s="7"/>
      <c r="X17" s="7"/>
    </row>
    <row r="18" spans="1:24" s="5" customFormat="1">
      <c r="A18" s="5">
        <v>1</v>
      </c>
      <c r="B18" s="5">
        <f>YEAR(C18)</f>
        <v>2003</v>
      </c>
      <c r="C18" s="6">
        <v>37773</v>
      </c>
      <c r="D18" s="19" t="s">
        <v>15</v>
      </c>
      <c r="E18" s="19" t="s">
        <v>15</v>
      </c>
      <c r="F18" s="19" t="s">
        <v>15</v>
      </c>
      <c r="G18" s="7"/>
      <c r="H18" s="7">
        <v>50.066295106637611</v>
      </c>
      <c r="I18" s="7">
        <v>100.65049523664507</v>
      </c>
      <c r="J18" s="12">
        <v>150.7167903432827</v>
      </c>
      <c r="K18" s="2"/>
      <c r="L18" s="19" t="s">
        <v>15</v>
      </c>
      <c r="M18" s="19" t="s">
        <v>15</v>
      </c>
      <c r="N18" s="19" t="s">
        <v>15</v>
      </c>
      <c r="O18" s="7"/>
      <c r="P18" s="11"/>
      <c r="Q18" s="11"/>
      <c r="R18" s="18"/>
      <c r="S18" s="18"/>
      <c r="T18" s="7"/>
      <c r="U18" s="7"/>
      <c r="V18" s="7"/>
      <c r="W18" s="7"/>
      <c r="X18" s="7"/>
    </row>
    <row r="19" spans="1:24" s="5" customFormat="1">
      <c r="A19" s="5">
        <v>1</v>
      </c>
      <c r="B19" s="5">
        <f t="shared" ref="B19:B34" si="2">YEAR(C19)</f>
        <v>2003</v>
      </c>
      <c r="C19" s="6">
        <v>37865</v>
      </c>
      <c r="D19" s="19" t="s">
        <v>15</v>
      </c>
      <c r="E19" s="19" t="s">
        <v>15</v>
      </c>
      <c r="F19" s="19" t="s">
        <v>15</v>
      </c>
      <c r="G19" s="7"/>
      <c r="H19" s="7">
        <v>50.680720417179728</v>
      </c>
      <c r="I19" s="7">
        <v>103.07754998497695</v>
      </c>
      <c r="J19" s="12">
        <v>153.75827040215668</v>
      </c>
      <c r="K19" s="2"/>
      <c r="L19" s="19" t="s">
        <v>15</v>
      </c>
      <c r="M19" s="19" t="s">
        <v>15</v>
      </c>
      <c r="N19" s="19" t="s">
        <v>15</v>
      </c>
      <c r="O19" s="7"/>
      <c r="P19" s="11"/>
      <c r="Q19" s="11"/>
      <c r="R19" s="18"/>
      <c r="S19" s="18"/>
      <c r="T19" s="7"/>
      <c r="U19" s="7"/>
      <c r="V19" s="7"/>
      <c r="W19" s="7"/>
      <c r="X19" s="7"/>
    </row>
    <row r="20" spans="1:24" s="5" customFormat="1">
      <c r="A20" s="5">
        <v>1</v>
      </c>
      <c r="B20" s="5">
        <f t="shared" si="2"/>
        <v>2003</v>
      </c>
      <c r="C20" s="6">
        <v>37956</v>
      </c>
      <c r="D20" s="19" t="s">
        <v>15</v>
      </c>
      <c r="E20" s="19" t="s">
        <v>15</v>
      </c>
      <c r="F20" s="19" t="s">
        <v>15</v>
      </c>
      <c r="G20" s="7"/>
      <c r="H20" s="7">
        <v>51.302686099171957</v>
      </c>
      <c r="I20" s="7">
        <v>105.56312997690102</v>
      </c>
      <c r="J20" s="12">
        <v>156.86581607607297</v>
      </c>
      <c r="K20" s="2"/>
      <c r="L20" s="19" t="s">
        <v>15</v>
      </c>
      <c r="M20" s="19" t="s">
        <v>15</v>
      </c>
      <c r="N20" s="19" t="s">
        <v>15</v>
      </c>
      <c r="O20" s="7"/>
      <c r="P20" s="11"/>
      <c r="Q20" s="11"/>
      <c r="R20" s="18"/>
      <c r="S20" s="18"/>
      <c r="T20" s="7"/>
      <c r="U20" s="7"/>
      <c r="V20" s="7"/>
      <c r="W20" s="7"/>
      <c r="X20" s="7"/>
    </row>
    <row r="21" spans="1:24" s="5" customFormat="1">
      <c r="A21" s="5">
        <v>1</v>
      </c>
      <c r="B21" s="5">
        <f t="shared" si="2"/>
        <v>2004</v>
      </c>
      <c r="C21" s="6">
        <v>38047</v>
      </c>
      <c r="D21" s="19" t="s">
        <v>15</v>
      </c>
      <c r="E21" s="19" t="s">
        <v>15</v>
      </c>
      <c r="F21" s="19" t="s">
        <v>15</v>
      </c>
      <c r="G21" s="7"/>
      <c r="H21" s="7">
        <v>51.93228468982042</v>
      </c>
      <c r="I21" s="7">
        <v>108.10864647194488</v>
      </c>
      <c r="J21" s="12">
        <v>160.04093116176531</v>
      </c>
      <c r="K21" s="2"/>
      <c r="L21" s="19" t="s">
        <v>15</v>
      </c>
      <c r="M21" s="19" t="s">
        <v>15</v>
      </c>
      <c r="N21" s="19" t="s">
        <v>15</v>
      </c>
      <c r="O21" s="7"/>
      <c r="P21" s="21">
        <f>(100/$J17)*((L$9/$N$9*(H21-H17))+((L$9/$N$9-L$9/$N$9)*(H21-H$9/4)))</f>
        <v>1.6738645616923122</v>
      </c>
      <c r="Q21" s="21">
        <f>(100/$J17)*((M$9/$N$9*(I21-I17))+((M$9/$N$9-M$9/$N$9)*(I21-I$9/4)))</f>
        <v>6.6522708766153791</v>
      </c>
      <c r="R21" s="11">
        <f t="shared" ref="R21:R33" si="3">SUM(P21:Q21)</f>
        <v>8.3261354383076913</v>
      </c>
      <c r="S21" s="18"/>
      <c r="T21" s="7"/>
      <c r="U21" s="7"/>
      <c r="V21" s="7"/>
      <c r="W21" s="7"/>
      <c r="X21" s="7"/>
    </row>
    <row r="22" spans="1:24" s="5" customFormat="1">
      <c r="A22" s="5">
        <v>1</v>
      </c>
      <c r="B22" s="5">
        <f t="shared" si="2"/>
        <v>2004</v>
      </c>
      <c r="C22" s="6">
        <v>38139</v>
      </c>
      <c r="D22" s="19" t="s">
        <v>15</v>
      </c>
      <c r="E22" s="19" t="s">
        <v>15</v>
      </c>
      <c r="F22" s="19" t="s">
        <v>15</v>
      </c>
      <c r="G22" s="7"/>
      <c r="H22" s="7">
        <v>52.569609861969504</v>
      </c>
      <c r="I22" s="7">
        <v>110.71554476030954</v>
      </c>
      <c r="J22" s="12">
        <v>163.28515462227907</v>
      </c>
      <c r="K22" s="2"/>
      <c r="L22" s="19" t="s">
        <v>15</v>
      </c>
      <c r="M22" s="19" t="s">
        <v>15</v>
      </c>
      <c r="N22" s="19" t="s">
        <v>15</v>
      </c>
      <c r="O22" s="7"/>
      <c r="P22" s="21">
        <f t="shared" ref="P22:Q24" si="4">(100/$J18)*((L$9/$N$9*(H22-H18))+((L$9/$N$9-L$9/$N$9)*(H22-H$9/4)))</f>
        <v>1.6609395340958197</v>
      </c>
      <c r="Q22" s="21">
        <f t="shared" si="4"/>
        <v>6.678120931808353</v>
      </c>
      <c r="R22" s="11">
        <f t="shared" si="3"/>
        <v>8.339060465904172</v>
      </c>
      <c r="S22" s="20"/>
      <c r="T22" s="7"/>
      <c r="U22" s="7"/>
      <c r="V22" s="7"/>
      <c r="W22" s="7"/>
      <c r="X22" s="7"/>
    </row>
    <row r="23" spans="1:24" s="5" customFormat="1">
      <c r="A23" s="5">
        <v>1</v>
      </c>
      <c r="B23" s="5">
        <f t="shared" si="2"/>
        <v>2004</v>
      </c>
      <c r="C23" s="6">
        <v>38231</v>
      </c>
      <c r="D23" s="19" t="s">
        <v>15</v>
      </c>
      <c r="E23" s="19" t="s">
        <v>15</v>
      </c>
      <c r="F23" s="19" t="s">
        <v>15</v>
      </c>
      <c r="G23" s="7"/>
      <c r="H23" s="7">
        <v>53.214756438038734</v>
      </c>
      <c r="I23" s="7">
        <v>113.38530498347464</v>
      </c>
      <c r="J23" s="12">
        <v>166.6000614215134</v>
      </c>
      <c r="K23" s="2"/>
      <c r="L23" s="19" t="s">
        <v>15</v>
      </c>
      <c r="M23" s="19" t="s">
        <v>15</v>
      </c>
      <c r="N23" s="19" t="s">
        <v>15</v>
      </c>
      <c r="O23" s="7"/>
      <c r="P23" s="21">
        <f t="shared" si="4"/>
        <v>1.6480648580601245</v>
      </c>
      <c r="Q23" s="21">
        <f t="shared" si="4"/>
        <v>6.7038702838797715</v>
      </c>
      <c r="R23" s="11">
        <f t="shared" si="3"/>
        <v>8.3519351419398955</v>
      </c>
      <c r="S23" s="20"/>
      <c r="T23" s="7"/>
      <c r="U23" s="7"/>
      <c r="V23" s="7"/>
      <c r="W23" s="7"/>
      <c r="X23" s="7"/>
    </row>
    <row r="24" spans="1:24" s="5" customFormat="1">
      <c r="A24" s="5">
        <v>1</v>
      </c>
      <c r="B24" s="5">
        <f t="shared" si="2"/>
        <v>2004</v>
      </c>
      <c r="C24" s="6">
        <v>38322</v>
      </c>
      <c r="D24" s="19" t="s">
        <v>15</v>
      </c>
      <c r="E24" s="19" t="s">
        <v>15</v>
      </c>
      <c r="F24" s="19" t="s">
        <v>15</v>
      </c>
      <c r="G24" s="7"/>
      <c r="H24" s="7">
        <v>53.867820404130576</v>
      </c>
      <c r="I24" s="7">
        <v>116.11944297459111</v>
      </c>
      <c r="J24" s="12">
        <v>169.98726337872171</v>
      </c>
      <c r="K24" s="2"/>
      <c r="L24" s="19" t="s">
        <v>15</v>
      </c>
      <c r="M24" s="19" t="s">
        <v>15</v>
      </c>
      <c r="N24" s="19" t="s">
        <v>15</v>
      </c>
      <c r="O24" s="7"/>
      <c r="P24" s="21">
        <f t="shared" si="4"/>
        <v>1.6352411055029623</v>
      </c>
      <c r="Q24" s="21">
        <f t="shared" si="4"/>
        <v>6.7295177889940936</v>
      </c>
      <c r="R24" s="11">
        <f t="shared" si="3"/>
        <v>8.3647588944970561</v>
      </c>
      <c r="S24" s="20"/>
      <c r="T24" s="7"/>
      <c r="U24" s="7"/>
      <c r="V24" s="7"/>
      <c r="W24" s="7"/>
      <c r="X24" s="7"/>
    </row>
    <row r="25" spans="1:24" s="5" customFormat="1">
      <c r="A25" s="5">
        <v>2</v>
      </c>
      <c r="B25" s="5">
        <f t="shared" si="2"/>
        <v>2005</v>
      </c>
      <c r="C25" s="6">
        <v>38412</v>
      </c>
      <c r="D25" s="19" t="s">
        <v>15</v>
      </c>
      <c r="E25" s="19" t="s">
        <v>15</v>
      </c>
      <c r="F25" s="19" t="s">
        <v>15</v>
      </c>
      <c r="G25" s="7"/>
      <c r="H25" s="7">
        <v>54.528898924311456</v>
      </c>
      <c r="I25" s="7">
        <v>118.91951111913934</v>
      </c>
      <c r="J25" s="12">
        <v>173.47963689376473</v>
      </c>
      <c r="K25" s="12"/>
      <c r="L25" s="19" t="s">
        <v>15</v>
      </c>
      <c r="M25" s="19" t="s">
        <v>15</v>
      </c>
      <c r="N25" s="19" t="s">
        <v>15</v>
      </c>
      <c r="O25" s="7"/>
      <c r="P25" s="21">
        <f>(100/$J21)*((L$9/$N$9*(H25-H21))+((L$10/$N$10-L$9/$N$9)*(H25-H$10/4)))</f>
        <v>1.6024823971268505</v>
      </c>
      <c r="Q25" s="21">
        <f>(100/$J21)*((M$9/$N$9*(I25-I21))+((M$10/$N$10-M$9/$N$9)*(I25-I$10/4)))</f>
        <v>6.7945605558511479</v>
      </c>
      <c r="R25" s="11">
        <f t="shared" si="3"/>
        <v>8.3970429529779977</v>
      </c>
      <c r="S25" s="20"/>
      <c r="T25" s="7"/>
      <c r="U25" s="7"/>
      <c r="V25" s="7"/>
      <c r="W25" s="7"/>
      <c r="X25" s="7"/>
    </row>
    <row r="26" spans="1:24" s="5" customFormat="1">
      <c r="A26" s="5">
        <v>2</v>
      </c>
      <c r="B26" s="5">
        <f t="shared" si="2"/>
        <v>2005</v>
      </c>
      <c r="C26" s="6">
        <v>38504</v>
      </c>
      <c r="D26" s="19" t="s">
        <v>15</v>
      </c>
      <c r="E26" s="19" t="s">
        <v>15</v>
      </c>
      <c r="F26" s="19" t="s">
        <v>15</v>
      </c>
      <c r="G26" s="7"/>
      <c r="H26" s="7">
        <v>55.198090355067997</v>
      </c>
      <c r="I26" s="7">
        <v>121.78709923634048</v>
      </c>
      <c r="J26" s="12">
        <v>177.02981884823819</v>
      </c>
      <c r="K26" s="12"/>
      <c r="L26" s="19" t="s">
        <v>15</v>
      </c>
      <c r="M26" s="19" t="s">
        <v>15</v>
      </c>
      <c r="N26" s="19" t="s">
        <v>15</v>
      </c>
      <c r="O26" s="7"/>
      <c r="P26" s="21">
        <f t="shared" ref="P26:Q28" si="5">(100/$J22)*((L$9/$N$9*(H26-H22))+((L$10/$N$10-L$9/$N$9)*(H26-H$10/4)))</f>
        <v>1.5821306170022962</v>
      </c>
      <c r="Q26" s="21">
        <f t="shared" si="5"/>
        <v>6.8354528784196091</v>
      </c>
      <c r="R26" s="11">
        <f t="shared" si="3"/>
        <v>8.4175834954219049</v>
      </c>
      <c r="S26" s="20"/>
      <c r="T26" s="7"/>
      <c r="U26" s="7"/>
      <c r="V26" s="7"/>
      <c r="W26" s="7"/>
      <c r="X26" s="7"/>
    </row>
    <row r="27" spans="1:24" s="5" customFormat="1">
      <c r="A27" s="5">
        <v>2</v>
      </c>
      <c r="B27" s="5">
        <f t="shared" si="2"/>
        <v>2005</v>
      </c>
      <c r="C27" s="6">
        <v>38596</v>
      </c>
      <c r="D27" s="19" t="s">
        <v>15</v>
      </c>
      <c r="E27" s="19" t="s">
        <v>15</v>
      </c>
      <c r="F27" s="19" t="s">
        <v>15</v>
      </c>
      <c r="G27" s="7"/>
      <c r="H27" s="7">
        <v>55.87549425994068</v>
      </c>
      <c r="I27" s="7">
        <v>124.72383548182208</v>
      </c>
      <c r="J27" s="12">
        <v>180.6578398231209</v>
      </c>
      <c r="K27" s="12"/>
      <c r="L27" s="19" t="s">
        <v>15</v>
      </c>
      <c r="M27" s="19" t="s">
        <v>15</v>
      </c>
      <c r="N27" s="19" t="s">
        <v>15</v>
      </c>
      <c r="O27" s="7"/>
      <c r="P27" s="21">
        <f t="shared" si="5"/>
        <v>1.5620470140470701</v>
      </c>
      <c r="Q27" s="21">
        <f t="shared" si="5"/>
        <v>6.8759921329133791</v>
      </c>
      <c r="R27" s="11">
        <f t="shared" si="3"/>
        <v>8.438039146960449</v>
      </c>
      <c r="S27" s="20"/>
      <c r="T27" s="7"/>
      <c r="U27" s="7"/>
      <c r="V27" s="7"/>
      <c r="W27" s="7"/>
      <c r="X27" s="7"/>
    </row>
    <row r="28" spans="1:24" s="5" customFormat="1">
      <c r="A28" s="5">
        <v>2</v>
      </c>
      <c r="B28" s="5">
        <f t="shared" si="2"/>
        <v>2005</v>
      </c>
      <c r="C28" s="6">
        <v>38687</v>
      </c>
      <c r="D28" s="19" t="s">
        <v>15</v>
      </c>
      <c r="E28" s="19" t="s">
        <v>15</v>
      </c>
      <c r="F28" s="19" t="s">
        <v>15</v>
      </c>
      <c r="G28" s="7"/>
      <c r="H28" s="7">
        <v>56.561211424337117</v>
      </c>
      <c r="I28" s="7">
        <v>127.73138727205023</v>
      </c>
      <c r="J28" s="12">
        <v>184.36548146180903</v>
      </c>
      <c r="K28" s="12"/>
      <c r="L28" s="19" t="s">
        <v>15</v>
      </c>
      <c r="M28" s="19" t="s">
        <v>15</v>
      </c>
      <c r="N28" s="19" t="s">
        <v>15</v>
      </c>
      <c r="O28" s="7"/>
      <c r="P28" s="21">
        <f t="shared" si="5"/>
        <v>1.5422279907729839</v>
      </c>
      <c r="Q28" s="21">
        <f t="shared" si="5"/>
        <v>6.9161810672359385</v>
      </c>
      <c r="R28" s="11">
        <f t="shared" si="3"/>
        <v>8.4584090580089217</v>
      </c>
      <c r="S28" s="20"/>
      <c r="T28" s="7"/>
      <c r="U28" s="7"/>
      <c r="V28" s="7"/>
      <c r="W28" s="7"/>
      <c r="X28" s="7"/>
    </row>
    <row r="29" spans="1:24" s="5" customFormat="1">
      <c r="A29" s="5">
        <v>3</v>
      </c>
      <c r="B29" s="5">
        <f t="shared" si="2"/>
        <v>2006</v>
      </c>
      <c r="C29" s="6">
        <v>38777</v>
      </c>
      <c r="D29" s="19" t="s">
        <v>15</v>
      </c>
      <c r="E29" s="19" t="s">
        <v>15</v>
      </c>
      <c r="F29" s="19" t="s">
        <v>15</v>
      </c>
      <c r="G29" s="7"/>
      <c r="H29" s="7">
        <v>57.255343870527035</v>
      </c>
      <c r="I29" s="7">
        <v>130.81146223105327</v>
      </c>
      <c r="J29" s="12">
        <v>188.18746515725027</v>
      </c>
      <c r="K29" s="12"/>
      <c r="L29" s="19" t="s">
        <v>15</v>
      </c>
      <c r="M29" s="19" t="s">
        <v>15</v>
      </c>
      <c r="N29" s="19" t="s">
        <v>15</v>
      </c>
      <c r="O29" s="7"/>
      <c r="P29" s="21">
        <f>(100/$J25)*((L$10/$N$10*(H29-H25))+((L$11/$N$11-L$10/$N$10)*(H29-H$11/4)))</f>
        <v>1.5214091908187852</v>
      </c>
      <c r="Q29" s="21">
        <f>(100/$J25)*((M$10/$N$10*(I29-I25))+((M$11/$N$11-M$10/$N$10)*(I29-I$11/4)))</f>
        <v>6.9567203042828547</v>
      </c>
      <c r="R29" s="11">
        <f t="shared" si="3"/>
        <v>8.4781294951016406</v>
      </c>
      <c r="S29" s="20"/>
      <c r="T29" s="7"/>
      <c r="U29" s="7"/>
      <c r="V29" s="7"/>
      <c r="W29" s="7"/>
      <c r="X29" s="7"/>
    </row>
    <row r="30" spans="1:24" s="5" customFormat="1">
      <c r="A30" s="5">
        <v>3</v>
      </c>
      <c r="B30" s="5">
        <f t="shared" si="2"/>
        <v>2006</v>
      </c>
      <c r="C30" s="6">
        <v>38869</v>
      </c>
      <c r="D30" s="19" t="s">
        <v>15</v>
      </c>
      <c r="E30" s="19" t="s">
        <v>15</v>
      </c>
      <c r="F30" s="19" t="s">
        <v>15</v>
      </c>
      <c r="G30" s="7"/>
      <c r="H30" s="7">
        <v>57.957994872821416</v>
      </c>
      <c r="I30" s="7">
        <v>133.96580915997458</v>
      </c>
      <c r="J30" s="12">
        <v>192.07398085218853</v>
      </c>
      <c r="K30" s="12"/>
      <c r="L30" s="19" t="s">
        <v>15</v>
      </c>
      <c r="M30" s="19" t="s">
        <v>15</v>
      </c>
      <c r="N30" s="19" t="s">
        <v>15</v>
      </c>
      <c r="O30" s="7"/>
      <c r="P30" s="21">
        <f t="shared" ref="P30:Q32" si="6">(100/$J26)*((L$10/$N$10*(H30-H26))+((L$11/$N$11-L$10/$N$10)*(H30-H$11/4)))</f>
        <v>1.5016272991295065</v>
      </c>
      <c r="Q30" s="21">
        <f t="shared" si="6"/>
        <v>6.9964675991357579</v>
      </c>
      <c r="R30" s="11">
        <f t="shared" si="3"/>
        <v>8.4980948982652649</v>
      </c>
      <c r="S30" s="20"/>
      <c r="T30" s="7"/>
      <c r="U30" s="7"/>
      <c r="V30" s="7"/>
      <c r="W30" s="7"/>
      <c r="X30" s="7"/>
    </row>
    <row r="31" spans="1:24" s="5" customFormat="1">
      <c r="A31" s="5">
        <v>3</v>
      </c>
      <c r="B31" s="5">
        <f t="shared" si="2"/>
        <v>2006</v>
      </c>
      <c r="C31" s="6">
        <v>38961</v>
      </c>
      <c r="D31" s="19" t="s">
        <v>15</v>
      </c>
      <c r="E31" s="19" t="s">
        <v>15</v>
      </c>
      <c r="F31" s="19" t="s">
        <v>15</v>
      </c>
      <c r="G31" s="7"/>
      <c r="H31" s="7">
        <v>58.669268972937736</v>
      </c>
      <c r="I31" s="7">
        <v>137.19621903000427</v>
      </c>
      <c r="J31" s="12">
        <v>196.04622091065531</v>
      </c>
      <c r="K31" s="12"/>
      <c r="L31" s="19" t="s">
        <v>15</v>
      </c>
      <c r="M31" s="19" t="s">
        <v>15</v>
      </c>
      <c r="N31" s="19" t="s">
        <v>15</v>
      </c>
      <c r="O31" s="7"/>
      <c r="P31" s="21">
        <f t="shared" si="6"/>
        <v>1.4821134380188379</v>
      </c>
      <c r="Q31" s="21">
        <f t="shared" si="6"/>
        <v>7.0358568325218229</v>
      </c>
      <c r="R31" s="11">
        <f t="shared" si="3"/>
        <v>8.5179702705406601</v>
      </c>
      <c r="S31" s="20"/>
      <c r="T31" s="7"/>
      <c r="U31" s="7"/>
      <c r="V31" s="7"/>
      <c r="W31" s="7"/>
      <c r="X31" s="7"/>
    </row>
    <row r="32" spans="1:24" s="5" customFormat="1">
      <c r="A32" s="5">
        <v>3</v>
      </c>
      <c r="B32" s="5">
        <f t="shared" si="2"/>
        <v>2006</v>
      </c>
      <c r="C32" s="6">
        <v>39052</v>
      </c>
      <c r="D32" s="19" t="s">
        <v>15</v>
      </c>
      <c r="E32" s="19" t="s">
        <v>15</v>
      </c>
      <c r="F32" s="19" t="s">
        <v>15</v>
      </c>
      <c r="G32" s="7"/>
      <c r="H32" s="7">
        <v>59.389271995553983</v>
      </c>
      <c r="I32" s="7">
        <v>140.50452599925526</v>
      </c>
      <c r="J32" s="12">
        <v>200.10615436068298</v>
      </c>
      <c r="K32" s="12"/>
      <c r="L32" s="19" t="s">
        <v>15</v>
      </c>
      <c r="M32" s="19" t="s">
        <v>15</v>
      </c>
      <c r="N32" s="19" t="s">
        <v>15</v>
      </c>
      <c r="O32" s="7"/>
      <c r="P32" s="21">
        <f t="shared" si="6"/>
        <v>1.462863915352522</v>
      </c>
      <c r="Q32" s="21">
        <f t="shared" si="6"/>
        <v>7.0748909691672299</v>
      </c>
      <c r="R32" s="11">
        <f t="shared" si="3"/>
        <v>8.5377548845197513</v>
      </c>
      <c r="S32" s="20"/>
      <c r="T32" s="7"/>
      <c r="U32" s="7"/>
      <c r="V32" s="7"/>
      <c r="W32" s="7"/>
      <c r="X32" s="7"/>
    </row>
    <row r="33" spans="1:24" s="5" customFormat="1">
      <c r="A33" s="5">
        <v>4</v>
      </c>
      <c r="B33" s="5">
        <f t="shared" si="2"/>
        <v>2007</v>
      </c>
      <c r="C33" s="6">
        <v>39142</v>
      </c>
      <c r="D33" s="19" t="s">
        <v>15</v>
      </c>
      <c r="E33" s="19" t="s">
        <v>15</v>
      </c>
      <c r="F33" s="19" t="s">
        <v>15</v>
      </c>
      <c r="G33" s="7"/>
      <c r="H33" s="7">
        <v>60.118111064053409</v>
      </c>
      <c r="I33" s="7">
        <v>143.89260845415865</v>
      </c>
      <c r="J33" s="12">
        <v>204.29039748608798</v>
      </c>
      <c r="K33" s="12"/>
      <c r="L33" s="19" t="s">
        <v>15</v>
      </c>
      <c r="M33" s="19" t="s">
        <v>15</v>
      </c>
      <c r="N33" s="19" t="s">
        <v>15</v>
      </c>
      <c r="O33" s="7"/>
      <c r="P33" s="21">
        <f>(100/$J29)*((L$11/$N$11*(H33-H29))+((L$12/$N$12-L$11/$N$11)*(H33-H$12/4)))</f>
        <v>1.4426957026037777</v>
      </c>
      <c r="Q33" s="21">
        <f>(100/$J29)*((M$11/$N$11*(I33-I29))+((M$12/$N$12-M$11/$N$11)*(I33-I$12/4)))</f>
        <v>7.1141613204620748</v>
      </c>
      <c r="R33" s="11">
        <f t="shared" si="3"/>
        <v>8.5568570230658523</v>
      </c>
      <c r="S33" s="20"/>
      <c r="T33" s="7"/>
      <c r="U33" s="7"/>
      <c r="V33" s="7"/>
      <c r="W33" s="7"/>
      <c r="X33" s="7"/>
    </row>
    <row r="34" spans="1:24" s="5" customFormat="1">
      <c r="A34" s="5">
        <v>4</v>
      </c>
      <c r="B34" s="5">
        <f t="shared" si="2"/>
        <v>2007</v>
      </c>
      <c r="C34" s="6">
        <v>39234</v>
      </c>
      <c r="D34" s="19" t="s">
        <v>15</v>
      </c>
      <c r="E34" s="19" t="s">
        <v>15</v>
      </c>
      <c r="F34" s="19" t="s">
        <v>15</v>
      </c>
      <c r="G34" s="7"/>
      <c r="H34" s="7">
        <v>60.8558946164625</v>
      </c>
      <c r="I34" s="7">
        <v>147.362390075972</v>
      </c>
      <c r="J34" s="12">
        <v>208.54666157642203</v>
      </c>
      <c r="K34" s="12"/>
      <c r="L34" s="19" t="s">
        <v>15</v>
      </c>
      <c r="M34" s="19" t="s">
        <v>15</v>
      </c>
      <c r="N34" s="19" t="s">
        <v>15</v>
      </c>
      <c r="O34" s="7"/>
      <c r="P34" s="21">
        <f>(100/$J30)*((L$11/$N$11*(H34-H30))+((L$12/$N$12-L$11/$N$11)*(H34-H$12/4)))</f>
        <v>1.4235140526783698</v>
      </c>
      <c r="Q34" s="21">
        <f>(100/$J30)*((M$11/$N$11*(I34-I30))+((M$12/$N$12-M$11/$N$11)*(I34-I$12/4)))</f>
        <v>7.1527025963169573</v>
      </c>
      <c r="R34" s="11">
        <f t="shared" ref="R34" si="7">SUM(P34:Q34)</f>
        <v>8.5762166489953273</v>
      </c>
      <c r="S34" s="20"/>
      <c r="T34" s="7"/>
      <c r="U34" s="7"/>
      <c r="V34" s="7"/>
      <c r="W34" s="7"/>
      <c r="X34" s="7"/>
    </row>
    <row r="35" spans="1:24">
      <c r="S35" s="18"/>
      <c r="T35" s="7"/>
    </row>
    <row r="36" spans="1:24">
      <c r="S36" s="18"/>
      <c r="T36" s="7"/>
    </row>
    <row r="37" spans="1:24">
      <c r="S37" s="18"/>
      <c r="T37" s="7"/>
    </row>
    <row r="38" spans="1:24">
      <c r="S38" s="18"/>
      <c r="T38" s="7"/>
    </row>
  </sheetData>
  <mergeCells count="6">
    <mergeCell ref="D4:F4"/>
    <mergeCell ref="H4:I4"/>
    <mergeCell ref="L4:N4"/>
    <mergeCell ref="D5:F5"/>
    <mergeCell ref="H5:I5"/>
    <mergeCell ref="L5:N5"/>
  </mergeCells>
  <pageMargins left="0.7" right="0.7" top="0.75" bottom="0.75" header="0.3" footer="0.3"/>
  <pageSetup orientation="portrait" r:id="rId1"/>
  <legacyDrawing r:id="rId2"/>
  <oleObjects>
    <oleObject progId="Equation.DSMT4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Crec.trim</vt:lpstr>
      <vt:lpstr>Crec.anual</vt:lpstr>
    </vt:vector>
  </TitlesOfParts>
  <Company>Banco Central de Chile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mcobb</dc:creator>
  <cp:lastModifiedBy>Damian Romero C.</cp:lastModifiedBy>
  <dcterms:created xsi:type="dcterms:W3CDTF">2012-08-07T22:10:53Z</dcterms:created>
  <dcterms:modified xsi:type="dcterms:W3CDTF">2013-06-18T14:34:04Z</dcterms:modified>
</cp:coreProperties>
</file>