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eyes\Desktop\FLA\SOL. TRANSPARENCIA\"/>
    </mc:Choice>
  </mc:AlternateContent>
  <bookViews>
    <workbookView xWindow="0" yWindow="0" windowWidth="28800" windowHeight="11700" tabRatio="663" activeTab="11"/>
  </bookViews>
  <sheets>
    <sheet name="Readme" sheetId="40" r:id="rId1"/>
    <sheet name="Figura_2_1_a" sheetId="3" r:id="rId2"/>
    <sheet name="Figura_2_1_b" sheetId="4" r:id="rId3"/>
    <sheet name="Figura_2_1_c" sheetId="5" r:id="rId4"/>
    <sheet name="Figura_2_1_d" sheetId="10" r:id="rId5"/>
    <sheet name="Figura_2_2" sheetId="34" r:id="rId6"/>
    <sheet name="Figura_2_3_a" sheetId="18" r:id="rId7"/>
    <sheet name="Figura 2_3_b" sheetId="8" r:id="rId8"/>
    <sheet name="Tabla_2_1" sheetId="7" r:id="rId9"/>
    <sheet name="Figura_2_4" sheetId="19" r:id="rId10"/>
    <sheet name="Anexo_1" sheetId="21" r:id="rId11"/>
    <sheet name="Anexo_2" sheetId="22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G4" i="4" l="1"/>
  <c r="C4" i="4"/>
  <c r="F4" i="4"/>
  <c r="B2" i="34" l="1"/>
  <c r="E2" i="34" l="1"/>
  <c r="F2" i="34" l="1"/>
  <c r="H2" i="34" l="1"/>
  <c r="A10" i="7" l="1"/>
  <c r="A14" i="7" s="1"/>
  <c r="A18" i="7" s="1"/>
  <c r="A22" i="7" s="1"/>
  <c r="A26" i="7" s="1"/>
  <c r="A30" i="7" s="1"/>
  <c r="A34" i="7" s="1"/>
  <c r="A38" i="7" s="1"/>
  <c r="A42" i="7" s="1"/>
  <c r="A46" i="7" s="1"/>
  <c r="A50" i="7" s="1"/>
  <c r="A54" i="7" s="1"/>
  <c r="A58" i="7" s="1"/>
  <c r="A62" i="7" s="1"/>
  <c r="A66" i="7" s="1"/>
  <c r="A70" i="7" s="1"/>
  <c r="A74" i="7" s="1"/>
  <c r="A78" i="7" s="1"/>
  <c r="A82" i="7" s="1"/>
  <c r="A86" i="7" s="1"/>
  <c r="A90" i="7" s="1"/>
  <c r="A94" i="7" s="1"/>
  <c r="A98" i="7" s="1"/>
  <c r="A102" i="7" s="1"/>
  <c r="A106" i="7" s="1"/>
  <c r="A110" i="7" s="1"/>
  <c r="A114" i="7" s="1"/>
  <c r="A9" i="7"/>
  <c r="A13" i="7" s="1"/>
  <c r="A17" i="7" s="1"/>
  <c r="A21" i="7" s="1"/>
  <c r="A25" i="7" s="1"/>
  <c r="A29" i="7" s="1"/>
  <c r="A33" i="7" s="1"/>
  <c r="A37" i="7" s="1"/>
  <c r="A41" i="7" s="1"/>
  <c r="A45" i="7" s="1"/>
  <c r="A49" i="7" s="1"/>
  <c r="A53" i="7" s="1"/>
  <c r="A57" i="7" s="1"/>
  <c r="A61" i="7" s="1"/>
  <c r="A65" i="7" s="1"/>
  <c r="A69" i="7" s="1"/>
  <c r="A73" i="7" s="1"/>
  <c r="A77" i="7" s="1"/>
  <c r="A81" i="7" s="1"/>
  <c r="A85" i="7" s="1"/>
  <c r="A89" i="7" s="1"/>
  <c r="A93" i="7" s="1"/>
  <c r="A97" i="7" s="1"/>
  <c r="A101" i="7" s="1"/>
  <c r="A105" i="7" s="1"/>
  <c r="A109" i="7" s="1"/>
  <c r="A113" i="7" s="1"/>
  <c r="A8" i="7"/>
  <c r="A7" i="7"/>
  <c r="E6" i="5"/>
  <c r="E7" i="5"/>
  <c r="E5" i="5"/>
  <c r="E4" i="5"/>
  <c r="C7" i="5"/>
  <c r="C6" i="5"/>
  <c r="C5" i="5"/>
  <c r="C4" i="5"/>
  <c r="G4" i="3"/>
  <c r="F4" i="3"/>
  <c r="A11" i="7" l="1"/>
  <c r="A12" i="7"/>
  <c r="A16" i="7" s="1"/>
  <c r="A20" i="7" s="1"/>
  <c r="A24" i="7" s="1"/>
  <c r="A28" i="7" s="1"/>
  <c r="A32" i="7" s="1"/>
  <c r="A36" i="7" s="1"/>
  <c r="A40" i="7" s="1"/>
  <c r="A44" i="7" s="1"/>
  <c r="A48" i="7" s="1"/>
  <c r="A52" i="7" s="1"/>
  <c r="A56" i="7" s="1"/>
  <c r="A60" i="7" s="1"/>
  <c r="A64" i="7" s="1"/>
  <c r="A68" i="7" s="1"/>
  <c r="A72" i="7" s="1"/>
  <c r="A76" i="7" s="1"/>
  <c r="A80" i="7" s="1"/>
  <c r="A84" i="7" s="1"/>
  <c r="A88" i="7" s="1"/>
  <c r="A92" i="7" s="1"/>
  <c r="A96" i="7" s="1"/>
  <c r="A100" i="7" s="1"/>
  <c r="A104" i="7" s="1"/>
  <c r="A108" i="7" s="1"/>
  <c r="A112" i="7" s="1"/>
  <c r="A15" i="7" l="1"/>
  <c r="AC12" i="8" l="1"/>
  <c r="AC11" i="8"/>
  <c r="A19" i="7"/>
  <c r="AC13" i="8" l="1"/>
  <c r="A23" i="7"/>
  <c r="AC14" i="8" l="1"/>
  <c r="A27" i="7"/>
  <c r="AC15" i="8" l="1"/>
  <c r="A31" i="7"/>
  <c r="AC16" i="8" l="1"/>
  <c r="A35" i="7"/>
  <c r="AC17" i="8" l="1"/>
  <c r="A39" i="7"/>
  <c r="AC18" i="8" l="1"/>
  <c r="A43" i="7"/>
  <c r="AC19" i="8" l="1"/>
  <c r="A47" i="7"/>
  <c r="AC20" i="8" l="1"/>
  <c r="A51" i="7"/>
  <c r="AC21" i="8" l="1"/>
  <c r="A55" i="7"/>
  <c r="AC22" i="8" l="1"/>
  <c r="A59" i="7"/>
  <c r="AC23" i="8" l="1"/>
  <c r="A63" i="7"/>
  <c r="A67" i="7" l="1"/>
  <c r="A71" i="7" l="1"/>
  <c r="A75" i="7" l="1"/>
  <c r="A79" i="7" l="1"/>
  <c r="A83" i="7" l="1"/>
  <c r="A87" i="7" s="1"/>
  <c r="A91" i="7" s="1"/>
  <c r="A95" i="7" s="1"/>
  <c r="A99" i="7" s="1"/>
  <c r="A103" i="7" s="1"/>
  <c r="A107" i="7" s="1"/>
  <c r="A111" i="7" s="1"/>
</calcChain>
</file>

<file path=xl/sharedStrings.xml><?xml version="1.0" encoding="utf-8"?>
<sst xmlns="http://schemas.openxmlformats.org/spreadsheetml/2006/main" count="258" uniqueCount="165">
  <si>
    <t>TCR</t>
  </si>
  <si>
    <t>TCN</t>
  </si>
  <si>
    <t>Meta</t>
  </si>
  <si>
    <t>IPCSAE</t>
  </si>
  <si>
    <t>Sept 17</t>
  </si>
  <si>
    <t>Jun 19</t>
  </si>
  <si>
    <t>2019-28</t>
  </si>
  <si>
    <t>Fecha</t>
  </si>
  <si>
    <t>PIB No Minero a VA</t>
  </si>
  <si>
    <t>SA</t>
  </si>
  <si>
    <t>Velocidad Anualizada</t>
  </si>
  <si>
    <t>Jun. 19</t>
  </si>
  <si>
    <t>Sept. 18</t>
  </si>
  <si>
    <t>IPCSAE e IPCSAE SS (*)</t>
  </si>
  <si>
    <t>IPCSAE SS sin GF ni Tpe</t>
  </si>
  <si>
    <t>Promedio</t>
  </si>
  <si>
    <t>Nivel</t>
  </si>
  <si>
    <t>TCN (Var a/a)</t>
  </si>
  <si>
    <t>Base</t>
  </si>
  <si>
    <t>Pesimista</t>
  </si>
  <si>
    <t>Pesimista - 50% INE</t>
  </si>
  <si>
    <t>CEFE SEPT-18 FMV</t>
  </si>
  <si>
    <t>Años</t>
  </si>
  <si>
    <t>FMV- SEPR</t>
  </si>
  <si>
    <t>FMV</t>
  </si>
  <si>
    <t>Base (*)</t>
  </si>
  <si>
    <t>Optimista</t>
  </si>
  <si>
    <t>Optimista + 50% INE</t>
  </si>
  <si>
    <t>Min</t>
  </si>
  <si>
    <t>Max</t>
  </si>
  <si>
    <t>2019-23</t>
  </si>
  <si>
    <t>Gtrans</t>
  </si>
  <si>
    <t>-</t>
  </si>
  <si>
    <t>IPoM Septiembre</t>
  </si>
  <si>
    <t>IPoM Junio</t>
  </si>
  <si>
    <t>TRIVAR</t>
  </si>
  <si>
    <t>Prom.</t>
  </si>
  <si>
    <t>FMV -X</t>
  </si>
  <si>
    <t>∆ CEFE</t>
  </si>
  <si>
    <t>∆ Pot</t>
  </si>
  <si>
    <t>FMV-X</t>
  </si>
  <si>
    <t>Parámetros</t>
  </si>
  <si>
    <t>Vel. Ajuste Crecimineto Potencial</t>
  </si>
  <si>
    <t>Crec. Largo Plazo</t>
  </si>
  <si>
    <t>Coef AR(1) brecha PIB no Minero</t>
  </si>
  <si>
    <t>Grado Indexación inflación</t>
  </si>
  <si>
    <t>Elasticidad IPC  a brecha</t>
  </si>
  <si>
    <t>Elasticidad IPC a TCR</t>
  </si>
  <si>
    <t>Coef AR(1) TCR</t>
  </si>
  <si>
    <t>Coef AR(1) Desempleo</t>
  </si>
  <si>
    <t>Elasticidad Desempleo a PIB</t>
  </si>
  <si>
    <t>Desempleo de Largo Plazo</t>
  </si>
  <si>
    <t>Inflación</t>
  </si>
  <si>
    <t>Sept-17</t>
  </si>
  <si>
    <t>IPoM Sept.18</t>
  </si>
  <si>
    <t>Jun-19</t>
  </si>
  <si>
    <t>IPC t =2018</t>
  </si>
  <si>
    <t>IPC t =2019</t>
  </si>
  <si>
    <t>SAE sin GF ni Ss.tte. t =2019</t>
  </si>
  <si>
    <t>Fin año t (en curso)</t>
  </si>
  <si>
    <t>Fin año t+1 (siguiente)</t>
  </si>
  <si>
    <t>Promedio 1997-2019.T1</t>
  </si>
  <si>
    <t>CF Junio 2017</t>
  </si>
  <si>
    <t>Fuente</t>
  </si>
  <si>
    <t>Global CF (4-2018)</t>
  </si>
  <si>
    <t>Global CF (4-2019)</t>
  </si>
  <si>
    <t>IPoM Mar19</t>
  </si>
  <si>
    <t>Actividad</t>
  </si>
  <si>
    <t>Año t (en curso)</t>
  </si>
  <si>
    <t>Año t+1 (siguiente)</t>
  </si>
  <si>
    <t>Año t+2</t>
  </si>
  <si>
    <t>Año t+3</t>
  </si>
  <si>
    <t>Año t+4</t>
  </si>
  <si>
    <t>Año t+5</t>
  </si>
  <si>
    <t>Promedio años t+6 …t+10</t>
  </si>
  <si>
    <t>Global CF Oct 2016</t>
  </si>
  <si>
    <t>PIB t=2018</t>
  </si>
  <si>
    <t>PIB t=2019</t>
  </si>
  <si>
    <t>PIB NM t=2019</t>
  </si>
  <si>
    <t>BCCh (Tend.Jun19) e IPoM Mar19</t>
  </si>
  <si>
    <t>IPOM</t>
  </si>
  <si>
    <t>Crec. PIB Tendencial (*)</t>
  </si>
  <si>
    <t>(*) Crecimiento tendencial promedio para el periodo 2019-28. Septiembre 2017 refiere a PIB resto. Junio 2019 refiere a PIB no minero</t>
  </si>
  <si>
    <t>Potencial</t>
  </si>
  <si>
    <t>Brecha</t>
  </si>
  <si>
    <t xml:space="preserve">Trivar </t>
  </si>
  <si>
    <t>Potenciales</t>
  </si>
  <si>
    <t>Sep 18</t>
  </si>
  <si>
    <t>Año</t>
  </si>
  <si>
    <t>Crecimiento</t>
  </si>
  <si>
    <t xml:space="preserve">Tendencial </t>
  </si>
  <si>
    <t>Tendencial  Prom (19-28)</t>
  </si>
  <si>
    <t xml:space="preserve">Pot Jun.19 </t>
  </si>
  <si>
    <t xml:space="preserve">Pot Sept.18 </t>
  </si>
  <si>
    <t>Var a /a</t>
  </si>
  <si>
    <t>Sep. 18</t>
  </si>
  <si>
    <t>IPoM Septiembre 2018</t>
  </si>
  <si>
    <t>IPoM Junio  2019</t>
  </si>
  <si>
    <t>PIB No Minero  a CF</t>
  </si>
  <si>
    <t>Rango</t>
  </si>
  <si>
    <t xml:space="preserve">Rangos Modelos </t>
  </si>
  <si>
    <t>Tabla A2.1 : Parámetros estimados FMV</t>
  </si>
  <si>
    <t>Tabla A2.2: Expectativas de Crecimiento e Inflacion Chile</t>
  </si>
  <si>
    <t>Figura 2.4: Brecha PIB no minero</t>
  </si>
  <si>
    <t>Nota: Rango surge de estimacion de una bateria de modelos: HP,SSA,SVAR, Modelo XMAS con migracion</t>
  </si>
  <si>
    <t>(*) La estimacion del PIB potencial en Septiembre 2018 se realizo con datos efectivos hasta 2018T1.</t>
  </si>
  <si>
    <t>Figura 2.3: PIB NM potencial converge en crecimiento al PIB tendencial</t>
  </si>
  <si>
    <t>Figura 2.3.a</t>
  </si>
  <si>
    <t>Figura 2.3_b</t>
  </si>
  <si>
    <t>Notas: PIB potencial promedio se proyecta a partir de último dato efectivo (sobresaltado en celeste), a partir de la ecuacion de crecimiento potencial del Filtro Multivariado(FMV-X en 2019 y FMV en 2018). Proyecciones sobresaltadas en naranjo.</t>
  </si>
  <si>
    <t>Tabla 2.1: PIB potencial NM - Ejercicio de Sensibilidad FMV-X</t>
  </si>
  <si>
    <t>Nota: Sobresaltado en naranjo corresponde a proyección</t>
  </si>
  <si>
    <t>Último dato efectivo</t>
  </si>
  <si>
    <t>Corresponde proyección de corto plazo</t>
  </si>
  <si>
    <t>Proyección</t>
  </si>
  <si>
    <t>Nota: números pintados indican proyección. Ejercicios realizados a partir de diferentes sensibilidades para el crecimiento tendencial promedio 2019-2028</t>
  </si>
  <si>
    <t>Gap Shock</t>
  </si>
  <si>
    <t>Permanet Shock</t>
  </si>
  <si>
    <t>Growth Shock</t>
  </si>
  <si>
    <t>Middium Term Shock</t>
  </si>
  <si>
    <t>Gap</t>
  </si>
  <si>
    <t>Level</t>
  </si>
  <si>
    <t>Figura 2.2: Shock en el producto activos en el FMV-X</t>
  </si>
  <si>
    <r>
      <t>Nota: Modificacion de los autores a partir de Blagrave</t>
    </r>
    <r>
      <rPr>
        <i/>
        <sz val="11"/>
        <color theme="1"/>
        <rFont val="Calibri"/>
        <family val="2"/>
      </rPr>
      <t xml:space="preserve"> et al.</t>
    </r>
    <r>
      <rPr>
        <sz val="11"/>
        <color theme="1"/>
        <rFont val="Calibri"/>
        <family val="2"/>
        <scheme val="minor"/>
      </rPr>
      <t>(2015)</t>
    </r>
  </si>
  <si>
    <t>Figuras</t>
  </si>
  <si>
    <t>Figura 2_1_a</t>
  </si>
  <si>
    <t>Figura 2_1_b</t>
  </si>
  <si>
    <t>Figura 2_1_c</t>
  </si>
  <si>
    <t>Figura 2_1_d</t>
  </si>
  <si>
    <t>Figura 2_2</t>
  </si>
  <si>
    <t>Figura 2_3_a</t>
  </si>
  <si>
    <t>Figura 2_3_b</t>
  </si>
  <si>
    <t>Tabla_2_1</t>
  </si>
  <si>
    <t>Figura_2_4</t>
  </si>
  <si>
    <t>Anexo_1</t>
  </si>
  <si>
    <t>Anexo_2</t>
  </si>
  <si>
    <t>Descripción</t>
  </si>
  <si>
    <t>Figura 2.1: Datos</t>
  </si>
  <si>
    <t xml:space="preserve">Figura 2.1.a: </t>
  </si>
  <si>
    <t>PIB no Minero a VA</t>
  </si>
  <si>
    <t>(Velocidad Anualizada)</t>
  </si>
  <si>
    <t xml:space="preserve">Figura 2.1.b: </t>
  </si>
  <si>
    <t>Inflación SAE y SAE Servicios sin gastos financieros ni servicios de transporte</t>
  </si>
  <si>
    <t xml:space="preserve">Figura 2.1.c: </t>
  </si>
  <si>
    <t>Tipo de cambio Real y Nominal</t>
  </si>
  <si>
    <t>(TCR nivel, 1986=100 y TCN var a/a,%)</t>
  </si>
  <si>
    <t>Datos: PIB no Minero a VA</t>
  </si>
  <si>
    <t>Datos: Inflación SAE y SAE Servicios sin gastos financieros ni servicios de transporte</t>
  </si>
  <si>
    <t>PIB NM potencial converge en crecimiento al PIB tendencial</t>
  </si>
  <si>
    <t>Shock en el producto activos en el FMV-X</t>
  </si>
  <si>
    <t>Datos: Tipo de cambio Real y Nominal</t>
  </si>
  <si>
    <t>Datos: Revisión crecimiento tendencial</t>
  </si>
  <si>
    <t>PIB potencial NM - Ejercicio de Sensibilidad FMV-X</t>
  </si>
  <si>
    <t>Brecha PIB no minero</t>
  </si>
  <si>
    <t>Parámetros estimados FMV</t>
  </si>
  <si>
    <t>Expectativas de Crecimiento e Inflacion Chile</t>
  </si>
  <si>
    <t>Trimestre</t>
  </si>
  <si>
    <t>Trim</t>
  </si>
  <si>
    <t>Tiempo</t>
  </si>
  <si>
    <t>Sep.18
FMV</t>
  </si>
  <si>
    <t>Jun.19
FMV-X</t>
  </si>
  <si>
    <t>Sección Documento</t>
  </si>
  <si>
    <t>Datos</t>
  </si>
  <si>
    <t>Filtro Trivariado</t>
  </si>
  <si>
    <t>Anexo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</si>
</sst>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0.0"/>
    <numFmt numFmtId="165" formatCode="0.000"/>
    <numFmt numFmtId="166" formatCode="_ * #,##0.00_ ;_ * \-#,##0.00_ ;_ * &quot;-&quot;_ ;_ @_ "/>
  </numFmts>
  <fonts count="3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249977111117893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1"/>
      <name val="Arial"/>
      <family val="2"/>
    </font>
    <font>
      <b/>
      <sz val="11"/>
      <color theme="9" tint="-0.249977111117893"/>
      <name val="Arial"/>
      <family val="2"/>
    </font>
    <font>
      <b/>
      <sz val="11"/>
      <color rgb="FF7030A0"/>
      <name val="Arial"/>
      <family val="2"/>
    </font>
    <font>
      <b/>
      <sz val="11"/>
      <color rgb="FFC00000"/>
      <name val="Arial"/>
      <family val="2"/>
    </font>
    <font>
      <b/>
      <sz val="11"/>
      <color theme="4" tint="-0.249977111117893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3" tint="-0.249977111117893"/>
      <name val="Arial"/>
      <family val="2"/>
    </font>
    <font>
      <b/>
      <sz val="12"/>
      <color theme="9" tint="-0.249977111117893"/>
      <name val="Arial"/>
      <family val="2"/>
    </font>
    <font>
      <b/>
      <sz val="12"/>
      <color rgb="FF7030A0"/>
      <name val="Arial"/>
      <family val="2"/>
    </font>
    <font>
      <b/>
      <sz val="12"/>
      <color rgb="FFC00000"/>
      <name val="Arial"/>
      <family val="2"/>
    </font>
    <font>
      <b/>
      <sz val="12"/>
      <color theme="4" tint="-0.249977111117893"/>
      <name val="Arial"/>
      <family val="2"/>
    </font>
    <font>
      <b/>
      <sz val="18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8"/>
      <color theme="1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1" fontId="35" fillId="0" borderId="0" applyFont="0" applyFill="0" applyBorder="0" applyAlignment="0" applyProtection="0"/>
  </cellStyleXfs>
  <cellXfs count="313">
    <xf numFmtId="0" fontId="0" fillId="0" borderId="0" xfId="0"/>
    <xf numFmtId="0" fontId="0" fillId="0" borderId="3" xfId="0" applyBorder="1"/>
    <xf numFmtId="164" fontId="0" fillId="4" borderId="0" xfId="0" applyNumberFormat="1" applyFill="1" applyAlignment="1">
      <alignment horizontal="center"/>
    </xf>
    <xf numFmtId="1" fontId="1" fillId="3" borderId="0" xfId="0" applyNumberFormat="1" applyFont="1" applyFill="1"/>
    <xf numFmtId="0" fontId="0" fillId="5" borderId="3" xfId="0" applyFill="1" applyBorder="1"/>
    <xf numFmtId="0" fontId="2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5" borderId="0" xfId="0" applyFont="1" applyFill="1" applyBorder="1"/>
    <xf numFmtId="1" fontId="0" fillId="5" borderId="0" xfId="0" applyNumberFormat="1" applyFill="1" applyBorder="1" applyAlignment="1">
      <alignment horizontal="center"/>
    </xf>
    <xf numFmtId="0" fontId="2" fillId="5" borderId="3" xfId="0" applyFont="1" applyFill="1" applyBorder="1"/>
    <xf numFmtId="1" fontId="0" fillId="5" borderId="6" xfId="0" applyNumberFormat="1" applyFill="1" applyBorder="1" applyAlignment="1">
      <alignment horizontal="center"/>
    </xf>
    <xf numFmtId="1" fontId="0" fillId="5" borderId="2" xfId="0" applyNumberFormat="1" applyFill="1" applyBorder="1" applyAlignment="1">
      <alignment horizontal="center"/>
    </xf>
    <xf numFmtId="0" fontId="0" fillId="5" borderId="0" xfId="0" applyFill="1"/>
    <xf numFmtId="0" fontId="2" fillId="5" borderId="1" xfId="0" applyFont="1" applyFill="1" applyBorder="1" applyAlignment="1">
      <alignment horizontal="center"/>
    </xf>
    <xf numFmtId="0" fontId="2" fillId="5" borderId="0" xfId="0" applyFont="1" applyFill="1"/>
    <xf numFmtId="0" fontId="2" fillId="5" borderId="3" xfId="0" applyFont="1" applyFill="1" applyBorder="1" applyAlignment="1">
      <alignment horizontal="center"/>
    </xf>
    <xf numFmtId="164" fontId="0" fillId="5" borderId="6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5" borderId="1" xfId="0" applyFill="1" applyBorder="1"/>
    <xf numFmtId="0" fontId="2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/>
    </xf>
    <xf numFmtId="164" fontId="11" fillId="2" borderId="0" xfId="0" applyNumberFormat="1" applyFont="1" applyFill="1" applyAlignment="1">
      <alignment horizontal="center"/>
    </xf>
    <xf numFmtId="164" fontId="11" fillId="2" borderId="5" xfId="0" applyNumberFormat="1" applyFont="1" applyFill="1" applyBorder="1" applyAlignment="1">
      <alignment horizontal="center"/>
    </xf>
    <xf numFmtId="164" fontId="11" fillId="5" borderId="12" xfId="0" applyNumberFormat="1" applyFont="1" applyFill="1" applyBorder="1" applyAlignment="1">
      <alignment horizontal="center"/>
    </xf>
    <xf numFmtId="164" fontId="11" fillId="5" borderId="13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164" fontId="11" fillId="2" borderId="6" xfId="0" applyNumberFormat="1" applyFont="1" applyFill="1" applyBorder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11" fillId="2" borderId="2" xfId="0" applyNumberFormat="1" applyFont="1" applyFill="1" applyBorder="1" applyAlignment="1">
      <alignment horizontal="center"/>
    </xf>
    <xf numFmtId="164" fontId="11" fillId="5" borderId="14" xfId="0" applyNumberFormat="1" applyFont="1" applyFill="1" applyBorder="1" applyAlignment="1">
      <alignment horizontal="center"/>
    </xf>
    <xf numFmtId="164" fontId="11" fillId="5" borderId="11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164" fontId="13" fillId="5" borderId="12" xfId="0" applyNumberFormat="1" applyFont="1" applyFill="1" applyBorder="1" applyAlignment="1">
      <alignment horizontal="center"/>
    </xf>
    <xf numFmtId="164" fontId="14" fillId="5" borderId="13" xfId="0" applyNumberFormat="1" applyFont="1" applyFill="1" applyBorder="1" applyAlignment="1">
      <alignment horizontal="center"/>
    </xf>
    <xf numFmtId="164" fontId="15" fillId="5" borderId="12" xfId="0" applyNumberFormat="1" applyFont="1" applyFill="1" applyBorder="1" applyAlignment="1">
      <alignment horizontal="center"/>
    </xf>
    <xf numFmtId="164" fontId="16" fillId="5" borderId="1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12" fillId="2" borderId="2" xfId="0" applyNumberFormat="1" applyFont="1" applyFill="1" applyBorder="1" applyAlignment="1">
      <alignment horizontal="center"/>
    </xf>
    <xf numFmtId="164" fontId="13" fillId="5" borderId="14" xfId="0" applyNumberFormat="1" applyFont="1" applyFill="1" applyBorder="1" applyAlignment="1">
      <alignment horizontal="center"/>
    </xf>
    <xf numFmtId="164" fontId="14" fillId="5" borderId="11" xfId="0" applyNumberFormat="1" applyFont="1" applyFill="1" applyBorder="1" applyAlignment="1">
      <alignment horizontal="center"/>
    </xf>
    <xf numFmtId="164" fontId="15" fillId="5" borderId="14" xfId="0" applyNumberFormat="1" applyFont="1" applyFill="1" applyBorder="1" applyAlignment="1">
      <alignment horizontal="center"/>
    </xf>
    <xf numFmtId="164" fontId="16" fillId="5" borderId="1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17" fillId="5" borderId="0" xfId="0" applyFont="1" applyFill="1" applyBorder="1" applyAlignment="1">
      <alignment horizontal="center"/>
    </xf>
    <xf numFmtId="0" fontId="0" fillId="5" borderId="13" xfId="0" applyFill="1" applyBorder="1"/>
    <xf numFmtId="0" fontId="0" fillId="5" borderId="18" xfId="0" applyFill="1" applyBorder="1"/>
    <xf numFmtId="0" fontId="2" fillId="5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164" fontId="0" fillId="5" borderId="17" xfId="0" applyNumberFormat="1" applyFont="1" applyFill="1" applyBorder="1" applyAlignment="1">
      <alignment horizontal="center"/>
    </xf>
    <xf numFmtId="164" fontId="0" fillId="5" borderId="0" xfId="0" applyNumberFormat="1" applyFont="1" applyFill="1" applyBorder="1" applyAlignment="1">
      <alignment horizontal="center"/>
    </xf>
    <xf numFmtId="164" fontId="2" fillId="8" borderId="0" xfId="0" applyNumberFormat="1" applyFont="1" applyFill="1" applyBorder="1" applyAlignment="1">
      <alignment horizontal="center"/>
    </xf>
    <xf numFmtId="164" fontId="0" fillId="5" borderId="17" xfId="0" applyNumberFormat="1" applyFill="1" applyBorder="1" applyAlignment="1">
      <alignment horizontal="center"/>
    </xf>
    <xf numFmtId="164" fontId="2" fillId="8" borderId="12" xfId="0" applyNumberFormat="1" applyFont="1" applyFill="1" applyBorder="1" applyAlignment="1">
      <alignment horizontal="center"/>
    </xf>
    <xf numFmtId="164" fontId="0" fillId="5" borderId="10" xfId="0" applyNumberFormat="1" applyFont="1" applyFill="1" applyBorder="1" applyAlignment="1">
      <alignment horizontal="center"/>
    </xf>
    <xf numFmtId="164" fontId="0" fillId="5" borderId="3" xfId="0" applyNumberFormat="1" applyFont="1" applyFill="1" applyBorder="1" applyAlignment="1">
      <alignment horizontal="center"/>
    </xf>
    <xf numFmtId="164" fontId="2" fillId="8" borderId="3" xfId="0" applyNumberFormat="1" applyFont="1" applyFill="1" applyBorder="1" applyAlignment="1">
      <alignment horizontal="center"/>
    </xf>
    <xf numFmtId="164" fontId="18" fillId="5" borderId="19" xfId="0" applyNumberFormat="1" applyFont="1" applyFill="1" applyBorder="1" applyAlignment="1">
      <alignment horizontal="center"/>
    </xf>
    <xf numFmtId="164" fontId="18" fillId="5" borderId="1" xfId="0" applyNumberFormat="1" applyFont="1" applyFill="1" applyBorder="1" applyAlignment="1">
      <alignment horizontal="center"/>
    </xf>
    <xf numFmtId="164" fontId="19" fillId="8" borderId="20" xfId="0" applyNumberFormat="1" applyFon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2" fillId="8" borderId="14" xfId="0" applyNumberFormat="1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164" fontId="19" fillId="8" borderId="0" xfId="0" applyNumberFormat="1" applyFont="1" applyFill="1" applyBorder="1" applyAlignment="1">
      <alignment horizontal="center"/>
    </xf>
    <xf numFmtId="164" fontId="21" fillId="5" borderId="19" xfId="0" applyNumberFormat="1" applyFont="1" applyFill="1" applyBorder="1" applyAlignment="1">
      <alignment horizontal="center"/>
    </xf>
    <xf numFmtId="164" fontId="21" fillId="5" borderId="1" xfId="0" applyNumberFormat="1" applyFont="1" applyFill="1" applyBorder="1" applyAlignment="1">
      <alignment horizontal="center"/>
    </xf>
    <xf numFmtId="164" fontId="20" fillId="8" borderId="20" xfId="0" applyNumberFormat="1" applyFont="1" applyFill="1" applyBorder="1" applyAlignment="1">
      <alignment horizontal="center"/>
    </xf>
    <xf numFmtId="164" fontId="20" fillId="8" borderId="12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64" fontId="20" fillId="8" borderId="14" xfId="0" applyNumberFormat="1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3" xfId="0" applyFont="1" applyFill="1" applyBorder="1"/>
    <xf numFmtId="0" fontId="22" fillId="2" borderId="3" xfId="0" applyFont="1" applyFill="1" applyBorder="1"/>
    <xf numFmtId="0" fontId="23" fillId="2" borderId="3" xfId="0" applyFont="1" applyFill="1" applyBorder="1" applyAlignment="1">
      <alignment horizontal="center"/>
    </xf>
    <xf numFmtId="0" fontId="24" fillId="6" borderId="0" xfId="0" applyFont="1" applyFill="1" applyAlignment="1">
      <alignment horizontal="center"/>
    </xf>
    <xf numFmtId="0" fontId="11" fillId="6" borderId="0" xfId="0" applyFont="1" applyFill="1"/>
    <xf numFmtId="165" fontId="11" fillId="6" borderId="0" xfId="0" applyNumberFormat="1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23" fillId="2" borderId="0" xfId="0" applyFont="1" applyFill="1"/>
    <xf numFmtId="0" fontId="23" fillId="7" borderId="0" xfId="0" applyFont="1" applyFill="1"/>
    <xf numFmtId="17" fontId="23" fillId="7" borderId="0" xfId="0" quotePrefix="1" applyNumberFormat="1" applyFont="1" applyFill="1" applyAlignment="1">
      <alignment horizontal="center"/>
    </xf>
    <xf numFmtId="17" fontId="23" fillId="7" borderId="12" xfId="0" quotePrefix="1" applyNumberFormat="1" applyFont="1" applyFill="1" applyBorder="1" applyAlignment="1">
      <alignment horizontal="center"/>
    </xf>
    <xf numFmtId="17" fontId="23" fillId="2" borderId="0" xfId="0" quotePrefix="1" applyNumberFormat="1" applyFont="1" applyFill="1" applyAlignment="1">
      <alignment horizontal="center"/>
    </xf>
    <xf numFmtId="17" fontId="5" fillId="2" borderId="12" xfId="0" quotePrefix="1" applyNumberFormat="1" applyFont="1" applyFill="1" applyBorder="1" applyAlignment="1">
      <alignment horizontal="center" vertical="center"/>
    </xf>
    <xf numFmtId="17" fontId="5" fillId="2" borderId="17" xfId="0" quotePrefix="1" applyNumberFormat="1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 wrapText="1"/>
    </xf>
    <xf numFmtId="0" fontId="5" fillId="6" borderId="0" xfId="0" applyFont="1" applyFill="1"/>
    <xf numFmtId="0" fontId="26" fillId="6" borderId="12" xfId="0" applyFont="1" applyFill="1" applyBorder="1" applyAlignment="1">
      <alignment horizontal="center"/>
    </xf>
    <xf numFmtId="0" fontId="26" fillId="6" borderId="17" xfId="0" applyFont="1" applyFill="1" applyBorder="1" applyAlignment="1">
      <alignment horizontal="center"/>
    </xf>
    <xf numFmtId="0" fontId="27" fillId="6" borderId="0" xfId="0" applyFont="1" applyFill="1" applyBorder="1" applyAlignment="1">
      <alignment horizontal="center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1" fillId="5" borderId="12" xfId="0" applyFont="1" applyFill="1" applyBorder="1"/>
    <xf numFmtId="0" fontId="11" fillId="5" borderId="17" xfId="0" applyFont="1" applyFill="1" applyBorder="1"/>
    <xf numFmtId="164" fontId="28" fillId="5" borderId="0" xfId="0" applyNumberFormat="1" applyFont="1" applyFill="1" applyBorder="1" applyAlignment="1">
      <alignment horizontal="center"/>
    </xf>
    <xf numFmtId="0" fontId="11" fillId="6" borderId="3" xfId="0" applyFont="1" applyFill="1" applyBorder="1"/>
    <xf numFmtId="0" fontId="11" fillId="0" borderId="3" xfId="0" applyFont="1" applyBorder="1"/>
    <xf numFmtId="0" fontId="11" fillId="6" borderId="14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17" fontId="25" fillId="2" borderId="12" xfId="0" quotePrefix="1" applyNumberFormat="1" applyFont="1" applyFill="1" applyBorder="1" applyAlignment="1">
      <alignment horizontal="center"/>
    </xf>
    <xf numFmtId="17" fontId="5" fillId="2" borderId="17" xfId="0" quotePrefix="1" applyNumberFormat="1" applyFont="1" applyFill="1" applyBorder="1" applyAlignment="1">
      <alignment horizontal="center"/>
    </xf>
    <xf numFmtId="17" fontId="25" fillId="2" borderId="0" xfId="0" quotePrefix="1" applyNumberFormat="1" applyFont="1" applyFill="1" applyAlignment="1">
      <alignment horizontal="center"/>
    </xf>
    <xf numFmtId="0" fontId="27" fillId="6" borderId="0" xfId="0" applyFont="1" applyFill="1" applyAlignment="1">
      <alignment horizontal="center"/>
    </xf>
    <xf numFmtId="0" fontId="28" fillId="6" borderId="12" xfId="0" applyFont="1" applyFill="1" applyBorder="1" applyAlignment="1">
      <alignment horizontal="center"/>
    </xf>
    <xf numFmtId="0" fontId="29" fillId="6" borderId="17" xfId="0" applyFont="1" applyFill="1" applyBorder="1" applyAlignment="1">
      <alignment horizontal="center"/>
    </xf>
    <xf numFmtId="164" fontId="27" fillId="6" borderId="0" xfId="0" applyNumberFormat="1" applyFont="1" applyFill="1" applyAlignment="1">
      <alignment horizontal="center"/>
    </xf>
    <xf numFmtId="0" fontId="27" fillId="6" borderId="12" xfId="0" applyFont="1" applyFill="1" applyBorder="1" applyAlignment="1">
      <alignment horizontal="center"/>
    </xf>
    <xf numFmtId="0" fontId="22" fillId="6" borderId="17" xfId="0" applyFont="1" applyFill="1" applyBorder="1" applyAlignment="1">
      <alignment horizontal="center"/>
    </xf>
    <xf numFmtId="0" fontId="5" fillId="6" borderId="3" xfId="0" applyFont="1" applyFill="1" applyBorder="1"/>
    <xf numFmtId="0" fontId="27" fillId="6" borderId="14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center"/>
    </xf>
    <xf numFmtId="164" fontId="27" fillId="6" borderId="3" xfId="0" applyNumberFormat="1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30" fillId="6" borderId="3" xfId="0" applyFont="1" applyFill="1" applyBorder="1" applyAlignment="1">
      <alignment horizontal="center" vertical="center" wrapText="1"/>
    </xf>
    <xf numFmtId="0" fontId="0" fillId="5" borderId="8" xfId="0" applyFill="1" applyBorder="1"/>
    <xf numFmtId="17" fontId="0" fillId="5" borderId="0" xfId="0" quotePrefix="1" applyNumberFormat="1" applyFill="1" applyAlignment="1">
      <alignment horizontal="center"/>
    </xf>
    <xf numFmtId="0" fontId="0" fillId="5" borderId="0" xfId="0" quotePrefix="1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6" xfId="0" applyFill="1" applyBorder="1" applyAlignment="1">
      <alignment horizontal="center"/>
    </xf>
    <xf numFmtId="1" fontId="0" fillId="5" borderId="0" xfId="0" applyNumberFormat="1" applyFill="1" applyBorder="1"/>
    <xf numFmtId="1" fontId="0" fillId="5" borderId="3" xfId="0" applyNumberFormat="1" applyFill="1" applyBorder="1"/>
    <xf numFmtId="0" fontId="0" fillId="5" borderId="2" xfId="0" applyFill="1" applyBorder="1"/>
    <xf numFmtId="0" fontId="2" fillId="5" borderId="3" xfId="0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5" borderId="5" xfId="0" applyFill="1" applyBorder="1"/>
    <xf numFmtId="2" fontId="0" fillId="5" borderId="3" xfId="0" applyNumberFormat="1" applyFill="1" applyBorder="1" applyAlignment="1">
      <alignment horizontal="center"/>
    </xf>
    <xf numFmtId="1" fontId="0" fillId="5" borderId="0" xfId="0" applyNumberFormat="1" applyFill="1"/>
    <xf numFmtId="0" fontId="0" fillId="5" borderId="0" xfId="0" applyFont="1" applyFill="1"/>
    <xf numFmtId="1" fontId="0" fillId="5" borderId="6" xfId="0" applyNumberFormat="1" applyFill="1" applyBorder="1"/>
    <xf numFmtId="1" fontId="0" fillId="5" borderId="2" xfId="0" applyNumberFormat="1" applyFill="1" applyBorder="1"/>
    <xf numFmtId="1" fontId="0" fillId="4" borderId="6" xfId="0" applyNumberFormat="1" applyFill="1" applyBorder="1"/>
    <xf numFmtId="1" fontId="0" fillId="4" borderId="0" xfId="0" applyNumberFormat="1" applyFill="1" applyBorder="1"/>
    <xf numFmtId="1" fontId="0" fillId="4" borderId="2" xfId="0" applyNumberFormat="1" applyFill="1" applyBorder="1"/>
    <xf numFmtId="1" fontId="0" fillId="4" borderId="3" xfId="0" applyNumberFormat="1" applyFill="1" applyBorder="1"/>
    <xf numFmtId="1" fontId="2" fillId="9" borderId="6" xfId="0" applyNumberFormat="1" applyFont="1" applyFill="1" applyBorder="1"/>
    <xf numFmtId="1" fontId="2" fillId="9" borderId="0" xfId="0" applyNumberFormat="1" applyFont="1" applyFill="1" applyBorder="1"/>
    <xf numFmtId="0" fontId="0" fillId="10" borderId="0" xfId="0" applyFill="1"/>
    <xf numFmtId="0" fontId="0" fillId="10" borderId="3" xfId="0" applyFill="1" applyBorder="1"/>
    <xf numFmtId="164" fontId="0" fillId="5" borderId="0" xfId="0" applyNumberFormat="1" applyFill="1" applyAlignment="1">
      <alignment horizontal="center"/>
    </xf>
    <xf numFmtId="0" fontId="2" fillId="5" borderId="0" xfId="0" applyFont="1" applyFill="1" applyAlignment="1">
      <alignment horizontal="center" vertical="center" wrapText="1"/>
    </xf>
    <xf numFmtId="2" fontId="0" fillId="5" borderId="0" xfId="0" applyNumberFormat="1" applyFill="1"/>
    <xf numFmtId="2" fontId="0" fillId="5" borderId="0" xfId="0" applyNumberFormat="1" applyFill="1" applyAlignment="1">
      <alignment horizontal="center"/>
    </xf>
    <xf numFmtId="0" fontId="0" fillId="5" borderId="9" xfId="0" applyFill="1" applyBorder="1"/>
    <xf numFmtId="0" fontId="3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3" fillId="5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6" xfId="0" quotePrefix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165" fontId="11" fillId="6" borderId="6" xfId="0" applyNumberFormat="1" applyFont="1" applyFill="1" applyBorder="1" applyAlignment="1">
      <alignment horizontal="center"/>
    </xf>
    <xf numFmtId="0" fontId="32" fillId="5" borderId="0" xfId="0" applyFont="1" applyFill="1"/>
    <xf numFmtId="0" fontId="17" fillId="5" borderId="0" xfId="0" applyFont="1" applyFill="1" applyBorder="1" applyAlignment="1"/>
    <xf numFmtId="0" fontId="17" fillId="5" borderId="3" xfId="0" applyFont="1" applyFill="1" applyBorder="1" applyAlignment="1"/>
    <xf numFmtId="0" fontId="0" fillId="5" borderId="0" xfId="0" applyFont="1" applyFill="1" applyBorder="1" applyAlignment="1"/>
    <xf numFmtId="0" fontId="33" fillId="3" borderId="5" xfId="0" applyFont="1" applyFill="1" applyBorder="1"/>
    <xf numFmtId="0" fontId="33" fillId="3" borderId="9" xfId="0" applyFont="1" applyFill="1" applyBorder="1"/>
    <xf numFmtId="0" fontId="0" fillId="4" borderId="6" xfId="0" applyFill="1" applyBorder="1"/>
    <xf numFmtId="0" fontId="0" fillId="4" borderId="0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5" xfId="0" applyFill="1" applyBorder="1"/>
    <xf numFmtId="0" fontId="0" fillId="4" borderId="9" xfId="0" applyFill="1" applyBorder="1"/>
    <xf numFmtId="1" fontId="0" fillId="4" borderId="6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1" fontId="0" fillId="4" borderId="5" xfId="0" applyNumberFormat="1" applyFill="1" applyBorder="1" applyAlignment="1">
      <alignment horizontal="center"/>
    </xf>
    <xf numFmtId="1" fontId="0" fillId="3" borderId="5" xfId="0" applyNumberFormat="1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0" fontId="0" fillId="4" borderId="0" xfId="0" applyFill="1"/>
    <xf numFmtId="0" fontId="1" fillId="3" borderId="0" xfId="0" applyFont="1" applyFill="1"/>
    <xf numFmtId="164" fontId="0" fillId="4" borderId="6" xfId="0" applyNumberFormat="1" applyFill="1" applyBorder="1" applyAlignment="1">
      <alignment horizontal="center"/>
    </xf>
    <xf numFmtId="164" fontId="0" fillId="4" borderId="0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23" fillId="5" borderId="0" xfId="0" applyFont="1" applyFill="1"/>
    <xf numFmtId="0" fontId="32" fillId="5" borderId="0" xfId="0" applyFont="1" applyFill="1" applyBorder="1"/>
    <xf numFmtId="17" fontId="2" fillId="5" borderId="0" xfId="0" quotePrefix="1" applyNumberFormat="1" applyFont="1" applyFill="1" applyBorder="1" applyAlignment="1">
      <alignment horizontal="center" wrapText="1"/>
    </xf>
    <xf numFmtId="0" fontId="0" fillId="5" borderId="0" xfId="0" applyFont="1" applyFill="1" applyBorder="1"/>
    <xf numFmtId="3" fontId="0" fillId="5" borderId="0" xfId="0" applyNumberFormat="1" applyFill="1" applyBorder="1" applyAlignment="1">
      <alignment horizontal="center"/>
    </xf>
    <xf numFmtId="17" fontId="2" fillId="6" borderId="0" xfId="0" quotePrefix="1" applyNumberFormat="1" applyFont="1" applyFill="1" applyBorder="1" applyAlignment="1">
      <alignment horizontal="center" vertical="center" wrapText="1"/>
    </xf>
    <xf numFmtId="0" fontId="0" fillId="6" borderId="0" xfId="0" applyFill="1" applyBorder="1"/>
    <xf numFmtId="164" fontId="0" fillId="6" borderId="0" xfId="0" applyNumberFormat="1" applyFill="1" applyBorder="1" applyAlignment="1">
      <alignment horizontal="center"/>
    </xf>
    <xf numFmtId="0" fontId="0" fillId="6" borderId="3" xfId="0" applyFill="1" applyBorder="1"/>
    <xf numFmtId="0" fontId="2" fillId="5" borderId="7" xfId="0" applyFont="1" applyFill="1" applyBorder="1"/>
    <xf numFmtId="0" fontId="0" fillId="6" borderId="0" xfId="0" applyFill="1"/>
    <xf numFmtId="0" fontId="2" fillId="6" borderId="3" xfId="0" applyFont="1" applyFill="1" applyBorder="1" applyAlignment="1">
      <alignment horizontal="center"/>
    </xf>
    <xf numFmtId="0" fontId="0" fillId="5" borderId="3" xfId="0" applyFont="1" applyFill="1" applyBorder="1"/>
    <xf numFmtId="0" fontId="2" fillId="5" borderId="0" xfId="0" applyFont="1" applyFill="1" applyBorder="1" applyAlignment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/>
    <xf numFmtId="17" fontId="2" fillId="6" borderId="0" xfId="0" quotePrefix="1" applyNumberFormat="1" applyFont="1" applyFill="1" applyBorder="1" applyAlignment="1">
      <alignment horizontal="center" wrapText="1"/>
    </xf>
    <xf numFmtId="0" fontId="0" fillId="5" borderId="7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 wrapText="1"/>
    </xf>
    <xf numFmtId="0" fontId="0" fillId="5" borderId="3" xfId="0" applyFill="1" applyBorder="1" applyAlignment="1"/>
    <xf numFmtId="0" fontId="0" fillId="5" borderId="0" xfId="0" applyFill="1" applyAlignment="1"/>
    <xf numFmtId="0" fontId="32" fillId="5" borderId="0" xfId="0" applyFont="1" applyFill="1" applyAlignment="1"/>
    <xf numFmtId="0" fontId="0" fillId="9" borderId="0" xfId="0" applyFont="1" applyFill="1" applyBorder="1"/>
    <xf numFmtId="0" fontId="0" fillId="5" borderId="3" xfId="0" applyFont="1" applyFill="1" applyBorder="1" applyAlignment="1">
      <alignment horizontal="center"/>
    </xf>
    <xf numFmtId="0" fontId="0" fillId="10" borderId="3" xfId="0" applyFont="1" applyFill="1" applyBorder="1"/>
    <xf numFmtId="0" fontId="0" fillId="10" borderId="0" xfId="0" applyFont="1" applyFill="1"/>
    <xf numFmtId="164" fontId="0" fillId="5" borderId="0" xfId="0" applyNumberFormat="1" applyFont="1" applyFill="1" applyAlignment="1">
      <alignment horizontal="center"/>
    </xf>
    <xf numFmtId="0" fontId="0" fillId="5" borderId="0" xfId="0" applyFill="1" applyAlignment="1">
      <alignment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0" fontId="0" fillId="5" borderId="9" xfId="0" applyFont="1" applyFill="1" applyBorder="1"/>
    <xf numFmtId="1" fontId="0" fillId="5" borderId="9" xfId="0" applyNumberFormat="1" applyFont="1" applyFill="1" applyBorder="1"/>
    <xf numFmtId="1" fontId="0" fillId="5" borderId="0" xfId="0" applyNumberFormat="1" applyFont="1" applyFill="1" applyBorder="1"/>
    <xf numFmtId="2" fontId="0" fillId="5" borderId="0" xfId="0" applyNumberFormat="1" applyFont="1" applyFill="1" applyBorder="1" applyAlignment="1">
      <alignment horizontal="center"/>
    </xf>
    <xf numFmtId="1" fontId="0" fillId="5" borderId="3" xfId="0" applyNumberFormat="1" applyFont="1" applyFill="1" applyBorder="1"/>
    <xf numFmtId="2" fontId="0" fillId="5" borderId="3" xfId="0" applyNumberFormat="1" applyFont="1" applyFill="1" applyBorder="1" applyAlignment="1">
      <alignment horizontal="center"/>
    </xf>
    <xf numFmtId="1" fontId="0" fillId="4" borderId="0" xfId="0" applyNumberFormat="1" applyFont="1" applyFill="1"/>
    <xf numFmtId="2" fontId="0" fillId="4" borderId="0" xfId="0" applyNumberFormat="1" applyFont="1" applyFill="1" applyAlignment="1">
      <alignment horizontal="center"/>
    </xf>
    <xf numFmtId="1" fontId="0" fillId="3" borderId="0" xfId="0" applyNumberFormat="1" applyFont="1" applyFill="1"/>
    <xf numFmtId="1" fontId="0" fillId="3" borderId="3" xfId="0" applyNumberFormat="1" applyFont="1" applyFill="1" applyBorder="1"/>
    <xf numFmtId="0" fontId="0" fillId="6" borderId="8" xfId="0" applyFill="1" applyBorder="1"/>
    <xf numFmtId="0" fontId="0" fillId="5" borderId="7" xfId="0" applyFont="1" applyFill="1" applyBorder="1" applyAlignment="1"/>
    <xf numFmtId="0" fontId="2" fillId="5" borderId="7" xfId="0" applyFont="1" applyFill="1" applyBorder="1" applyAlignment="1"/>
    <xf numFmtId="0" fontId="0" fillId="5" borderId="0" xfId="0" applyFill="1" applyBorder="1" applyAlignment="1"/>
    <xf numFmtId="0" fontId="0" fillId="0" borderId="7" xfId="0" applyBorder="1" applyAlignment="1"/>
    <xf numFmtId="0" fontId="0" fillId="5" borderId="0" xfId="0" applyFont="1" applyFill="1" applyBorder="1" applyAlignment="1">
      <alignment horizontal="center"/>
    </xf>
    <xf numFmtId="0" fontId="0" fillId="5" borderId="0" xfId="0" applyFont="1" applyFill="1" applyAlignment="1">
      <alignment horizontal="center"/>
    </xf>
    <xf numFmtId="164" fontId="0" fillId="5" borderId="0" xfId="0" applyNumberFormat="1" applyFill="1" applyBorder="1"/>
    <xf numFmtId="0" fontId="2" fillId="5" borderId="3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" fontId="0" fillId="0" borderId="0" xfId="0" applyNumberFormat="1" applyFont="1" applyFill="1" applyBorder="1"/>
    <xf numFmtId="1" fontId="0" fillId="0" borderId="3" xfId="0" applyNumberFormat="1" applyFont="1" applyFill="1" applyBorder="1"/>
    <xf numFmtId="1" fontId="0" fillId="0" borderId="0" xfId="0" applyNumberFormat="1" applyFont="1" applyFill="1"/>
    <xf numFmtId="0" fontId="0" fillId="0" borderId="0" xfId="0" applyFill="1"/>
    <xf numFmtId="166" fontId="0" fillId="0" borderId="9" xfId="1" applyNumberFormat="1" applyFont="1" applyFill="1" applyBorder="1"/>
    <xf numFmtId="166" fontId="0" fillId="0" borderId="0" xfId="0" applyNumberFormat="1" applyFont="1" applyFill="1" applyBorder="1"/>
    <xf numFmtId="166" fontId="0" fillId="0" borderId="3" xfId="0" applyNumberFormat="1" applyFont="1" applyFill="1" applyBorder="1"/>
    <xf numFmtId="166" fontId="0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/>
    </xf>
    <xf numFmtId="2" fontId="0" fillId="0" borderId="0" xfId="0" applyNumberFormat="1" applyFont="1" applyFill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2" fontId="0" fillId="0" borderId="0" xfId="0" applyNumberFormat="1" applyFont="1" applyFill="1" applyAlignment="1">
      <alignment horizontal="center"/>
    </xf>
    <xf numFmtId="0" fontId="0" fillId="0" borderId="0" xfId="0" applyFont="1" applyFill="1"/>
    <xf numFmtId="0" fontId="0" fillId="0" borderId="3" xfId="0" applyFont="1" applyFill="1" applyBorder="1"/>
    <xf numFmtId="0" fontId="0" fillId="0" borderId="3" xfId="0" applyFill="1" applyBorder="1"/>
    <xf numFmtId="0" fontId="0" fillId="0" borderId="0" xfId="0" applyFont="1" applyFill="1" applyBorder="1"/>
    <xf numFmtId="0" fontId="2" fillId="6" borderId="9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7" xfId="0" applyFont="1" applyFill="1" applyBorder="1" applyAlignment="1"/>
    <xf numFmtId="0" fontId="2" fillId="5" borderId="4" xfId="0" applyFont="1" applyFill="1" applyBorder="1" applyAlignment="1"/>
    <xf numFmtId="0" fontId="0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wrapText="1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31" fillId="5" borderId="21" xfId="0" applyFont="1" applyFill="1" applyBorder="1" applyAlignment="1">
      <alignment horizontal="center" wrapText="1"/>
    </xf>
    <xf numFmtId="0" fontId="31" fillId="5" borderId="0" xfId="0" applyFont="1" applyFill="1" applyAlignment="1">
      <alignment horizont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17" fillId="5" borderId="3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0" xfId="0" quotePrefix="1" applyFont="1" applyFill="1" applyAlignment="1">
      <alignment horizontal="center"/>
    </xf>
    <xf numFmtId="17" fontId="2" fillId="5" borderId="0" xfId="0" quotePrefix="1" applyNumberFormat="1" applyFont="1" applyFill="1" applyAlignment="1">
      <alignment horizontal="center"/>
    </xf>
    <xf numFmtId="17" fontId="2" fillId="5" borderId="6" xfId="0" quotePrefix="1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5" fillId="2" borderId="6" xfId="0" quotePrefix="1" applyFont="1" applyFill="1" applyBorder="1" applyAlignment="1">
      <alignment horizontal="center" wrapText="1"/>
    </xf>
    <xf numFmtId="0" fontId="5" fillId="2" borderId="0" xfId="0" quotePrefix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17" fontId="23" fillId="7" borderId="13" xfId="0" quotePrefix="1" applyNumberFormat="1" applyFont="1" applyFill="1" applyBorder="1" applyAlignment="1">
      <alignment horizontal="center"/>
    </xf>
    <xf numFmtId="17" fontId="23" fillId="7" borderId="17" xfId="0" quotePrefix="1" applyNumberFormat="1" applyFont="1" applyFill="1" applyBorder="1" applyAlignment="1">
      <alignment horizontal="center"/>
    </xf>
    <xf numFmtId="17" fontId="23" fillId="7" borderId="0" xfId="0" quotePrefix="1" applyNumberFormat="1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Figura_2_1_a!$D$2</c:f>
              <c:strCache>
                <c:ptCount val="1"/>
                <c:pt idx="0">
                  <c:v>Jun. 19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Figura_2_1_a!$A$5:$B$25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14</c:v>
                  </c:pt>
                  <c:pt idx="4">
                    <c:v>15</c:v>
                  </c:pt>
                  <c:pt idx="8">
                    <c:v>16</c:v>
                  </c:pt>
                  <c:pt idx="12">
                    <c:v>17</c:v>
                  </c:pt>
                  <c:pt idx="16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Figura_2_1_a!$F$5:$F$25</c:f>
              <c:numCache>
                <c:formatCode>0.0</c:formatCode>
                <c:ptCount val="21"/>
                <c:pt idx="0">
                  <c:v>-0.46367948470603398</c:v>
                </c:pt>
                <c:pt idx="1">
                  <c:v>2.1367562819166892</c:v>
                </c:pt>
                <c:pt idx="2">
                  <c:v>0.9428226697313562</c:v>
                </c:pt>
                <c:pt idx="3">
                  <c:v>5.575739760399486</c:v>
                </c:pt>
                <c:pt idx="4">
                  <c:v>-0.22634190371024943</c:v>
                </c:pt>
                <c:pt idx="5">
                  <c:v>5.044161792984923</c:v>
                </c:pt>
                <c:pt idx="6">
                  <c:v>2.7094483478427662</c:v>
                </c:pt>
                <c:pt idx="7">
                  <c:v>2.792761240070547</c:v>
                </c:pt>
                <c:pt idx="8">
                  <c:v>2.0565949038263653</c:v>
                </c:pt>
                <c:pt idx="9">
                  <c:v>-0.73926581517125101</c:v>
                </c:pt>
                <c:pt idx="10">
                  <c:v>2.8026711937083348</c:v>
                </c:pt>
                <c:pt idx="11">
                  <c:v>1.1538923990341345</c:v>
                </c:pt>
                <c:pt idx="12">
                  <c:v>-0.54691607620918603</c:v>
                </c:pt>
                <c:pt idx="13">
                  <c:v>0.81084362401971077</c:v>
                </c:pt>
                <c:pt idx="14">
                  <c:v>7.4805351277050818</c:v>
                </c:pt>
                <c:pt idx="15">
                  <c:v>3.1172624415885366</c:v>
                </c:pt>
                <c:pt idx="16">
                  <c:v>5.7062227888968948</c:v>
                </c:pt>
                <c:pt idx="17">
                  <c:v>3.2314839625157106</c:v>
                </c:pt>
                <c:pt idx="18">
                  <c:v>0.23878665426089185</c:v>
                </c:pt>
                <c:pt idx="19">
                  <c:v>4.8626053371303186</c:v>
                </c:pt>
                <c:pt idx="20">
                  <c:v>2.1667344962937136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BC-43A2-8865-E22FD39592EC}"/>
            </c:ext>
          </c:extLst>
        </c:ser>
        <c:ser>
          <c:idx val="1"/>
          <c:order val="1"/>
          <c:tx>
            <c:strRef>
              <c:f>Figura_2_1_a!$E$2</c:f>
              <c:strCache>
                <c:ptCount val="1"/>
                <c:pt idx="0">
                  <c:v>Sept. 18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Figura_2_1_a!$A$5:$B$25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14</c:v>
                  </c:pt>
                  <c:pt idx="4">
                    <c:v>15</c:v>
                  </c:pt>
                  <c:pt idx="8">
                    <c:v>16</c:v>
                  </c:pt>
                  <c:pt idx="12">
                    <c:v>17</c:v>
                  </c:pt>
                  <c:pt idx="16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Figura_2_1_a!$G$5:$G$21</c:f>
              <c:numCache>
                <c:formatCode>0.0</c:formatCode>
                <c:ptCount val="17"/>
                <c:pt idx="0">
                  <c:v>-0.569187239280183</c:v>
                </c:pt>
                <c:pt idx="1">
                  <c:v>1.8287774697872401</c:v>
                </c:pt>
                <c:pt idx="2">
                  <c:v>1.1785593579745799</c:v>
                </c:pt>
                <c:pt idx="3">
                  <c:v>5.24107265281887</c:v>
                </c:pt>
                <c:pt idx="4">
                  <c:v>1.0914252624851299</c:v>
                </c:pt>
                <c:pt idx="5">
                  <c:v>4.2221194004072702</c:v>
                </c:pt>
                <c:pt idx="6">
                  <c:v>1.96536838060359</c:v>
                </c:pt>
                <c:pt idx="7">
                  <c:v>2.4818579802285701</c:v>
                </c:pt>
                <c:pt idx="8">
                  <c:v>2.1987038548854398</c:v>
                </c:pt>
                <c:pt idx="9">
                  <c:v>-1.0455790182215601</c:v>
                </c:pt>
                <c:pt idx="10">
                  <c:v>1.6734251770051001</c:v>
                </c:pt>
                <c:pt idx="11">
                  <c:v>1.18257196187596</c:v>
                </c:pt>
                <c:pt idx="12">
                  <c:v>1.1378171611335299</c:v>
                </c:pt>
                <c:pt idx="13">
                  <c:v>1.1610520492747001</c:v>
                </c:pt>
                <c:pt idx="14">
                  <c:v>6.4464852789007701</c:v>
                </c:pt>
                <c:pt idx="15">
                  <c:v>3.1837032093252899</c:v>
                </c:pt>
                <c:pt idx="16">
                  <c:v>4.9909159678853401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BC-43A2-8865-E22FD3959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3079464"/>
        <c:axId val="713080248"/>
      </c:lineChart>
      <c:catAx>
        <c:axId val="713079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13080248"/>
        <c:crosses val="autoZero"/>
        <c:auto val="1"/>
        <c:lblAlgn val="ctr"/>
        <c:lblOffset val="100"/>
        <c:noMultiLvlLbl val="0"/>
      </c:catAx>
      <c:valAx>
        <c:axId val="71308024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13079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Figura_2_1_b!$D$2</c:f>
              <c:strCache>
                <c:ptCount val="1"/>
                <c:pt idx="0">
                  <c:v>IPCSAE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Figura_2_1_b!$A$5:$B$25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14</c:v>
                  </c:pt>
                  <c:pt idx="4">
                    <c:v>15</c:v>
                  </c:pt>
                  <c:pt idx="8">
                    <c:v>16</c:v>
                  </c:pt>
                  <c:pt idx="12">
                    <c:v>17</c:v>
                  </c:pt>
                  <c:pt idx="16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Figura_2_1_b!$F$5:$F$25</c:f>
              <c:numCache>
                <c:formatCode>0.0</c:formatCode>
                <c:ptCount val="21"/>
                <c:pt idx="0">
                  <c:v>4.1122366247678004</c:v>
                </c:pt>
                <c:pt idx="1">
                  <c:v>6.1316550577198798</c:v>
                </c:pt>
                <c:pt idx="2">
                  <c:v>2.6885090281805901</c:v>
                </c:pt>
                <c:pt idx="3">
                  <c:v>5.19956515957037</c:v>
                </c:pt>
                <c:pt idx="4">
                  <c:v>4.5285795337418202</c:v>
                </c:pt>
                <c:pt idx="5">
                  <c:v>4.8743884840660003</c:v>
                </c:pt>
                <c:pt idx="6">
                  <c:v>4.6823113972141099</c:v>
                </c:pt>
                <c:pt idx="7">
                  <c:v>5.3873637641143999</c:v>
                </c:pt>
                <c:pt idx="8">
                  <c:v>4.20688672055776</c:v>
                </c:pt>
                <c:pt idx="9">
                  <c:v>3.2232766921059</c:v>
                </c:pt>
                <c:pt idx="10">
                  <c:v>2.6704276058691501</c:v>
                </c:pt>
                <c:pt idx="11">
                  <c:v>1.5360840807824301</c:v>
                </c:pt>
                <c:pt idx="12">
                  <c:v>1.9042893689434199</c:v>
                </c:pt>
                <c:pt idx="13">
                  <c:v>1.6870427244064701</c:v>
                </c:pt>
                <c:pt idx="14">
                  <c:v>1.59619254603247</c:v>
                </c:pt>
                <c:pt idx="15">
                  <c:v>2.2286927057329402</c:v>
                </c:pt>
                <c:pt idx="16">
                  <c:v>0.38985348950374998</c:v>
                </c:pt>
                <c:pt idx="17">
                  <c:v>2.3013983883425801</c:v>
                </c:pt>
                <c:pt idx="18">
                  <c:v>2.1510509086080098</c:v>
                </c:pt>
                <c:pt idx="19">
                  <c:v>1.8559500815754899</c:v>
                </c:pt>
                <c:pt idx="20">
                  <c:v>1.68317270958688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8-46ED-9665-D46F6A492DFC}"/>
            </c:ext>
          </c:extLst>
        </c:ser>
        <c:ser>
          <c:idx val="1"/>
          <c:order val="1"/>
          <c:tx>
            <c:strRef>
              <c:f>Figura_2_1_b!$E$2</c:f>
              <c:strCache>
                <c:ptCount val="1"/>
                <c:pt idx="0">
                  <c:v>IPCSAE SS sin GF ni Tpe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multiLvlStrRef>
              <c:f>Figura_2_1_b!$A$5:$B$25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14</c:v>
                  </c:pt>
                  <c:pt idx="4">
                    <c:v>15</c:v>
                  </c:pt>
                  <c:pt idx="8">
                    <c:v>16</c:v>
                  </c:pt>
                  <c:pt idx="12">
                    <c:v>17</c:v>
                  </c:pt>
                  <c:pt idx="16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Figura_2_1_b!$G$5:$G$25</c:f>
              <c:numCache>
                <c:formatCode>0.0</c:formatCode>
                <c:ptCount val="21"/>
                <c:pt idx="0">
                  <c:v>5.1158129390568803</c:v>
                </c:pt>
                <c:pt idx="1">
                  <c:v>5.7558949060184803</c:v>
                </c:pt>
                <c:pt idx="2">
                  <c:v>3.5296499305630098</c:v>
                </c:pt>
                <c:pt idx="3">
                  <c:v>5.3161838006241</c:v>
                </c:pt>
                <c:pt idx="4">
                  <c:v>4.6487154798586898</c:v>
                </c:pt>
                <c:pt idx="5">
                  <c:v>5.5089861298202401</c:v>
                </c:pt>
                <c:pt idx="6">
                  <c:v>4.8861636243529896</c:v>
                </c:pt>
                <c:pt idx="7">
                  <c:v>4.8390065906430699</c:v>
                </c:pt>
                <c:pt idx="8">
                  <c:v>4.3590171421438804</c:v>
                </c:pt>
                <c:pt idx="9">
                  <c:v>4.1383232827758896</c:v>
                </c:pt>
                <c:pt idx="10">
                  <c:v>3.9172514871657702</c:v>
                </c:pt>
                <c:pt idx="11">
                  <c:v>3.5529256824897701</c:v>
                </c:pt>
                <c:pt idx="12">
                  <c:v>3.9768849261060799</c:v>
                </c:pt>
                <c:pt idx="13">
                  <c:v>3.8102081089653601</c:v>
                </c:pt>
                <c:pt idx="14">
                  <c:v>3.38386717545424</c:v>
                </c:pt>
                <c:pt idx="15">
                  <c:v>3.0977766152142898</c:v>
                </c:pt>
                <c:pt idx="16">
                  <c:v>3.17643070589678</c:v>
                </c:pt>
                <c:pt idx="17">
                  <c:v>2.1293846613496501</c:v>
                </c:pt>
                <c:pt idx="18">
                  <c:v>3.2549371028143499</c:v>
                </c:pt>
                <c:pt idx="19">
                  <c:v>3.2627202436472902</c:v>
                </c:pt>
                <c:pt idx="20">
                  <c:v>3.1698882299825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8-46ED-9665-D46F6A492DFC}"/>
            </c:ext>
          </c:extLst>
        </c:ser>
        <c:ser>
          <c:idx val="2"/>
          <c:order val="2"/>
          <c:tx>
            <c:strRef>
              <c:f>Figura_2_1_b!$H$3</c:f>
              <c:strCache>
                <c:ptCount val="1"/>
                <c:pt idx="0">
                  <c:v>Meta</c:v>
                </c:pt>
              </c:strCache>
            </c:strRef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Figura_2_1_b!$H$5:$H$25</c:f>
              <c:numCache>
                <c:formatCode>0</c:formatCode>
                <c:ptCount val="21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C8-46ED-9665-D46F6A492DFC}"/>
            </c:ext>
          </c:extLst>
        </c:ser>
        <c:ser>
          <c:idx val="3"/>
          <c:order val="3"/>
          <c:tx>
            <c:strRef>
              <c:f>Figura_2_1_b!$I$3</c:f>
              <c:strCache>
                <c:ptCount val="1"/>
                <c:pt idx="0">
                  <c:v>Promedio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Figura_2_1_b!$I$5:$I$25</c:f>
              <c:numCache>
                <c:formatCode>0</c:formatCode>
                <c:ptCount val="21"/>
                <c:pt idx="0">
                  <c:v>4.0789189631753366</c:v>
                </c:pt>
                <c:pt idx="1">
                  <c:v>4.0789189631753366</c:v>
                </c:pt>
                <c:pt idx="2">
                  <c:v>4.0789189631753366</c:v>
                </c:pt>
                <c:pt idx="3">
                  <c:v>4.0789189631753366</c:v>
                </c:pt>
                <c:pt idx="4">
                  <c:v>4.0789189631753366</c:v>
                </c:pt>
                <c:pt idx="5">
                  <c:v>4.0789189631753366</c:v>
                </c:pt>
                <c:pt idx="6">
                  <c:v>4.0789189631753366</c:v>
                </c:pt>
                <c:pt idx="7">
                  <c:v>4.0789189631753366</c:v>
                </c:pt>
                <c:pt idx="8">
                  <c:v>4.0789189631753366</c:v>
                </c:pt>
                <c:pt idx="9">
                  <c:v>4.0789189631753366</c:v>
                </c:pt>
                <c:pt idx="10">
                  <c:v>4.0789189631753366</c:v>
                </c:pt>
                <c:pt idx="11">
                  <c:v>4.0789189631753366</c:v>
                </c:pt>
                <c:pt idx="12">
                  <c:v>4.0789189631753366</c:v>
                </c:pt>
                <c:pt idx="13">
                  <c:v>4.0789189631753366</c:v>
                </c:pt>
                <c:pt idx="14">
                  <c:v>4.0789189631753366</c:v>
                </c:pt>
                <c:pt idx="15">
                  <c:v>4.0789189631753366</c:v>
                </c:pt>
                <c:pt idx="16">
                  <c:v>4.0789189631753366</c:v>
                </c:pt>
                <c:pt idx="17">
                  <c:v>4.0789189631753366</c:v>
                </c:pt>
                <c:pt idx="18">
                  <c:v>4.0789189631753366</c:v>
                </c:pt>
                <c:pt idx="19">
                  <c:v>4.0789189631753366</c:v>
                </c:pt>
                <c:pt idx="20">
                  <c:v>4.0789189631753366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C8-46ED-9665-D46F6A49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902488"/>
        <c:axId val="706902880"/>
      </c:lineChart>
      <c:catAx>
        <c:axId val="70690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06902880"/>
        <c:crosses val="autoZero"/>
        <c:auto val="1"/>
        <c:lblAlgn val="ctr"/>
        <c:lblOffset val="100"/>
        <c:noMultiLvlLbl val="0"/>
      </c:catAx>
      <c:valAx>
        <c:axId val="7069028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06902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Figura_2_1_c!$F$2</c:f>
              <c:strCache>
                <c:ptCount val="1"/>
                <c:pt idx="0">
                  <c:v>TCR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Figura_2_1_c!$A$8:$B$28</c:f>
              <c:multiLvlStrCache>
                <c:ptCount val="21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  <c:pt idx="20">
                    <c:v>1</c:v>
                  </c:pt>
                </c:lvl>
                <c:lvl>
                  <c:pt idx="0">
                    <c:v>14</c:v>
                  </c:pt>
                  <c:pt idx="4">
                    <c:v>15</c:v>
                  </c:pt>
                  <c:pt idx="8">
                    <c:v>16</c:v>
                  </c:pt>
                  <c:pt idx="12">
                    <c:v>17</c:v>
                  </c:pt>
                  <c:pt idx="16">
                    <c:v>18</c:v>
                  </c:pt>
                  <c:pt idx="20">
                    <c:v>19</c:v>
                  </c:pt>
                </c:lvl>
              </c:multiLvlStrCache>
            </c:multiLvlStrRef>
          </c:cat>
          <c:val>
            <c:numRef>
              <c:f>Figura_2_1_c!$F$8:$F$28</c:f>
              <c:numCache>
                <c:formatCode>0.0</c:formatCode>
                <c:ptCount val="21"/>
                <c:pt idx="0">
                  <c:v>97.547042899319294</c:v>
                </c:pt>
                <c:pt idx="1">
                  <c:v>97.399449471955194</c:v>
                </c:pt>
                <c:pt idx="2">
                  <c:v>99.793165881027676</c:v>
                </c:pt>
                <c:pt idx="3">
                  <c:v>97.770803067124277</c:v>
                </c:pt>
                <c:pt idx="4">
                  <c:v>96.923881904588612</c:v>
                </c:pt>
                <c:pt idx="5">
                  <c:v>94.005458976941696</c:v>
                </c:pt>
                <c:pt idx="6">
                  <c:v>98.987151853100116</c:v>
                </c:pt>
                <c:pt idx="7">
                  <c:v>98.858925584925458</c:v>
                </c:pt>
                <c:pt idx="8">
                  <c:v>96.543809122341045</c:v>
                </c:pt>
                <c:pt idx="9">
                  <c:v>95.582580785283909</c:v>
                </c:pt>
                <c:pt idx="10">
                  <c:v>93.286553552118576</c:v>
                </c:pt>
                <c:pt idx="11">
                  <c:v>92.060068044801042</c:v>
                </c:pt>
                <c:pt idx="12">
                  <c:v>91.430071342810436</c:v>
                </c:pt>
                <c:pt idx="13">
                  <c:v>93.333547891784818</c:v>
                </c:pt>
                <c:pt idx="14">
                  <c:v>92.077785096139294</c:v>
                </c:pt>
                <c:pt idx="15">
                  <c:v>90.938666637294617</c:v>
                </c:pt>
                <c:pt idx="16">
                  <c:v>88.595681636007285</c:v>
                </c:pt>
                <c:pt idx="17">
                  <c:v>89.781036688374044</c:v>
                </c:pt>
                <c:pt idx="18">
                  <c:v>92.058502282487083</c:v>
                </c:pt>
                <c:pt idx="19">
                  <c:v>92.831333704987017</c:v>
                </c:pt>
                <c:pt idx="20">
                  <c:v>91.665069226384716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C-4E2E-A4E9-0B644EA2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076720"/>
        <c:axId val="713086128"/>
      </c:lineChart>
      <c:lineChart>
        <c:grouping val="standard"/>
        <c:varyColors val="0"/>
        <c:ser>
          <c:idx val="1"/>
          <c:order val="1"/>
          <c:tx>
            <c:strRef>
              <c:f>Figura_2_1_c!$E$2</c:f>
              <c:strCache>
                <c:ptCount val="1"/>
                <c:pt idx="0">
                  <c:v>TCN (Var a/a)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Figura_2_1_c!$E$8:$E$28</c:f>
              <c:numCache>
                <c:formatCode>0.0</c:formatCode>
                <c:ptCount val="21"/>
                <c:pt idx="0">
                  <c:v>16.754982309262299</c:v>
                </c:pt>
                <c:pt idx="1">
                  <c:v>14.3498283890717</c:v>
                </c:pt>
                <c:pt idx="2">
                  <c:v>13.6627437245058</c:v>
                </c:pt>
                <c:pt idx="3">
                  <c:v>15.8857575761741</c:v>
                </c:pt>
                <c:pt idx="4">
                  <c:v>13.177312932022399</c:v>
                </c:pt>
                <c:pt idx="5">
                  <c:v>11.355288418405101</c:v>
                </c:pt>
                <c:pt idx="6">
                  <c:v>17.298996703733302</c:v>
                </c:pt>
                <c:pt idx="7">
                  <c:v>16.5854200044812</c:v>
                </c:pt>
                <c:pt idx="8">
                  <c:v>12.5410013738828</c:v>
                </c:pt>
                <c:pt idx="9">
                  <c:v>9.7743544079997005</c:v>
                </c:pt>
                <c:pt idx="10">
                  <c:v>-2.1990521110830601</c:v>
                </c:pt>
                <c:pt idx="11">
                  <c:v>-4.5935239984678997</c:v>
                </c:pt>
                <c:pt idx="12">
                  <c:v>-6.6984308983827399</c:v>
                </c:pt>
                <c:pt idx="13">
                  <c:v>-1.98401292667796</c:v>
                </c:pt>
                <c:pt idx="14">
                  <c:v>-2.8390387134079398</c:v>
                </c:pt>
                <c:pt idx="15">
                  <c:v>-4.8552659489305396</c:v>
                </c:pt>
                <c:pt idx="16">
                  <c:v>-8.1595718417569891</c:v>
                </c:pt>
                <c:pt idx="17">
                  <c:v>-6.5086367696329299</c:v>
                </c:pt>
                <c:pt idx="18">
                  <c:v>3.1361940463758899</c:v>
                </c:pt>
                <c:pt idx="19">
                  <c:v>7.1682793714224404</c:v>
                </c:pt>
                <c:pt idx="20">
                  <c:v>10.8347524166113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C-4E2E-A4E9-0B644EA2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3077112"/>
        <c:axId val="713081032"/>
      </c:lineChart>
      <c:catAx>
        <c:axId val="71307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13086128"/>
        <c:crosses val="autoZero"/>
        <c:auto val="1"/>
        <c:lblAlgn val="ctr"/>
        <c:lblOffset val="100"/>
        <c:noMultiLvlLbl val="0"/>
      </c:catAx>
      <c:valAx>
        <c:axId val="713086128"/>
        <c:scaling>
          <c:orientation val="minMax"/>
          <c:max val="105"/>
          <c:min val="8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13076720"/>
        <c:crosses val="autoZero"/>
        <c:crossBetween val="between"/>
      </c:valAx>
      <c:valAx>
        <c:axId val="713081032"/>
        <c:scaling>
          <c:orientation val="minMax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713077112"/>
        <c:crosses val="max"/>
        <c:crossBetween val="between"/>
      </c:valAx>
      <c:catAx>
        <c:axId val="713077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130810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277777777777776E-2"/>
          <c:y val="0.87382253086419748"/>
          <c:w val="0.96252916666666666"/>
          <c:h val="0.123937654320987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Figura_2_2!$B$4:$B$11</c:f>
              <c:numCache>
                <c:formatCode>0.0</c:formatCode>
                <c:ptCount val="8"/>
                <c:pt idx="0">
                  <c:v>100.41249999999999</c:v>
                </c:pt>
                <c:pt idx="1">
                  <c:v>100.82670156250001</c:v>
                </c:pt>
                <c:pt idx="2">
                  <c:v>101.242611706445</c:v>
                </c:pt>
                <c:pt idx="3">
                  <c:v>101.66023747973399</c:v>
                </c:pt>
                <c:pt idx="4">
                  <c:v>102.079585959338</c:v>
                </c:pt>
                <c:pt idx="5">
                  <c:v>102.50066425142001</c:v>
                </c:pt>
                <c:pt idx="6">
                  <c:v>102.923479491457</c:v>
                </c:pt>
                <c:pt idx="7">
                  <c:v>103.348038844359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3-4EC0-A7EF-C366745A9050}"/>
            </c:ext>
          </c:extLst>
        </c:ser>
        <c:ser>
          <c:idx val="1"/>
          <c:order val="1"/>
          <c:spPr>
            <a:ln w="22225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Figura_2_2!$D$4:$D$8</c:f>
              <c:numCache>
                <c:formatCode>0.0</c:formatCode>
                <c:ptCount val="5"/>
                <c:pt idx="0">
                  <c:v>101.416625</c:v>
                </c:pt>
                <c:pt idx="1">
                  <c:v>102.445978389594</c:v>
                </c:pt>
                <c:pt idx="2">
                  <c:v>102.970823088274</c:v>
                </c:pt>
                <c:pt idx="3">
                  <c:v>102.984870374095</c:v>
                </c:pt>
                <c:pt idx="4">
                  <c:v>103.10038181893199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3-4EC0-A7EF-C366745A9050}"/>
            </c:ext>
          </c:extLst>
        </c:ser>
        <c:ser>
          <c:idx val="2"/>
          <c:order val="2"/>
          <c:spPr>
            <a:ln w="19050" cap="rnd">
              <a:solidFill>
                <a:srgbClr val="0070C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Figura_2_2!$E$4:$E$11</c:f>
              <c:numCache>
                <c:formatCode>0.0</c:formatCode>
                <c:ptCount val="8"/>
                <c:pt idx="0">
                  <c:v>101.416625</c:v>
                </c:pt>
                <c:pt idx="1">
                  <c:v>101.834968578125</c:v>
                </c:pt>
                <c:pt idx="2">
                  <c:v>102.25503782350999</c:v>
                </c:pt>
                <c:pt idx="3">
                  <c:v>102.67683985453201</c:v>
                </c:pt>
                <c:pt idx="4">
                  <c:v>103.10038181893199</c:v>
                </c:pt>
                <c:pt idx="5">
                  <c:v>103.525670893935</c:v>
                </c:pt>
                <c:pt idx="6">
                  <c:v>103.952714286372</c:v>
                </c:pt>
                <c:pt idx="7">
                  <c:v>104.381519232803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43-4EC0-A7EF-C366745A9050}"/>
            </c:ext>
          </c:extLst>
        </c:ser>
        <c:ser>
          <c:idx val="3"/>
          <c:order val="3"/>
          <c:spPr>
            <a:ln w="2222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Figura_2_2!$F$4:$F$11</c:f>
              <c:numCache>
                <c:formatCode>0.0</c:formatCode>
                <c:ptCount val="8"/>
                <c:pt idx="0">
                  <c:v>101.416625</c:v>
                </c:pt>
                <c:pt idx="1">
                  <c:v>103.0899993125</c:v>
                </c:pt>
                <c:pt idx="2">
                  <c:v>103.515245559664</c:v>
                </c:pt>
                <c:pt idx="3">
                  <c:v>103.942245947598</c:v>
                </c:pt>
                <c:pt idx="4">
                  <c:v>104.371007712132</c:v>
                </c:pt>
                <c:pt idx="5">
                  <c:v>104.801538118945</c:v>
                </c:pt>
                <c:pt idx="6">
                  <c:v>105.233844463686</c:v>
                </c:pt>
                <c:pt idx="7">
                  <c:v>105.667934072099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43-4EC0-A7EF-C366745A9050}"/>
            </c:ext>
          </c:extLst>
        </c:ser>
        <c:ser>
          <c:idx val="4"/>
          <c:order val="4"/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Figura_2_2!$H$4:$H$11</c:f>
              <c:numCache>
                <c:formatCode>0.0</c:formatCode>
                <c:ptCount val="8"/>
                <c:pt idx="0">
                  <c:v>100.41249999999999</c:v>
                </c:pt>
                <c:pt idx="1">
                  <c:v>102.06930625</c:v>
                </c:pt>
                <c:pt idx="2">
                  <c:v>102.911378026563</c:v>
                </c:pt>
                <c:pt idx="3">
                  <c:v>103.548142178102</c:v>
                </c:pt>
                <c:pt idx="4">
                  <c:v>103.975278264587</c:v>
                </c:pt>
                <c:pt idx="5">
                  <c:v>104.404176287428</c:v>
                </c:pt>
                <c:pt idx="6">
                  <c:v>104.83484351461399</c:v>
                </c:pt>
                <c:pt idx="7">
                  <c:v>105.267287244112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43-4EC0-A7EF-C366745A9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380096"/>
        <c:axId val="604374608"/>
      </c:lineChart>
      <c:catAx>
        <c:axId val="604380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50" b="1">
                    <a:solidFill>
                      <a:sysClr val="windowText" lastClr="000000"/>
                    </a:solidFill>
                  </a:rPr>
                  <a:t>t</a:t>
                </a:r>
              </a:p>
            </c:rich>
          </c:tx>
          <c:layout>
            <c:manualLayout>
              <c:xMode val="edge"/>
              <c:yMode val="edge"/>
              <c:x val="0.95223275392462736"/>
              <c:y val="0.874939414956550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04374608"/>
        <c:crosses val="autoZero"/>
        <c:auto val="1"/>
        <c:lblAlgn val="ctr"/>
        <c:lblOffset val="100"/>
        <c:noMultiLvlLbl val="0"/>
      </c:catAx>
      <c:valAx>
        <c:axId val="604374608"/>
        <c:scaling>
          <c:orientation val="minMax"/>
        </c:scaling>
        <c:delete val="1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Shocks en PIB</a:t>
                </a:r>
              </a:p>
            </c:rich>
          </c:tx>
          <c:layout>
            <c:manualLayout>
              <c:xMode val="edge"/>
              <c:yMode val="edge"/>
              <c:x val="2.9703906059361632E-2"/>
              <c:y val="4.658257270080045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0.0" sourceLinked="1"/>
        <c:majorTickMark val="none"/>
        <c:minorTickMark val="none"/>
        <c:tickLblPos val="nextTo"/>
        <c:crossAx val="604380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150481189851253E-2"/>
          <c:y val="6.0601851851851872E-2"/>
          <c:w val="0.88396062992125979"/>
          <c:h val="0.83199876057159516"/>
        </c:manualLayout>
      </c:layout>
      <c:lineChart>
        <c:grouping val="standard"/>
        <c:varyColors val="0"/>
        <c:ser>
          <c:idx val="1"/>
          <c:order val="1"/>
          <c:tx>
            <c:strRef>
              <c:f>Figura_2_3_a!$E$1</c:f>
              <c:strCache>
                <c:ptCount val="1"/>
                <c:pt idx="0">
                  <c:v>Pot Sept.18 </c:v>
                </c:pt>
              </c:strCache>
            </c:strRef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Figura_2_3_a!$A$3:$A$14</c:f>
              <c:numCache>
                <c:formatCode>General</c:formatCode>
                <c:ptCount val="1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</c:numCache>
            </c:numRef>
          </c:cat>
          <c:val>
            <c:numRef>
              <c:f>Figura_2_3_a!$E$3:$E$14</c:f>
              <c:numCache>
                <c:formatCode>0.0</c:formatCode>
                <c:ptCount val="12"/>
                <c:pt idx="0">
                  <c:v>2.5</c:v>
                </c:pt>
                <c:pt idx="1">
                  <c:v>3.1</c:v>
                </c:pt>
                <c:pt idx="2">
                  <c:v>3.2</c:v>
                </c:pt>
                <c:pt idx="3">
                  <c:v>3.2</c:v>
                </c:pt>
                <c:pt idx="4">
                  <c:v>3.3</c:v>
                </c:pt>
                <c:pt idx="5">
                  <c:v>3.3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3.3</c:v>
                </c:pt>
                <c:pt idx="10">
                  <c:v>3.3</c:v>
                </c:pt>
                <c:pt idx="11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C0-4CF2-9F9C-FFD7DD22E8A5}"/>
            </c:ext>
          </c:extLst>
        </c:ser>
        <c:ser>
          <c:idx val="2"/>
          <c:order val="2"/>
          <c:tx>
            <c:strRef>
              <c:f>Figura_2_3_a!$D$1</c:f>
              <c:strCache>
                <c:ptCount val="1"/>
                <c:pt idx="0">
                  <c:v>Pot Jun.19 </c:v>
                </c:pt>
              </c:strCache>
            </c:strRef>
          </c:tx>
          <c:spPr>
            <a:ln w="2540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Figura_2_3_a!$A$3:$A$14</c:f>
              <c:numCache>
                <c:formatCode>General</c:formatCode>
                <c:ptCount val="1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</c:numCache>
            </c:numRef>
          </c:cat>
          <c:val>
            <c:numRef>
              <c:f>Figura_2_3_a!$D$3:$D$14</c:f>
              <c:numCache>
                <c:formatCode>0.0</c:formatCode>
                <c:ptCount val="12"/>
                <c:pt idx="0">
                  <c:v>2.5</c:v>
                </c:pt>
                <c:pt idx="1">
                  <c:v>3.1</c:v>
                </c:pt>
                <c:pt idx="2">
                  <c:v>3.3</c:v>
                </c:pt>
                <c:pt idx="3">
                  <c:v>3.4</c:v>
                </c:pt>
                <c:pt idx="4">
                  <c:v>3.4</c:v>
                </c:pt>
                <c:pt idx="5">
                  <c:v>3.5</c:v>
                </c:pt>
                <c:pt idx="6">
                  <c:v>3.5</c:v>
                </c:pt>
                <c:pt idx="7">
                  <c:v>3.5</c:v>
                </c:pt>
                <c:pt idx="8">
                  <c:v>3.5</c:v>
                </c:pt>
                <c:pt idx="9">
                  <c:v>3.5</c:v>
                </c:pt>
                <c:pt idx="10">
                  <c:v>3.5</c:v>
                </c:pt>
                <c:pt idx="11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0-4CF2-9F9C-FFD7DD22E8A5}"/>
            </c:ext>
          </c:extLst>
        </c:ser>
        <c:ser>
          <c:idx val="3"/>
          <c:order val="3"/>
          <c:tx>
            <c:strRef>
              <c:f>Figura_2_3_a!$C$1</c:f>
              <c:strCache>
                <c:ptCount val="1"/>
                <c:pt idx="0">
                  <c:v>Tendencial  Prom (19-28)</c:v>
                </c:pt>
              </c:strCache>
            </c:strRef>
          </c:tx>
          <c:spPr>
            <a:ln w="381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Figura_2_3_a!$A$3:$A$14</c:f>
              <c:numCache>
                <c:formatCode>General</c:formatCode>
                <c:ptCount val="1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</c:numCache>
            </c:numRef>
          </c:cat>
          <c:val>
            <c:numRef>
              <c:f>Figura_2_3_a!$C$3:$C$14</c:f>
              <c:numCache>
                <c:formatCode>0.00</c:formatCode>
                <c:ptCount val="12"/>
                <c:pt idx="0">
                  <c:v>3.5415571863761515</c:v>
                </c:pt>
                <c:pt idx="1">
                  <c:v>3.5415571863761515</c:v>
                </c:pt>
                <c:pt idx="2">
                  <c:v>3.5415571863761515</c:v>
                </c:pt>
                <c:pt idx="3">
                  <c:v>3.5415571863761515</c:v>
                </c:pt>
                <c:pt idx="4">
                  <c:v>3.5415571863761515</c:v>
                </c:pt>
                <c:pt idx="5">
                  <c:v>3.5415571863761515</c:v>
                </c:pt>
                <c:pt idx="6">
                  <c:v>3.5415571863761515</c:v>
                </c:pt>
                <c:pt idx="7">
                  <c:v>3.5415571863761515</c:v>
                </c:pt>
                <c:pt idx="8">
                  <c:v>3.5415571863761515</c:v>
                </c:pt>
                <c:pt idx="9">
                  <c:v>3.5415571863761515</c:v>
                </c:pt>
                <c:pt idx="10">
                  <c:v>3.5415571863761515</c:v>
                </c:pt>
                <c:pt idx="11">
                  <c:v>3.5415571863761515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C0-4CF2-9F9C-FFD7DD22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76960"/>
        <c:axId val="604375000"/>
      </c:lineChart>
      <c:lineChart>
        <c:grouping val="standard"/>
        <c:varyColors val="0"/>
        <c:ser>
          <c:idx val="0"/>
          <c:order val="0"/>
          <c:tx>
            <c:strRef>
              <c:f>Figura_2_3_a!$B$1</c:f>
              <c:strCache>
                <c:ptCount val="1"/>
                <c:pt idx="0">
                  <c:v>Tendencial 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Figura_2_3_a!$A$3:$A$14</c:f>
              <c:numCache>
                <c:formatCode>General</c:formatCode>
                <c:ptCount val="12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  <c:pt idx="10">
                  <c:v>2027</c:v>
                </c:pt>
                <c:pt idx="11">
                  <c:v>2028</c:v>
                </c:pt>
              </c:numCache>
            </c:numRef>
          </c:cat>
          <c:val>
            <c:numRef>
              <c:f>Figura_2_3_a!$B$3:$B$14</c:f>
              <c:numCache>
                <c:formatCode>0.0</c:formatCode>
                <c:ptCount val="12"/>
                <c:pt idx="0">
                  <c:v>3.8458484660236936</c:v>
                </c:pt>
                <c:pt idx="1">
                  <c:v>3.6396471994305939</c:v>
                </c:pt>
                <c:pt idx="2">
                  <c:v>3.8179912963916856</c:v>
                </c:pt>
                <c:pt idx="3">
                  <c:v>3.9049783453170228</c:v>
                </c:pt>
                <c:pt idx="4">
                  <c:v>3.6982081274254366</c:v>
                </c:pt>
                <c:pt idx="5">
                  <c:v>3.8117842558921331</c:v>
                </c:pt>
                <c:pt idx="6">
                  <c:v>3.6590111091996294</c:v>
                </c:pt>
                <c:pt idx="7">
                  <c:v>3.5833745906607168</c:v>
                </c:pt>
                <c:pt idx="8">
                  <c:v>3.4938467045640786</c:v>
                </c:pt>
                <c:pt idx="9">
                  <c:v>3.2292417566102118</c:v>
                </c:pt>
                <c:pt idx="10">
                  <c:v>3.146383747862755</c:v>
                </c:pt>
                <c:pt idx="11">
                  <c:v>3.0707519298378472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C0-4CF2-9F9C-FFD7DD22E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373824"/>
        <c:axId val="604375392"/>
      </c:lineChart>
      <c:catAx>
        <c:axId val="6043769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04375000"/>
        <c:crosses val="autoZero"/>
        <c:auto val="1"/>
        <c:lblAlgn val="ctr"/>
        <c:lblOffset val="100"/>
        <c:noMultiLvlLbl val="0"/>
      </c:catAx>
      <c:valAx>
        <c:axId val="604375000"/>
        <c:scaling>
          <c:orientation val="minMax"/>
          <c:max val="4.5"/>
          <c:min val="2"/>
        </c:scaling>
        <c:delete val="0"/>
        <c:axPos val="l"/>
        <c:majorGridlines>
          <c:spPr>
            <a:ln w="9525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04376960"/>
        <c:crosses val="autoZero"/>
        <c:crossBetween val="between"/>
      </c:valAx>
      <c:valAx>
        <c:axId val="604375392"/>
        <c:scaling>
          <c:orientation val="minMax"/>
          <c:min val="2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200" b="1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L"/>
          </a:p>
        </c:txPr>
        <c:crossAx val="604373824"/>
        <c:crosses val="max"/>
        <c:crossBetween val="between"/>
      </c:valAx>
      <c:catAx>
        <c:axId val="604373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04375392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r"/>
      <c:layout>
        <c:manualLayout>
          <c:xMode val="edge"/>
          <c:yMode val="edge"/>
          <c:x val="0.17174325396825396"/>
          <c:y val="0.56370254629629635"/>
          <c:w val="0.73754236111111116"/>
          <c:h val="0.29440370370370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2"/>
          <c:order val="2"/>
          <c:tx>
            <c:strRef>
              <c:f>Figura_2_4!$L$3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Figura_2_4!$J$6:$J$76</c:f>
              <c:numCache>
                <c:formatCode>General</c:formatCode>
                <c:ptCount val="71"/>
                <c:pt idx="0">
                  <c:v>2001.5</c:v>
                </c:pt>
                <c:pt idx="1">
                  <c:v>2001.75</c:v>
                </c:pt>
                <c:pt idx="2">
                  <c:v>2002</c:v>
                </c:pt>
                <c:pt idx="3">
                  <c:v>2002.25</c:v>
                </c:pt>
                <c:pt idx="4">
                  <c:v>2002.5</c:v>
                </c:pt>
                <c:pt idx="5">
                  <c:v>2002.75</c:v>
                </c:pt>
                <c:pt idx="6">
                  <c:v>2003</c:v>
                </c:pt>
                <c:pt idx="7">
                  <c:v>2003.25</c:v>
                </c:pt>
                <c:pt idx="8">
                  <c:v>2003.5</c:v>
                </c:pt>
                <c:pt idx="9">
                  <c:v>2003.75</c:v>
                </c:pt>
                <c:pt idx="10">
                  <c:v>2004</c:v>
                </c:pt>
                <c:pt idx="11">
                  <c:v>2004.25</c:v>
                </c:pt>
                <c:pt idx="12">
                  <c:v>2004.5</c:v>
                </c:pt>
                <c:pt idx="13">
                  <c:v>2004.75</c:v>
                </c:pt>
                <c:pt idx="14">
                  <c:v>2005</c:v>
                </c:pt>
                <c:pt idx="15">
                  <c:v>2005.25</c:v>
                </c:pt>
                <c:pt idx="16">
                  <c:v>2005.5</c:v>
                </c:pt>
                <c:pt idx="17">
                  <c:v>2005.75</c:v>
                </c:pt>
                <c:pt idx="18">
                  <c:v>2006</c:v>
                </c:pt>
                <c:pt idx="19">
                  <c:v>2006.25</c:v>
                </c:pt>
                <c:pt idx="20">
                  <c:v>2006.5</c:v>
                </c:pt>
                <c:pt idx="21">
                  <c:v>2006.75</c:v>
                </c:pt>
                <c:pt idx="22">
                  <c:v>2007</c:v>
                </c:pt>
                <c:pt idx="23">
                  <c:v>2007.25</c:v>
                </c:pt>
                <c:pt idx="24">
                  <c:v>2007.5</c:v>
                </c:pt>
                <c:pt idx="25">
                  <c:v>2007.75</c:v>
                </c:pt>
                <c:pt idx="26">
                  <c:v>2008</c:v>
                </c:pt>
                <c:pt idx="27">
                  <c:v>2008.25</c:v>
                </c:pt>
                <c:pt idx="28">
                  <c:v>2008.5</c:v>
                </c:pt>
                <c:pt idx="29">
                  <c:v>2008.75</c:v>
                </c:pt>
                <c:pt idx="30">
                  <c:v>2009</c:v>
                </c:pt>
                <c:pt idx="31">
                  <c:v>2009.25</c:v>
                </c:pt>
                <c:pt idx="32">
                  <c:v>2009.5</c:v>
                </c:pt>
                <c:pt idx="33">
                  <c:v>2009.75</c:v>
                </c:pt>
                <c:pt idx="34">
                  <c:v>2010</c:v>
                </c:pt>
                <c:pt idx="35">
                  <c:v>2010.25</c:v>
                </c:pt>
                <c:pt idx="36">
                  <c:v>2010.5</c:v>
                </c:pt>
                <c:pt idx="37">
                  <c:v>2010.75</c:v>
                </c:pt>
                <c:pt idx="38">
                  <c:v>2011</c:v>
                </c:pt>
                <c:pt idx="39">
                  <c:v>2011.25</c:v>
                </c:pt>
                <c:pt idx="40">
                  <c:v>2011.5</c:v>
                </c:pt>
                <c:pt idx="41">
                  <c:v>2011.75</c:v>
                </c:pt>
                <c:pt idx="42">
                  <c:v>2012</c:v>
                </c:pt>
                <c:pt idx="43">
                  <c:v>2012.25</c:v>
                </c:pt>
                <c:pt idx="44">
                  <c:v>2012.5</c:v>
                </c:pt>
                <c:pt idx="45">
                  <c:v>2012.75</c:v>
                </c:pt>
                <c:pt idx="46">
                  <c:v>2013</c:v>
                </c:pt>
                <c:pt idx="47">
                  <c:v>2013.25</c:v>
                </c:pt>
                <c:pt idx="48">
                  <c:v>2013.5</c:v>
                </c:pt>
                <c:pt idx="49">
                  <c:v>2013.75</c:v>
                </c:pt>
                <c:pt idx="50">
                  <c:v>2014</c:v>
                </c:pt>
                <c:pt idx="51">
                  <c:v>2014.25</c:v>
                </c:pt>
                <c:pt idx="52">
                  <c:v>2014.5</c:v>
                </c:pt>
                <c:pt idx="53">
                  <c:v>2014.75</c:v>
                </c:pt>
                <c:pt idx="54">
                  <c:v>2015</c:v>
                </c:pt>
                <c:pt idx="55">
                  <c:v>2015.25</c:v>
                </c:pt>
                <c:pt idx="56">
                  <c:v>2015.5</c:v>
                </c:pt>
                <c:pt idx="57">
                  <c:v>2015.75</c:v>
                </c:pt>
                <c:pt idx="58">
                  <c:v>2016</c:v>
                </c:pt>
                <c:pt idx="59">
                  <c:v>2016.25</c:v>
                </c:pt>
                <c:pt idx="60">
                  <c:v>2016.5</c:v>
                </c:pt>
                <c:pt idx="61">
                  <c:v>2016.75</c:v>
                </c:pt>
                <c:pt idx="62">
                  <c:v>2017</c:v>
                </c:pt>
                <c:pt idx="63">
                  <c:v>2017.25</c:v>
                </c:pt>
                <c:pt idx="64">
                  <c:v>2017.5</c:v>
                </c:pt>
                <c:pt idx="65">
                  <c:v>2017.75</c:v>
                </c:pt>
                <c:pt idx="66">
                  <c:v>2018</c:v>
                </c:pt>
                <c:pt idx="67">
                  <c:v>2018.25</c:v>
                </c:pt>
                <c:pt idx="68">
                  <c:v>2018.5</c:v>
                </c:pt>
                <c:pt idx="69">
                  <c:v>2018.75</c:v>
                </c:pt>
                <c:pt idx="70">
                  <c:v>2019</c:v>
                </c:pt>
              </c:numCache>
            </c:numRef>
          </c:cat>
          <c:val>
            <c:numRef>
              <c:f>Figura_2_4!$L$6:$L$76</c:f>
              <c:numCache>
                <c:formatCode>0.0</c:formatCode>
                <c:ptCount val="71"/>
                <c:pt idx="0">
                  <c:v>-3.2225008626620095</c:v>
                </c:pt>
                <c:pt idx="1">
                  <c:v>-3.21466355174663</c:v>
                </c:pt>
                <c:pt idx="2">
                  <c:v>-3.0610878043790257</c:v>
                </c:pt>
                <c:pt idx="3">
                  <c:v>-3.2767182414924907</c:v>
                </c:pt>
                <c:pt idx="4">
                  <c:v>-3.329322666184662</c:v>
                </c:pt>
                <c:pt idx="5">
                  <c:v>-3.5999740705893166</c:v>
                </c:pt>
                <c:pt idx="6">
                  <c:v>-3.9527384993904318</c:v>
                </c:pt>
                <c:pt idx="7">
                  <c:v>-4.1174548953661443</c:v>
                </c:pt>
                <c:pt idx="8">
                  <c:v>-4.772567628863551</c:v>
                </c:pt>
                <c:pt idx="9">
                  <c:v>-4.7647506886202802</c:v>
                </c:pt>
                <c:pt idx="10">
                  <c:v>-3.5941348590754432</c:v>
                </c:pt>
                <c:pt idx="11">
                  <c:v>-3.5928879891036982</c:v>
                </c:pt>
                <c:pt idx="12">
                  <c:v>-2.8859361158709116</c:v>
                </c:pt>
                <c:pt idx="13">
                  <c:v>-2.5620286971206543</c:v>
                </c:pt>
                <c:pt idx="14">
                  <c:v>-2.6257435103878626</c:v>
                </c:pt>
                <c:pt idx="15">
                  <c:v>-1.417338887843109</c:v>
                </c:pt>
                <c:pt idx="16">
                  <c:v>-0.94408896619614324</c:v>
                </c:pt>
                <c:pt idx="17">
                  <c:v>-0.57641574018481201</c:v>
                </c:pt>
                <c:pt idx="18">
                  <c:v>-0.68732343012770958</c:v>
                </c:pt>
                <c:pt idx="19">
                  <c:v>0.18525503848823566</c:v>
                </c:pt>
                <c:pt idx="20">
                  <c:v>0.36851902041025442</c:v>
                </c:pt>
                <c:pt idx="21">
                  <c:v>0.94812595105914776</c:v>
                </c:pt>
                <c:pt idx="22">
                  <c:v>0.32556626279158202</c:v>
                </c:pt>
                <c:pt idx="23">
                  <c:v>0.32479942469894757</c:v>
                </c:pt>
                <c:pt idx="24">
                  <c:v>-0.31659036939959223</c:v>
                </c:pt>
                <c:pt idx="25">
                  <c:v>1.201566069171168</c:v>
                </c:pt>
                <c:pt idx="26">
                  <c:v>2.9623692796400678</c:v>
                </c:pt>
                <c:pt idx="27">
                  <c:v>2.0810479001009772</c:v>
                </c:pt>
                <c:pt idx="28">
                  <c:v>0.99514651857670156</c:v>
                </c:pt>
                <c:pt idx="29">
                  <c:v>-1.2142231118217266</c:v>
                </c:pt>
                <c:pt idx="30">
                  <c:v>-3.5549023413710188</c:v>
                </c:pt>
                <c:pt idx="31">
                  <c:v>-5.1433942192031914</c:v>
                </c:pt>
                <c:pt idx="32">
                  <c:v>-5.0283505841085026</c:v>
                </c:pt>
                <c:pt idx="33">
                  <c:v>-4.9208706008168921</c:v>
                </c:pt>
                <c:pt idx="34">
                  <c:v>-5.2008603154260067</c:v>
                </c:pt>
                <c:pt idx="35">
                  <c:v>-3.6472109779099231</c:v>
                </c:pt>
                <c:pt idx="36">
                  <c:v>-2.4638532443628915</c:v>
                </c:pt>
                <c:pt idx="37">
                  <c:v>-1.6038384127596506</c:v>
                </c:pt>
                <c:pt idx="38">
                  <c:v>-0.32910165130299623</c:v>
                </c:pt>
                <c:pt idx="39">
                  <c:v>1.2739678419595914E-2</c:v>
                </c:pt>
                <c:pt idx="40">
                  <c:v>8.3891570661312906E-2</c:v>
                </c:pt>
                <c:pt idx="41">
                  <c:v>0.18434280762442359</c:v>
                </c:pt>
                <c:pt idx="42">
                  <c:v>0.77831275308401504</c:v>
                </c:pt>
                <c:pt idx="43">
                  <c:v>0.9323656128888993</c:v>
                </c:pt>
                <c:pt idx="44">
                  <c:v>0.67481924867630572</c:v>
                </c:pt>
                <c:pt idx="45">
                  <c:v>0.26619401743962878</c:v>
                </c:pt>
                <c:pt idx="46">
                  <c:v>0.24483006391568876</c:v>
                </c:pt>
                <c:pt idx="47">
                  <c:v>1.042258758372173</c:v>
                </c:pt>
                <c:pt idx="48">
                  <c:v>0.38885186459182047</c:v>
                </c:pt>
                <c:pt idx="49">
                  <c:v>-0.22552685300188477</c:v>
                </c:pt>
                <c:pt idx="50">
                  <c:v>-0.64339758171323913</c:v>
                </c:pt>
                <c:pt idx="51">
                  <c:v>-0.88277508611493949</c:v>
                </c:pt>
                <c:pt idx="52">
                  <c:v>-1.2818941209246344</c:v>
                </c:pt>
                <c:pt idx="53">
                  <c:v>-0.61606267932872993</c:v>
                </c:pt>
                <c:pt idx="54">
                  <c:v>-0.91723040774500453</c:v>
                </c:pt>
                <c:pt idx="55">
                  <c:v>-0.2019534610141111</c:v>
                </c:pt>
                <c:pt idx="56">
                  <c:v>8.1459546891912704E-2</c:v>
                </c:pt>
                <c:pt idx="57">
                  <c:v>0.28622105251461433</c:v>
                </c:pt>
                <c:pt idx="58">
                  <c:v>0.24042302919714759</c:v>
                </c:pt>
                <c:pt idx="59">
                  <c:v>-0.56170847232062449</c:v>
                </c:pt>
                <c:pt idx="60">
                  <c:v>-0.4925689173243748</c:v>
                </c:pt>
                <c:pt idx="61">
                  <c:v>-0.83675390486325862</c:v>
                </c:pt>
                <c:pt idx="62">
                  <c:v>-1.6175322706622326</c:v>
                </c:pt>
                <c:pt idx="63">
                  <c:v>-2.0735101101198787</c:v>
                </c:pt>
                <c:pt idx="64">
                  <c:v>-1.1375508210498806</c:v>
                </c:pt>
                <c:pt idx="65">
                  <c:v>-1.1265138259114724</c:v>
                </c:pt>
                <c:pt idx="66">
                  <c:v>-0.75125254285007215</c:v>
                </c:pt>
                <c:pt idx="67">
                  <c:v>-0.82628666020001207</c:v>
                </c:pt>
                <c:pt idx="68">
                  <c:v>-1.58281143946494</c:v>
                </c:pt>
                <c:pt idx="69">
                  <c:v>-0.96063026855639966</c:v>
                </c:pt>
                <c:pt idx="70">
                  <c:v>-0.87280347039707507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7-463E-92C7-922824B179D3}"/>
            </c:ext>
          </c:extLst>
        </c:ser>
        <c:ser>
          <c:idx val="3"/>
          <c:order val="3"/>
          <c:tx>
            <c:strRef>
              <c:f>Figura_2_4!#REF!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Figura_2_4!$J$6:$J$76</c:f>
              <c:numCache>
                <c:formatCode>General</c:formatCode>
                <c:ptCount val="71"/>
                <c:pt idx="0">
                  <c:v>2001.5</c:v>
                </c:pt>
                <c:pt idx="1">
                  <c:v>2001.75</c:v>
                </c:pt>
                <c:pt idx="2">
                  <c:v>2002</c:v>
                </c:pt>
                <c:pt idx="3">
                  <c:v>2002.25</c:v>
                </c:pt>
                <c:pt idx="4">
                  <c:v>2002.5</c:v>
                </c:pt>
                <c:pt idx="5">
                  <c:v>2002.75</c:v>
                </c:pt>
                <c:pt idx="6">
                  <c:v>2003</c:v>
                </c:pt>
                <c:pt idx="7">
                  <c:v>2003.25</c:v>
                </c:pt>
                <c:pt idx="8">
                  <c:v>2003.5</c:v>
                </c:pt>
                <c:pt idx="9">
                  <c:v>2003.75</c:v>
                </c:pt>
                <c:pt idx="10">
                  <c:v>2004</c:v>
                </c:pt>
                <c:pt idx="11">
                  <c:v>2004.25</c:v>
                </c:pt>
                <c:pt idx="12">
                  <c:v>2004.5</c:v>
                </c:pt>
                <c:pt idx="13">
                  <c:v>2004.75</c:v>
                </c:pt>
                <c:pt idx="14">
                  <c:v>2005</c:v>
                </c:pt>
                <c:pt idx="15">
                  <c:v>2005.25</c:v>
                </c:pt>
                <c:pt idx="16">
                  <c:v>2005.5</c:v>
                </c:pt>
                <c:pt idx="17">
                  <c:v>2005.75</c:v>
                </c:pt>
                <c:pt idx="18">
                  <c:v>2006</c:v>
                </c:pt>
                <c:pt idx="19">
                  <c:v>2006.25</c:v>
                </c:pt>
                <c:pt idx="20">
                  <c:v>2006.5</c:v>
                </c:pt>
                <c:pt idx="21">
                  <c:v>2006.75</c:v>
                </c:pt>
                <c:pt idx="22">
                  <c:v>2007</c:v>
                </c:pt>
                <c:pt idx="23">
                  <c:v>2007.25</c:v>
                </c:pt>
                <c:pt idx="24">
                  <c:v>2007.5</c:v>
                </c:pt>
                <c:pt idx="25">
                  <c:v>2007.75</c:v>
                </c:pt>
                <c:pt idx="26">
                  <c:v>2008</c:v>
                </c:pt>
                <c:pt idx="27">
                  <c:v>2008.25</c:v>
                </c:pt>
                <c:pt idx="28">
                  <c:v>2008.5</c:v>
                </c:pt>
                <c:pt idx="29">
                  <c:v>2008.75</c:v>
                </c:pt>
                <c:pt idx="30">
                  <c:v>2009</c:v>
                </c:pt>
                <c:pt idx="31">
                  <c:v>2009.25</c:v>
                </c:pt>
                <c:pt idx="32">
                  <c:v>2009.5</c:v>
                </c:pt>
                <c:pt idx="33">
                  <c:v>2009.75</c:v>
                </c:pt>
                <c:pt idx="34">
                  <c:v>2010</c:v>
                </c:pt>
                <c:pt idx="35">
                  <c:v>2010.25</c:v>
                </c:pt>
                <c:pt idx="36">
                  <c:v>2010.5</c:v>
                </c:pt>
                <c:pt idx="37">
                  <c:v>2010.75</c:v>
                </c:pt>
                <c:pt idx="38">
                  <c:v>2011</c:v>
                </c:pt>
                <c:pt idx="39">
                  <c:v>2011.25</c:v>
                </c:pt>
                <c:pt idx="40">
                  <c:v>2011.5</c:v>
                </c:pt>
                <c:pt idx="41">
                  <c:v>2011.75</c:v>
                </c:pt>
                <c:pt idx="42">
                  <c:v>2012</c:v>
                </c:pt>
                <c:pt idx="43">
                  <c:v>2012.25</c:v>
                </c:pt>
                <c:pt idx="44">
                  <c:v>2012.5</c:v>
                </c:pt>
                <c:pt idx="45">
                  <c:v>2012.75</c:v>
                </c:pt>
                <c:pt idx="46">
                  <c:v>2013</c:v>
                </c:pt>
                <c:pt idx="47">
                  <c:v>2013.25</c:v>
                </c:pt>
                <c:pt idx="48">
                  <c:v>2013.5</c:v>
                </c:pt>
                <c:pt idx="49">
                  <c:v>2013.75</c:v>
                </c:pt>
                <c:pt idx="50">
                  <c:v>2014</c:v>
                </c:pt>
                <c:pt idx="51">
                  <c:v>2014.25</c:v>
                </c:pt>
                <c:pt idx="52">
                  <c:v>2014.5</c:v>
                </c:pt>
                <c:pt idx="53">
                  <c:v>2014.75</c:v>
                </c:pt>
                <c:pt idx="54">
                  <c:v>2015</c:v>
                </c:pt>
                <c:pt idx="55">
                  <c:v>2015.25</c:v>
                </c:pt>
                <c:pt idx="56">
                  <c:v>2015.5</c:v>
                </c:pt>
                <c:pt idx="57">
                  <c:v>2015.75</c:v>
                </c:pt>
                <c:pt idx="58">
                  <c:v>2016</c:v>
                </c:pt>
                <c:pt idx="59">
                  <c:v>2016.25</c:v>
                </c:pt>
                <c:pt idx="60">
                  <c:v>2016.5</c:v>
                </c:pt>
                <c:pt idx="61">
                  <c:v>2016.75</c:v>
                </c:pt>
                <c:pt idx="62">
                  <c:v>2017</c:v>
                </c:pt>
                <c:pt idx="63">
                  <c:v>2017.25</c:v>
                </c:pt>
                <c:pt idx="64">
                  <c:v>2017.5</c:v>
                </c:pt>
                <c:pt idx="65">
                  <c:v>2017.75</c:v>
                </c:pt>
                <c:pt idx="66">
                  <c:v>2018</c:v>
                </c:pt>
                <c:pt idx="67">
                  <c:v>2018.25</c:v>
                </c:pt>
                <c:pt idx="68">
                  <c:v>2018.5</c:v>
                </c:pt>
                <c:pt idx="69">
                  <c:v>2018.75</c:v>
                </c:pt>
                <c:pt idx="70">
                  <c:v>2019</c:v>
                </c:pt>
              </c:numCache>
            </c:numRef>
          </c:cat>
          <c:val>
            <c:numRef>
              <c:f>Figura_2_4!#REF!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7-463E-92C7-922824B1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7040552"/>
        <c:axId val="647044080"/>
      </c:areaChart>
      <c:lineChart>
        <c:grouping val="standard"/>
        <c:varyColors val="0"/>
        <c:ser>
          <c:idx val="0"/>
          <c:order val="0"/>
          <c:tx>
            <c:strRef>
              <c:f>Figura_2_4!$B$1</c:f>
              <c:strCache>
                <c:ptCount val="1"/>
                <c:pt idx="0">
                  <c:v>IPoM Septiembre 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Figura_2_4!$J$6:$J$76</c:f>
              <c:numCache>
                <c:formatCode>General</c:formatCode>
                <c:ptCount val="71"/>
                <c:pt idx="0">
                  <c:v>2001.5</c:v>
                </c:pt>
                <c:pt idx="1">
                  <c:v>2001.75</c:v>
                </c:pt>
                <c:pt idx="2">
                  <c:v>2002</c:v>
                </c:pt>
                <c:pt idx="3">
                  <c:v>2002.25</c:v>
                </c:pt>
                <c:pt idx="4">
                  <c:v>2002.5</c:v>
                </c:pt>
                <c:pt idx="5">
                  <c:v>2002.75</c:v>
                </c:pt>
                <c:pt idx="6">
                  <c:v>2003</c:v>
                </c:pt>
                <c:pt idx="7">
                  <c:v>2003.25</c:v>
                </c:pt>
                <c:pt idx="8">
                  <c:v>2003.5</c:v>
                </c:pt>
                <c:pt idx="9">
                  <c:v>2003.75</c:v>
                </c:pt>
                <c:pt idx="10">
                  <c:v>2004</c:v>
                </c:pt>
                <c:pt idx="11">
                  <c:v>2004.25</c:v>
                </c:pt>
                <c:pt idx="12">
                  <c:v>2004.5</c:v>
                </c:pt>
                <c:pt idx="13">
                  <c:v>2004.75</c:v>
                </c:pt>
                <c:pt idx="14">
                  <c:v>2005</c:v>
                </c:pt>
                <c:pt idx="15">
                  <c:v>2005.25</c:v>
                </c:pt>
                <c:pt idx="16">
                  <c:v>2005.5</c:v>
                </c:pt>
                <c:pt idx="17">
                  <c:v>2005.75</c:v>
                </c:pt>
                <c:pt idx="18">
                  <c:v>2006</c:v>
                </c:pt>
                <c:pt idx="19">
                  <c:v>2006.25</c:v>
                </c:pt>
                <c:pt idx="20">
                  <c:v>2006.5</c:v>
                </c:pt>
                <c:pt idx="21">
                  <c:v>2006.75</c:v>
                </c:pt>
                <c:pt idx="22">
                  <c:v>2007</c:v>
                </c:pt>
                <c:pt idx="23">
                  <c:v>2007.25</c:v>
                </c:pt>
                <c:pt idx="24">
                  <c:v>2007.5</c:v>
                </c:pt>
                <c:pt idx="25">
                  <c:v>2007.75</c:v>
                </c:pt>
                <c:pt idx="26">
                  <c:v>2008</c:v>
                </c:pt>
                <c:pt idx="27">
                  <c:v>2008.25</c:v>
                </c:pt>
                <c:pt idx="28">
                  <c:v>2008.5</c:v>
                </c:pt>
                <c:pt idx="29">
                  <c:v>2008.75</c:v>
                </c:pt>
                <c:pt idx="30">
                  <c:v>2009</c:v>
                </c:pt>
                <c:pt idx="31">
                  <c:v>2009.25</c:v>
                </c:pt>
                <c:pt idx="32">
                  <c:v>2009.5</c:v>
                </c:pt>
                <c:pt idx="33">
                  <c:v>2009.75</c:v>
                </c:pt>
                <c:pt idx="34">
                  <c:v>2010</c:v>
                </c:pt>
                <c:pt idx="35">
                  <c:v>2010.25</c:v>
                </c:pt>
                <c:pt idx="36">
                  <c:v>2010.5</c:v>
                </c:pt>
                <c:pt idx="37">
                  <c:v>2010.75</c:v>
                </c:pt>
                <c:pt idx="38">
                  <c:v>2011</c:v>
                </c:pt>
                <c:pt idx="39">
                  <c:v>2011.25</c:v>
                </c:pt>
                <c:pt idx="40">
                  <c:v>2011.5</c:v>
                </c:pt>
                <c:pt idx="41">
                  <c:v>2011.75</c:v>
                </c:pt>
                <c:pt idx="42">
                  <c:v>2012</c:v>
                </c:pt>
                <c:pt idx="43">
                  <c:v>2012.25</c:v>
                </c:pt>
                <c:pt idx="44">
                  <c:v>2012.5</c:v>
                </c:pt>
                <c:pt idx="45">
                  <c:v>2012.75</c:v>
                </c:pt>
                <c:pt idx="46">
                  <c:v>2013</c:v>
                </c:pt>
                <c:pt idx="47">
                  <c:v>2013.25</c:v>
                </c:pt>
                <c:pt idx="48">
                  <c:v>2013.5</c:v>
                </c:pt>
                <c:pt idx="49">
                  <c:v>2013.75</c:v>
                </c:pt>
                <c:pt idx="50">
                  <c:v>2014</c:v>
                </c:pt>
                <c:pt idx="51">
                  <c:v>2014.25</c:v>
                </c:pt>
                <c:pt idx="52">
                  <c:v>2014.5</c:v>
                </c:pt>
                <c:pt idx="53">
                  <c:v>2014.75</c:v>
                </c:pt>
                <c:pt idx="54">
                  <c:v>2015</c:v>
                </c:pt>
                <c:pt idx="55">
                  <c:v>2015.25</c:v>
                </c:pt>
                <c:pt idx="56">
                  <c:v>2015.5</c:v>
                </c:pt>
                <c:pt idx="57">
                  <c:v>2015.75</c:v>
                </c:pt>
                <c:pt idx="58">
                  <c:v>2016</c:v>
                </c:pt>
                <c:pt idx="59">
                  <c:v>2016.25</c:v>
                </c:pt>
                <c:pt idx="60">
                  <c:v>2016.5</c:v>
                </c:pt>
                <c:pt idx="61">
                  <c:v>2016.75</c:v>
                </c:pt>
                <c:pt idx="62">
                  <c:v>2017</c:v>
                </c:pt>
                <c:pt idx="63">
                  <c:v>2017.25</c:v>
                </c:pt>
                <c:pt idx="64">
                  <c:v>2017.5</c:v>
                </c:pt>
                <c:pt idx="65">
                  <c:v>2017.75</c:v>
                </c:pt>
                <c:pt idx="66">
                  <c:v>2018</c:v>
                </c:pt>
                <c:pt idx="67">
                  <c:v>2018.25</c:v>
                </c:pt>
                <c:pt idx="68">
                  <c:v>2018.5</c:v>
                </c:pt>
                <c:pt idx="69">
                  <c:v>2018.75</c:v>
                </c:pt>
                <c:pt idx="70">
                  <c:v>2019</c:v>
                </c:pt>
              </c:numCache>
            </c:numRef>
          </c:cat>
          <c:val>
            <c:numRef>
              <c:f>Figura_2_4!#REF!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E7-463E-92C7-922824B1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040552"/>
        <c:axId val="647044080"/>
      </c:lineChart>
      <c:lineChart>
        <c:grouping val="standard"/>
        <c:varyColors val="0"/>
        <c:ser>
          <c:idx val="1"/>
          <c:order val="1"/>
          <c:tx>
            <c:strRef>
              <c:f>Figura_2_4!#REF!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Figura_2_4!$J$6:$J$76</c:f>
              <c:numCache>
                <c:formatCode>General</c:formatCode>
                <c:ptCount val="71"/>
                <c:pt idx="0">
                  <c:v>2001.5</c:v>
                </c:pt>
                <c:pt idx="1">
                  <c:v>2001.75</c:v>
                </c:pt>
                <c:pt idx="2">
                  <c:v>2002</c:v>
                </c:pt>
                <c:pt idx="3">
                  <c:v>2002.25</c:v>
                </c:pt>
                <c:pt idx="4">
                  <c:v>2002.5</c:v>
                </c:pt>
                <c:pt idx="5">
                  <c:v>2002.75</c:v>
                </c:pt>
                <c:pt idx="6">
                  <c:v>2003</c:v>
                </c:pt>
                <c:pt idx="7">
                  <c:v>2003.25</c:v>
                </c:pt>
                <c:pt idx="8">
                  <c:v>2003.5</c:v>
                </c:pt>
                <c:pt idx="9">
                  <c:v>2003.75</c:v>
                </c:pt>
                <c:pt idx="10">
                  <c:v>2004</c:v>
                </c:pt>
                <c:pt idx="11">
                  <c:v>2004.25</c:v>
                </c:pt>
                <c:pt idx="12">
                  <c:v>2004.5</c:v>
                </c:pt>
                <c:pt idx="13">
                  <c:v>2004.75</c:v>
                </c:pt>
                <c:pt idx="14">
                  <c:v>2005</c:v>
                </c:pt>
                <c:pt idx="15">
                  <c:v>2005.25</c:v>
                </c:pt>
                <c:pt idx="16">
                  <c:v>2005.5</c:v>
                </c:pt>
                <c:pt idx="17">
                  <c:v>2005.75</c:v>
                </c:pt>
                <c:pt idx="18">
                  <c:v>2006</c:v>
                </c:pt>
                <c:pt idx="19">
                  <c:v>2006.25</c:v>
                </c:pt>
                <c:pt idx="20">
                  <c:v>2006.5</c:v>
                </c:pt>
                <c:pt idx="21">
                  <c:v>2006.75</c:v>
                </c:pt>
                <c:pt idx="22">
                  <c:v>2007</c:v>
                </c:pt>
                <c:pt idx="23">
                  <c:v>2007.25</c:v>
                </c:pt>
                <c:pt idx="24">
                  <c:v>2007.5</c:v>
                </c:pt>
                <c:pt idx="25">
                  <c:v>2007.75</c:v>
                </c:pt>
                <c:pt idx="26">
                  <c:v>2008</c:v>
                </c:pt>
                <c:pt idx="27">
                  <c:v>2008.25</c:v>
                </c:pt>
                <c:pt idx="28">
                  <c:v>2008.5</c:v>
                </c:pt>
                <c:pt idx="29">
                  <c:v>2008.75</c:v>
                </c:pt>
                <c:pt idx="30">
                  <c:v>2009</c:v>
                </c:pt>
                <c:pt idx="31">
                  <c:v>2009.25</c:v>
                </c:pt>
                <c:pt idx="32">
                  <c:v>2009.5</c:v>
                </c:pt>
                <c:pt idx="33">
                  <c:v>2009.75</c:v>
                </c:pt>
                <c:pt idx="34">
                  <c:v>2010</c:v>
                </c:pt>
                <c:pt idx="35">
                  <c:v>2010.25</c:v>
                </c:pt>
                <c:pt idx="36">
                  <c:v>2010.5</c:v>
                </c:pt>
                <c:pt idx="37">
                  <c:v>2010.75</c:v>
                </c:pt>
                <c:pt idx="38">
                  <c:v>2011</c:v>
                </c:pt>
                <c:pt idx="39">
                  <c:v>2011.25</c:v>
                </c:pt>
                <c:pt idx="40">
                  <c:v>2011.5</c:v>
                </c:pt>
                <c:pt idx="41">
                  <c:v>2011.75</c:v>
                </c:pt>
                <c:pt idx="42">
                  <c:v>2012</c:v>
                </c:pt>
                <c:pt idx="43">
                  <c:v>2012.25</c:v>
                </c:pt>
                <c:pt idx="44">
                  <c:v>2012.5</c:v>
                </c:pt>
                <c:pt idx="45">
                  <c:v>2012.75</c:v>
                </c:pt>
                <c:pt idx="46">
                  <c:v>2013</c:v>
                </c:pt>
                <c:pt idx="47">
                  <c:v>2013.25</c:v>
                </c:pt>
                <c:pt idx="48">
                  <c:v>2013.5</c:v>
                </c:pt>
                <c:pt idx="49">
                  <c:v>2013.75</c:v>
                </c:pt>
                <c:pt idx="50">
                  <c:v>2014</c:v>
                </c:pt>
                <c:pt idx="51">
                  <c:v>2014.25</c:v>
                </c:pt>
                <c:pt idx="52">
                  <c:v>2014.5</c:v>
                </c:pt>
                <c:pt idx="53">
                  <c:v>2014.75</c:v>
                </c:pt>
                <c:pt idx="54">
                  <c:v>2015</c:v>
                </c:pt>
                <c:pt idx="55">
                  <c:v>2015.25</c:v>
                </c:pt>
                <c:pt idx="56">
                  <c:v>2015.5</c:v>
                </c:pt>
                <c:pt idx="57">
                  <c:v>2015.75</c:v>
                </c:pt>
                <c:pt idx="58">
                  <c:v>2016</c:v>
                </c:pt>
                <c:pt idx="59">
                  <c:v>2016.25</c:v>
                </c:pt>
                <c:pt idx="60">
                  <c:v>2016.5</c:v>
                </c:pt>
                <c:pt idx="61">
                  <c:v>2016.75</c:v>
                </c:pt>
                <c:pt idx="62">
                  <c:v>2017</c:v>
                </c:pt>
                <c:pt idx="63">
                  <c:v>2017.25</c:v>
                </c:pt>
                <c:pt idx="64">
                  <c:v>2017.5</c:v>
                </c:pt>
                <c:pt idx="65">
                  <c:v>2017.75</c:v>
                </c:pt>
                <c:pt idx="66">
                  <c:v>2018</c:v>
                </c:pt>
                <c:pt idx="67">
                  <c:v>2018.25</c:v>
                </c:pt>
                <c:pt idx="68">
                  <c:v>2018.5</c:v>
                </c:pt>
                <c:pt idx="69">
                  <c:v>2018.75</c:v>
                </c:pt>
                <c:pt idx="70">
                  <c:v>2019</c:v>
                </c:pt>
              </c:numCache>
            </c:numRef>
          </c:cat>
          <c:val>
            <c:numRef>
              <c:f>Figura_2_4!#REF!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E7-463E-92C7-922824B1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7046040"/>
        <c:axId val="647040944"/>
      </c:lineChart>
      <c:catAx>
        <c:axId val="64704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47044080"/>
        <c:crosses val="autoZero"/>
        <c:auto val="1"/>
        <c:lblAlgn val="ctr"/>
        <c:lblOffset val="100"/>
        <c:tickLblSkip val="6"/>
        <c:noMultiLvlLbl val="0"/>
      </c:catAx>
      <c:valAx>
        <c:axId val="647044080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47040552"/>
        <c:crosses val="autoZero"/>
        <c:crossBetween val="midCat"/>
      </c:valAx>
      <c:valAx>
        <c:axId val="647040944"/>
        <c:scaling>
          <c:orientation val="minMax"/>
          <c:min val="-6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647046040"/>
        <c:crosses val="max"/>
        <c:crossBetween val="between"/>
      </c:valAx>
      <c:catAx>
        <c:axId val="647046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7040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11</xdr:col>
      <xdr:colOff>594000</xdr:colOff>
      <xdr:row>21</xdr:row>
      <xdr:rowOff>1500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261937</xdr:colOff>
      <xdr:row>14</xdr:row>
      <xdr:rowOff>9525</xdr:rowOff>
    </xdr:from>
    <xdr:ext cx="228076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1785937" y="2952750"/>
              <a:ext cx="2280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𝑠𝑠</m:t>
                        </m:r>
                      </m:sub>
                    </m:sSub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1785937" y="2952750"/>
              <a:ext cx="228076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𝑈_𝑠𝑠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276225</xdr:colOff>
      <xdr:row>13</xdr:row>
      <xdr:rowOff>57150</xdr:rowOff>
    </xdr:from>
    <xdr:ext cx="14760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/>
            <xdr:cNvSpPr txBox="1"/>
          </xdr:nvSpPr>
          <xdr:spPr>
            <a:xfrm>
              <a:off x="1800225" y="3009900"/>
              <a:ext cx="1476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1</m:t>
                        </m:r>
                      </m:sub>
                    </m:sSub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4" name="CuadroTexto 3"/>
            <xdr:cNvSpPr txBox="1"/>
          </xdr:nvSpPr>
          <xdr:spPr>
            <a:xfrm>
              <a:off x="1800225" y="3009900"/>
              <a:ext cx="14760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𝑡_1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266700</xdr:colOff>
      <xdr:row>12</xdr:row>
      <xdr:rowOff>66675</xdr:rowOff>
    </xdr:from>
    <xdr:ext cx="15087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/>
            <xdr:cNvSpPr txBox="1"/>
          </xdr:nvSpPr>
          <xdr:spPr>
            <a:xfrm>
              <a:off x="1790700" y="2771775"/>
              <a:ext cx="1508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2</m:t>
                        </m:r>
                      </m:sub>
                    </m:sSub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5" name="CuadroTexto 4"/>
            <xdr:cNvSpPr txBox="1"/>
          </xdr:nvSpPr>
          <xdr:spPr>
            <a:xfrm>
              <a:off x="1790700" y="2771775"/>
              <a:ext cx="1508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𝑡_2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276225</xdr:colOff>
      <xdr:row>11</xdr:row>
      <xdr:rowOff>66675</xdr:rowOff>
    </xdr:from>
    <xdr:ext cx="150875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1800225" y="2524125"/>
              <a:ext cx="1508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𝑡</m:t>
                        </m:r>
                      </m:e>
                      <m:sub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5</m:t>
                        </m:r>
                      </m:sub>
                    </m:sSub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1800225" y="2524125"/>
              <a:ext cx="150875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𝑡_5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285750</xdr:colOff>
      <xdr:row>10</xdr:row>
      <xdr:rowOff>28575</xdr:rowOff>
    </xdr:from>
    <xdr:ext cx="10977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809750" y="2238375"/>
              <a:ext cx="1097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100" b="0" i="1">
                        <a:latin typeface="Cambria Math" panose="02040503050406030204" pitchFamily="18" charset="0"/>
                      </a:rPr>
                      <m:t>𝛾</m:t>
                    </m:r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809750" y="2238375"/>
              <a:ext cx="10977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𝛾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276225</xdr:colOff>
      <xdr:row>8</xdr:row>
      <xdr:rowOff>76200</xdr:rowOff>
    </xdr:from>
    <xdr:ext cx="107337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1800225" y="1790700"/>
              <a:ext cx="10733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100" b="0" i="1">
                        <a:latin typeface="Cambria Math" panose="02040503050406030204" pitchFamily="18" charset="0"/>
                      </a:rPr>
                      <m:t>𝜆</m:t>
                    </m:r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1800225" y="1790700"/>
              <a:ext cx="10733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𝜆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285750</xdr:colOff>
      <xdr:row>9</xdr:row>
      <xdr:rowOff>66675</xdr:rowOff>
    </xdr:from>
    <xdr:ext cx="11195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1809750" y="2028825"/>
              <a:ext cx="11195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100" b="0" i="1">
                        <a:latin typeface="Cambria Math" panose="02040503050406030204" pitchFamily="18" charset="0"/>
                      </a:rPr>
                      <m:t>𝜅</m:t>
                    </m:r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1809750" y="2028825"/>
              <a:ext cx="11195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𝜅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276225</xdr:colOff>
      <xdr:row>7</xdr:row>
      <xdr:rowOff>28575</xdr:rowOff>
    </xdr:from>
    <xdr:ext cx="131254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/>
            <xdr:cNvSpPr txBox="1"/>
          </xdr:nvSpPr>
          <xdr:spPr>
            <a:xfrm>
              <a:off x="1800225" y="1495425"/>
              <a:ext cx="13125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100" b="0" i="1">
                        <a:latin typeface="Cambria Math" panose="02040503050406030204" pitchFamily="18" charset="0"/>
                      </a:rPr>
                      <m:t>𝜙</m:t>
                    </m:r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11" name="CuadroTexto 10"/>
            <xdr:cNvSpPr txBox="1"/>
          </xdr:nvSpPr>
          <xdr:spPr>
            <a:xfrm>
              <a:off x="1800225" y="1495425"/>
              <a:ext cx="131254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𝜙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228600</xdr:colOff>
      <xdr:row>6</xdr:row>
      <xdr:rowOff>47625</xdr:rowOff>
    </xdr:from>
    <xdr:ext cx="22006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1752600" y="1266825"/>
              <a:ext cx="22006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s-CL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𝐺</m:t>
                        </m:r>
                      </m:e>
                      <m:sub>
                        <m:r>
                          <a:rPr lang="es-CL" sz="1100" b="0" i="1">
                            <a:latin typeface="Cambria Math" panose="02040503050406030204" pitchFamily="18" charset="0"/>
                          </a:rPr>
                          <m:t>𝑠𝑠</m:t>
                        </m:r>
                      </m:sub>
                    </m:sSub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1752600" y="1266825"/>
              <a:ext cx="22006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𝐺_𝑠𝑠</a:t>
              </a:r>
              <a:endParaRPr lang="es-CL" sz="1100"/>
            </a:p>
          </xdr:txBody>
        </xdr:sp>
      </mc:Fallback>
    </mc:AlternateContent>
    <xdr:clientData/>
  </xdr:oneCellAnchor>
  <xdr:oneCellAnchor>
    <xdr:from>
      <xdr:col>2</xdr:col>
      <xdr:colOff>295275</xdr:colOff>
      <xdr:row>5</xdr:row>
      <xdr:rowOff>28575</xdr:rowOff>
    </xdr:from>
    <xdr:ext cx="115352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1819275" y="1000125"/>
              <a:ext cx="11535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L" sz="1100" b="0" i="1">
                        <a:latin typeface="Cambria Math" panose="02040503050406030204" pitchFamily="18" charset="0"/>
                      </a:rPr>
                      <m:t>𝜃</m:t>
                    </m:r>
                  </m:oMath>
                </m:oMathPara>
              </a14:m>
              <a:endParaRPr lang="es-CL" sz="1100"/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1819275" y="1000125"/>
              <a:ext cx="115352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𝜃</a:t>
              </a:r>
              <a:endParaRPr lang="es-CL" sz="1100"/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0.74745</cdr:x>
      <cdr:y>0.0379</cdr:y>
    </cdr:from>
    <cdr:to>
      <cdr:x>0.95402</cdr:x>
      <cdr:y>0.70501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2152651" y="122796"/>
          <a:ext cx="594928" cy="216143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13</xdr:col>
      <xdr:colOff>594000</xdr:colOff>
      <xdr:row>22</xdr:row>
      <xdr:rowOff>1500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0.75076</cdr:x>
      <cdr:y>0.0379</cdr:y>
    </cdr:from>
    <cdr:to>
      <cdr:x>0.95402</cdr:x>
      <cdr:y>0.76141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2162175" y="122795"/>
          <a:ext cx="585403" cy="2344179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3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495300</xdr:colOff>
      <xdr:row>7</xdr:row>
      <xdr:rowOff>66675</xdr:rowOff>
    </xdr:from>
    <xdr:to>
      <xdr:col>10</xdr:col>
      <xdr:colOff>249713</xdr:colOff>
      <xdr:row>20</xdr:row>
      <xdr:rowOff>33069</xdr:rowOff>
    </xdr:to>
    <xdr:sp macro="" textlink="">
      <xdr:nvSpPr>
        <xdr:cNvPr id="4" name="Rectángulo 3"/>
        <xdr:cNvSpPr/>
      </xdr:nvSpPr>
      <xdr:spPr>
        <a:xfrm>
          <a:off x="6877050" y="685800"/>
          <a:ext cx="516413" cy="2442894"/>
        </a:xfrm>
        <a:prstGeom prst="rect">
          <a:avLst/>
        </a:prstGeom>
        <a:solidFill>
          <a:schemeClr val="accent1">
            <a:alpha val="2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CL" sz="1100"/>
        </a:p>
      </xdr:txBody>
    </xdr:sp>
    <xdr:clientData/>
  </xdr:twoCellAnchor>
  <xdr:twoCellAnchor>
    <xdr:from>
      <xdr:col>7</xdr:col>
      <xdr:colOff>0</xdr:colOff>
      <xdr:row>3</xdr:row>
      <xdr:rowOff>0</xdr:rowOff>
    </xdr:from>
    <xdr:to>
      <xdr:col>10</xdr:col>
      <xdr:colOff>594000</xdr:colOff>
      <xdr:row>24</xdr:row>
      <xdr:rowOff>23912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1</xdr:row>
      <xdr:rowOff>57150</xdr:rowOff>
    </xdr:from>
    <xdr:to>
      <xdr:col>17</xdr:col>
      <xdr:colOff>57149</xdr:colOff>
      <xdr:row>19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11</xdr:col>
      <xdr:colOff>461962</xdr:colOff>
      <xdr:row>12</xdr:row>
      <xdr:rowOff>76200</xdr:rowOff>
    </xdr:from>
    <xdr:ext cx="65" cy="172227"/>
    <xdr:sp macro="" textlink="">
      <xdr:nvSpPr>
        <xdr:cNvPr id="5" name="CuadroTexto 4"/>
        <xdr:cNvSpPr txBox="1"/>
      </xdr:nvSpPr>
      <xdr:spPr>
        <a:xfrm>
          <a:off x="7224712" y="331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10</xdr:col>
      <xdr:colOff>376237</xdr:colOff>
      <xdr:row>3</xdr:row>
      <xdr:rowOff>123825</xdr:rowOff>
    </xdr:from>
    <xdr:ext cx="562142" cy="3566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6529387" y="1266825"/>
              <a:ext cx="562142" cy="356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Sup>
                    <m:sSubSupPr>
                      <m:ctrlP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𝜖</m:t>
                      </m:r>
                    </m:e>
                    <m:sub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  <m:sup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𝑦</m:t>
                      </m:r>
                    </m:sup>
                  </m:sSubSup>
                </m:oMath>
              </a14:m>
              <a:r>
                <a:rPr lang="es-CL">
                  <a:effectLst/>
                </a:rPr>
                <a:t> </a:t>
              </a:r>
              <a14:m>
                <m:oMath xmlns:m="http://schemas.openxmlformats.org/officeDocument/2006/math">
                  <m:sSubSup>
                    <m:sSubSupPr>
                      <m:ctrlP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𝜖</m:t>
                      </m:r>
                    </m:e>
                    <m:sub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  <m:sup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𝑌</m:t>
                      </m:r>
                    </m:sup>
                  </m:sSubSup>
                  <m:r>
                    <a:rPr lang="es-CL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  <m:sSubSup>
                    <m:sSubSupPr>
                      <m:ctrlP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SupPr>
                    <m:e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𝜖</m:t>
                      </m:r>
                    </m:e>
                    <m:sub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𝑡</m:t>
                      </m:r>
                    </m:sub>
                    <m:sup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𝐺</m:t>
                      </m:r>
                      <m:r>
                        <a:rPr lang="es-CL" sz="1100" b="0" i="1">
                          <a:solidFill>
                            <a:schemeClr val="tx1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p>
                  </m:sSubSup>
                  <m:r>
                    <a:rPr lang="es-CL" sz="1100" b="0" i="1">
                      <a:solidFill>
                        <a:schemeClr val="tx1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,</m:t>
                  </m:r>
                </m:oMath>
              </a14:m>
              <a:endParaRPr lang="es-CL">
                <a:effectLst/>
              </a:endParaRPr>
            </a:p>
            <a:p>
              <a:endParaRPr lang="es-CL">
                <a:effectLst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6529387" y="1266825"/>
              <a:ext cx="562142" cy="3566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𝜖_𝑡^</a:t>
              </a:r>
              <a:r>
                <a:rPr lang="es-C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𝑦</a:t>
              </a:r>
              <a:r>
                <a:rPr lang="es-CL">
                  <a:effectLst/>
                </a:rPr>
                <a:t> </a:t>
              </a:r>
              <a:r>
                <a:rPr lang="es-C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𝜖_𝑡^𝑌</a:t>
              </a:r>
              <a:r>
                <a:rPr lang="es-C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 </a:t>
              </a:r>
              <a:r>
                <a:rPr lang="es-C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𝜖_𝑡^(</a:t>
              </a:r>
              <a:r>
                <a:rPr lang="es-C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𝐺 </a:t>
              </a:r>
              <a:r>
                <a:rPr lang="es-CL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s-CL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,</a:t>
              </a:r>
              <a:endParaRPr lang="es-CL">
                <a:effectLst/>
              </a:endParaRPr>
            </a:p>
            <a:p>
              <a:endParaRPr lang="es-CL">
                <a:effectLst/>
              </a:endParaRPr>
            </a:p>
          </xdr:txBody>
        </xdr:sp>
      </mc:Fallback>
    </mc:AlternateContent>
    <xdr:clientData/>
  </xdr:oneCellAnchor>
  <xdr:oneCellAnchor>
    <xdr:from>
      <xdr:col>10</xdr:col>
      <xdr:colOff>566737</xdr:colOff>
      <xdr:row>11</xdr:row>
      <xdr:rowOff>0</xdr:rowOff>
    </xdr:from>
    <xdr:ext cx="178510" cy="17703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6719887" y="2800350"/>
              <a:ext cx="178510" cy="177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L" sz="11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𝜖</m:t>
                      </m:r>
                    </m:e>
                    <m:sub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𝑡</m:t>
                      </m:r>
                    </m:sub>
                    <m:sup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𝑌</m:t>
                      </m:r>
                    </m:sup>
                  </m:sSubSup>
                </m:oMath>
              </a14:m>
              <a:r>
                <a:rPr lang="es-CL" sz="1100"/>
                <a:t> </a:t>
              </a: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6719887" y="2800350"/>
              <a:ext cx="178510" cy="17703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𝜖_𝑡^𝑌</a:t>
              </a:r>
              <a:r>
                <a:rPr lang="es-CL" sz="1100"/>
                <a:t> </a:t>
              </a:r>
            </a:p>
          </xdr:txBody>
        </xdr:sp>
      </mc:Fallback>
    </mc:AlternateContent>
    <xdr:clientData/>
  </xdr:oneCellAnchor>
  <xdr:oneCellAnchor>
    <xdr:from>
      <xdr:col>13</xdr:col>
      <xdr:colOff>71437</xdr:colOff>
      <xdr:row>11</xdr:row>
      <xdr:rowOff>0</xdr:rowOff>
    </xdr:from>
    <xdr:ext cx="182935" cy="18575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8053387" y="2962275"/>
              <a:ext cx="182935" cy="1857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L" sz="11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𝜖</m:t>
                      </m:r>
                    </m:e>
                    <m:sub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𝑡</m:t>
                      </m:r>
                    </m:sub>
                    <m:sup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𝑦</m:t>
                      </m:r>
                    </m:sup>
                  </m:sSubSup>
                </m:oMath>
              </a14:m>
              <a:r>
                <a:rPr lang="es-CL" sz="1100"/>
                <a:t> </a:t>
              </a: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8053387" y="2962275"/>
              <a:ext cx="182935" cy="18575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100" b="0" i="0">
                  <a:latin typeface="Cambria Math" panose="02040503050406030204" pitchFamily="18" charset="0"/>
                </a:rPr>
                <a:t>𝜖_𝑡^𝑦</a:t>
              </a:r>
              <a:r>
                <a:rPr lang="es-CL" sz="1100"/>
                <a:t> </a:t>
              </a:r>
            </a:p>
          </xdr:txBody>
        </xdr:sp>
      </mc:Fallback>
    </mc:AlternateContent>
    <xdr:clientData/>
  </xdr:oneCellAnchor>
  <xdr:oneCellAnchor>
    <xdr:from>
      <xdr:col>14</xdr:col>
      <xdr:colOff>404812</xdr:colOff>
      <xdr:row>4</xdr:row>
      <xdr:rowOff>57150</xdr:rowOff>
    </xdr:from>
    <xdr:ext cx="611258" cy="2309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CuadroTexto 8"/>
            <xdr:cNvSpPr txBox="1"/>
          </xdr:nvSpPr>
          <xdr:spPr>
            <a:xfrm>
              <a:off x="8996362" y="1390650"/>
              <a:ext cx="611258" cy="2309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L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L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𝝐</m:t>
                      </m:r>
                    </m:e>
                    <m:sub>
                      <m:r>
                        <a:rPr lang="es-CL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𝒕</m:t>
                      </m:r>
                    </m:sub>
                    <m:sup>
                      <m:r>
                        <a:rPr lang="es-CL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𝑮𝒕𝒓𝒂𝒏𝒔</m:t>
                      </m:r>
                      <m:r>
                        <a:rPr lang="es-CL" sz="1400" b="1" i="1">
                          <a:solidFill>
                            <a:srgbClr val="7030A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</m:sup>
                  </m:sSubSup>
                </m:oMath>
              </a14:m>
              <a:r>
                <a:rPr lang="es-CL" sz="1400" b="1">
                  <a:solidFill>
                    <a:srgbClr val="7030A0"/>
                  </a:solidFill>
                </a:rPr>
                <a:t> </a:t>
              </a:r>
            </a:p>
          </xdr:txBody>
        </xdr:sp>
      </mc:Choice>
      <mc:Fallback xmlns="">
        <xdr:sp macro="" textlink="">
          <xdr:nvSpPr>
            <xdr:cNvPr id="9" name="CuadroTexto 8"/>
            <xdr:cNvSpPr txBox="1"/>
          </xdr:nvSpPr>
          <xdr:spPr>
            <a:xfrm>
              <a:off x="8996362" y="1390650"/>
              <a:ext cx="611258" cy="2309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L" sz="1400" b="1" i="0">
                  <a:solidFill>
                    <a:srgbClr val="7030A0"/>
                  </a:solidFill>
                  <a:latin typeface="Cambria Math" panose="02040503050406030204" pitchFamily="18" charset="0"/>
                </a:rPr>
                <a:t>𝝐_𝒕^(𝑮𝒕𝒓𝒂𝒏𝒔 )</a:t>
              </a:r>
              <a:r>
                <a:rPr lang="es-CL" sz="1400" b="1">
                  <a:solidFill>
                    <a:srgbClr val="7030A0"/>
                  </a:solidFill>
                </a:rPr>
                <a:t> </a:t>
              </a:r>
            </a:p>
          </xdr:txBody>
        </xdr:sp>
      </mc:Fallback>
    </mc:AlternateContent>
    <xdr:clientData/>
  </xdr:oneCellAnchor>
  <xdr:twoCellAnchor>
    <xdr:from>
      <xdr:col>13</xdr:col>
      <xdr:colOff>142875</xdr:colOff>
      <xdr:row>8</xdr:row>
      <xdr:rowOff>180975</xdr:rowOff>
    </xdr:from>
    <xdr:to>
      <xdr:col>13</xdr:col>
      <xdr:colOff>238125</xdr:colOff>
      <xdr:row>11</xdr:row>
      <xdr:rowOff>0</xdr:rowOff>
    </xdr:to>
    <xdr:cxnSp macro="">
      <xdr:nvCxnSpPr>
        <xdr:cNvPr id="11" name="Conector recto de flecha 10"/>
        <xdr:cNvCxnSpPr/>
      </xdr:nvCxnSpPr>
      <xdr:spPr>
        <a:xfrm flipV="1">
          <a:off x="8124825" y="2276475"/>
          <a:ext cx="95250" cy="6381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5</xdr:row>
      <xdr:rowOff>161925</xdr:rowOff>
    </xdr:from>
    <xdr:to>
      <xdr:col>12</xdr:col>
      <xdr:colOff>476250</xdr:colOff>
      <xdr:row>8</xdr:row>
      <xdr:rowOff>0</xdr:rowOff>
    </xdr:to>
    <xdr:cxnSp macro="">
      <xdr:nvCxnSpPr>
        <xdr:cNvPr id="13" name="Conector recto de flecha 12"/>
        <xdr:cNvCxnSpPr/>
      </xdr:nvCxnSpPr>
      <xdr:spPr>
        <a:xfrm>
          <a:off x="7696200" y="1685925"/>
          <a:ext cx="152400" cy="4095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16</xdr:row>
      <xdr:rowOff>57150</xdr:rowOff>
    </xdr:from>
    <xdr:to>
      <xdr:col>16</xdr:col>
      <xdr:colOff>552450</xdr:colOff>
      <xdr:row>16</xdr:row>
      <xdr:rowOff>57150</xdr:rowOff>
    </xdr:to>
    <xdr:cxnSp macro="">
      <xdr:nvCxnSpPr>
        <xdr:cNvPr id="15" name="Conector recto de flecha 14"/>
        <xdr:cNvCxnSpPr/>
      </xdr:nvCxnSpPr>
      <xdr:spPr>
        <a:xfrm>
          <a:off x="7210425" y="4057650"/>
          <a:ext cx="315277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438150</xdr:colOff>
      <xdr:row>2</xdr:row>
      <xdr:rowOff>104775</xdr:rowOff>
    </xdr:from>
    <xdr:to>
      <xdr:col>11</xdr:col>
      <xdr:colOff>457200</xdr:colOff>
      <xdr:row>16</xdr:row>
      <xdr:rowOff>85726</xdr:rowOff>
    </xdr:to>
    <xdr:cxnSp macro="">
      <xdr:nvCxnSpPr>
        <xdr:cNvPr id="18" name="Conector recto de flecha 17"/>
        <xdr:cNvCxnSpPr/>
      </xdr:nvCxnSpPr>
      <xdr:spPr>
        <a:xfrm flipV="1">
          <a:off x="7200900" y="1057275"/>
          <a:ext cx="19050" cy="302895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0.22043</cdr:x>
      <cdr:y>0.08893</cdr:y>
    </cdr:from>
    <cdr:to>
      <cdr:x>0.22231</cdr:x>
      <cdr:y>0.848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925909" y="340528"/>
          <a:ext cx="7897" cy="290651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0.17007</cdr:x>
      <cdr:y>0.48756</cdr:y>
    </cdr:from>
    <cdr:to>
      <cdr:x>0.21088</cdr:x>
      <cdr:y>0.58458</cdr:y>
    </cdr:to>
    <cdr:sp macro="" textlink="">
      <cdr:nvSpPr>
        <cdr:cNvPr id="4" name="Abrir llave 3"/>
        <cdr:cNvSpPr/>
      </cdr:nvSpPr>
      <cdr:spPr>
        <a:xfrm xmlns:a="http://schemas.openxmlformats.org/drawingml/2006/main">
          <a:off x="714376" y="1866900"/>
          <a:ext cx="171450" cy="371475"/>
        </a:xfrm>
        <a:prstGeom xmlns:a="http://schemas.openxmlformats.org/drawingml/2006/main" prst="leftBrac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CL"/>
        </a:p>
      </cdr:txBody>
    </cdr:sp>
  </cdr:relSizeAnchor>
  <cdr:relSizeAnchor xmlns:cdr="http://schemas.openxmlformats.org/drawingml/2006/chartDrawing">
    <cdr:from>
      <cdr:x>0.30234</cdr:x>
      <cdr:y>0.18988</cdr:y>
    </cdr:from>
    <cdr:to>
      <cdr:x>0.34609</cdr:x>
      <cdr:y>0.2365</cdr:y>
    </cdr:to>
    <mc:AlternateContent xmlns:mc="http://schemas.openxmlformats.org/markup-compatibility/2006" xmlns:a14="http://schemas.microsoft.com/office/drawing/2010/main">
      <mc:Choice Requires="a14">
        <cdr:sp macro="" textlink="">
          <cdr:nvSpPr>
            <cdr:cNvPr id="5" name="CuadroTexto 7"/>
            <cdr:cNvSpPr txBox="1"/>
          </cdr:nvSpPr>
          <cdr:spPr>
            <a:xfrm xmlns:a="http://schemas.openxmlformats.org/drawingml/2006/main">
              <a:off x="1270000" y="727075"/>
              <a:ext cx="183768" cy="178510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lIns="0" tIns="0" rIns="0" bIns="0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14:m>
                <m:oMath xmlns:m="http://schemas.openxmlformats.org/officeDocument/2006/math">
                  <m:sSubSup>
                    <m:sSubSupPr>
                      <m:ctrlPr>
                        <a:rPr lang="es-CL" sz="1100" b="0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𝜖</m:t>
                      </m:r>
                    </m:e>
                    <m:sub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𝑡</m:t>
                      </m:r>
                    </m:sub>
                    <m:sup>
                      <m:r>
                        <a:rPr lang="es-CL" sz="1100" b="0" i="1">
                          <a:latin typeface="Cambria Math" panose="02040503050406030204" pitchFamily="18" charset="0"/>
                        </a:rPr>
                        <m:t>𝐺</m:t>
                      </m:r>
                    </m:sup>
                  </m:sSubSup>
                </m:oMath>
              </a14:m>
              <a:r>
                <a:rPr lang="es-CL" sz="1100"/>
                <a:t> </a:t>
              </a:r>
            </a:p>
          </cdr:txBody>
        </cdr:sp>
      </mc:Choice>
      <mc:Fallback xmlns="">
        <cdr:sp macro="" textlink="">
          <cdr:nvSpPr>
            <cdr:cNvPr id="5" name="CuadroTexto 7"/>
            <cdr:cNvSpPr txBox="1"/>
          </cdr:nvSpPr>
          <cdr:spPr>
            <a:xfrm xmlns:a="http://schemas.openxmlformats.org/drawingml/2006/main">
              <a:off x="1270000" y="727075"/>
              <a:ext cx="183768" cy="178510"/>
            </a:xfrm>
            <a:prstGeom xmlns:a="http://schemas.openxmlformats.org/drawingml/2006/main" prst="rect">
              <a:avLst/>
            </a:prstGeom>
            <a:noFill xmlns:a="http://schemas.openxmlformats.org/drawingml/2006/main"/>
          </cdr:spPr>
          <c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cdr:style>
          <cdr:txBody>
            <a:bodyPr xmlns:a="http://schemas.openxmlformats.org/drawingml/2006/main" wrap="none" lIns="0" tIns="0" rIns="0" bIns="0" rtlCol="0" anchor="t">
              <a:spAutoFit/>
            </a:bodyPr>
            <a:lstStyle xmlns:a="http://schemas.openxmlformats.org/drawingml/2006/main"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s-CL" sz="1100" b="0" i="0">
                  <a:latin typeface="Cambria Math" panose="02040503050406030204" pitchFamily="18" charset="0"/>
                </a:rPr>
                <a:t>𝜖_𝑡^𝐺</a:t>
              </a:r>
              <a:r>
                <a:rPr lang="es-CL" sz="1100"/>
                <a:t> </a:t>
              </a:r>
            </a:p>
          </cdr:txBody>
        </cdr:sp>
      </mc:Fallback>
    </mc:AlternateContent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555813</xdr:colOff>
      <xdr:row>1</xdr:row>
      <xdr:rowOff>150159</xdr:rowOff>
    </xdr:from>
    <xdr:to>
      <xdr:col>12</xdr:col>
      <xdr:colOff>113313</xdr:colOff>
      <xdr:row>23</xdr:row>
      <xdr:rowOff>111071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23</xdr:col>
      <xdr:colOff>214593</xdr:colOff>
      <xdr:row>22</xdr:row>
      <xdr:rowOff>19051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M\DPM\MODELOS\Inobservables\IPoM_Jun19\EstimacionRT_Mar19\Excel_Minuta_s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ot_Tendenciales (2)"/>
      <sheetName val="Anexos_Jun19"/>
      <sheetName val="Tabla_IPoM_VF"/>
      <sheetName val="Tabla_IPoM"/>
      <sheetName val="Datos_Jun19"/>
      <sheetName val="Jun-19"/>
      <sheetName val="Mar-19"/>
      <sheetName val="Brechas"/>
      <sheetName val="Shock Gtrans"/>
      <sheetName val="Plot_Tendenciales"/>
      <sheetName val="Resumen_final"/>
      <sheetName val="Readme"/>
      <sheetName val="FMV-X"/>
      <sheetName val="Grafico_Presentacion"/>
      <sheetName val="Pedido_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>
            <v>2001</v>
          </cell>
        </row>
        <row r="51">
          <cell r="A51">
            <v>2013</v>
          </cell>
        </row>
        <row r="52">
          <cell r="A52">
            <v>2013.25</v>
          </cell>
        </row>
        <row r="53">
          <cell r="A53">
            <v>2013.5</v>
          </cell>
        </row>
        <row r="54">
          <cell r="A54">
            <v>2013.75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2" workbookViewId="0">
      <selection activeCell="B39" sqref="B39"/>
    </sheetView>
  </sheetViews>
  <sheetFormatPr baseColWidth="10" defaultColWidth="11.42578125" defaultRowHeight="15" x14ac:dyDescent="0.25"/>
  <cols>
    <col min="1" max="1" width="23" style="13" customWidth="1"/>
    <col min="2" max="2" width="14.85546875" style="13" customWidth="1"/>
    <col min="3" max="3" width="74.85546875" style="13" customWidth="1"/>
    <col min="4" max="16384" width="11.42578125" style="13"/>
  </cols>
  <sheetData>
    <row r="1" spans="1:3" ht="15.75" thickBot="1" x14ac:dyDescent="0.3">
      <c r="A1" s="126"/>
      <c r="B1" s="126"/>
      <c r="C1" s="126"/>
    </row>
    <row r="2" spans="1:3" ht="15.75" thickTop="1" x14ac:dyDescent="0.25">
      <c r="A2" s="198" t="s">
        <v>161</v>
      </c>
      <c r="B2" s="10" t="s">
        <v>124</v>
      </c>
      <c r="C2" s="10" t="s">
        <v>136</v>
      </c>
    </row>
    <row r="3" spans="1:3" x14ac:dyDescent="0.25">
      <c r="A3" s="272" t="s">
        <v>162</v>
      </c>
      <c r="B3" s="212" t="s">
        <v>125</v>
      </c>
      <c r="C3" s="212" t="s">
        <v>146</v>
      </c>
    </row>
    <row r="4" spans="1:3" x14ac:dyDescent="0.25">
      <c r="A4" s="273"/>
      <c r="B4" s="212" t="s">
        <v>126</v>
      </c>
      <c r="C4" s="212" t="s">
        <v>147</v>
      </c>
    </row>
    <row r="5" spans="1:3" x14ac:dyDescent="0.25">
      <c r="A5" s="273"/>
      <c r="B5" s="212" t="s">
        <v>127</v>
      </c>
      <c r="C5" s="212" t="s">
        <v>150</v>
      </c>
    </row>
    <row r="6" spans="1:3" x14ac:dyDescent="0.25">
      <c r="A6" s="273"/>
      <c r="B6" s="212" t="s">
        <v>128</v>
      </c>
      <c r="C6" s="212" t="s">
        <v>151</v>
      </c>
    </row>
    <row r="7" spans="1:3" x14ac:dyDescent="0.25">
      <c r="A7" s="274" t="s">
        <v>163</v>
      </c>
      <c r="B7" s="13" t="s">
        <v>129</v>
      </c>
      <c r="C7" s="13" t="s">
        <v>149</v>
      </c>
    </row>
    <row r="8" spans="1:3" x14ac:dyDescent="0.25">
      <c r="A8" s="274"/>
      <c r="B8" s="13" t="s">
        <v>130</v>
      </c>
      <c r="C8" s="13" t="s">
        <v>148</v>
      </c>
    </row>
    <row r="9" spans="1:3" x14ac:dyDescent="0.25">
      <c r="A9" s="274"/>
      <c r="B9" s="13" t="s">
        <v>131</v>
      </c>
      <c r="C9" s="13" t="s">
        <v>148</v>
      </c>
    </row>
    <row r="10" spans="1:3" x14ac:dyDescent="0.25">
      <c r="A10" s="274"/>
      <c r="B10" s="13" t="s">
        <v>132</v>
      </c>
      <c r="C10" s="13" t="s">
        <v>152</v>
      </c>
    </row>
    <row r="11" spans="1:3" x14ac:dyDescent="0.25">
      <c r="A11" s="274"/>
      <c r="B11" s="130" t="s">
        <v>133</v>
      </c>
      <c r="C11" s="130" t="s">
        <v>153</v>
      </c>
    </row>
    <row r="12" spans="1:3" x14ac:dyDescent="0.25">
      <c r="A12" s="275" t="s">
        <v>164</v>
      </c>
      <c r="B12" s="208" t="s">
        <v>134</v>
      </c>
      <c r="C12" s="208" t="s">
        <v>154</v>
      </c>
    </row>
    <row r="13" spans="1:3" ht="15.75" thickBot="1" x14ac:dyDescent="0.3">
      <c r="A13" s="276"/>
      <c r="B13" s="242" t="s">
        <v>135</v>
      </c>
      <c r="C13" s="242" t="s">
        <v>155</v>
      </c>
    </row>
    <row r="14" spans="1:3" ht="15.75" thickTop="1" x14ac:dyDescent="0.25"/>
  </sheetData>
  <mergeCells count="3">
    <mergeCell ref="A3:A6"/>
    <mergeCell ref="A7:A11"/>
    <mergeCell ref="A12:A1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zoomScale="80" zoomScaleNormal="80" workbookViewId="0">
      <selection activeCell="A75" sqref="A75"/>
    </sheetView>
  </sheetViews>
  <sheetFormatPr baseColWidth="10" defaultColWidth="11.42578125" defaultRowHeight="15" x14ac:dyDescent="0.25"/>
  <cols>
    <col min="1" max="3" width="11.42578125" style="13"/>
    <col min="4" max="6" width="11.42578125" style="256"/>
    <col min="7" max="7" width="13.140625" style="256" customWidth="1"/>
    <col min="8" max="8" width="11.42578125" style="256"/>
    <col min="9" max="16384" width="11.42578125" style="13"/>
  </cols>
  <sheetData>
    <row r="1" spans="1:17" ht="18.75" x14ac:dyDescent="0.3">
      <c r="B1" s="286" t="s">
        <v>96</v>
      </c>
      <c r="C1" s="286"/>
      <c r="D1" s="286"/>
      <c r="E1" s="261"/>
      <c r="F1" s="308" t="s">
        <v>97</v>
      </c>
      <c r="G1" s="308"/>
      <c r="H1" s="308"/>
      <c r="O1" s="172" t="s">
        <v>103</v>
      </c>
    </row>
    <row r="2" spans="1:17" x14ac:dyDescent="0.25">
      <c r="B2" s="277" t="s">
        <v>98</v>
      </c>
      <c r="C2" s="277"/>
      <c r="D2" s="277"/>
      <c r="E2" s="262"/>
      <c r="F2" s="308" t="s">
        <v>98</v>
      </c>
      <c r="G2" s="308"/>
      <c r="H2" s="308"/>
      <c r="K2" s="286" t="s">
        <v>100</v>
      </c>
      <c r="L2" s="286"/>
      <c r="M2" s="286"/>
    </row>
    <row r="3" spans="1:17" x14ac:dyDescent="0.25">
      <c r="A3" s="4"/>
      <c r="B3" s="16" t="s">
        <v>9</v>
      </c>
      <c r="C3" s="250" t="s">
        <v>83</v>
      </c>
      <c r="D3" s="169" t="s">
        <v>84</v>
      </c>
      <c r="E3" s="263"/>
      <c r="F3" s="270" t="s">
        <v>9</v>
      </c>
      <c r="G3" s="252" t="s">
        <v>83</v>
      </c>
      <c r="H3" s="169" t="s">
        <v>84</v>
      </c>
      <c r="K3" s="16" t="s">
        <v>29</v>
      </c>
      <c r="L3" s="16" t="s">
        <v>28</v>
      </c>
      <c r="M3" s="250" t="s">
        <v>99</v>
      </c>
      <c r="P3" s="194"/>
      <c r="Q3" s="194"/>
    </row>
    <row r="4" spans="1:17" x14ac:dyDescent="0.25">
      <c r="A4" s="232">
        <v>2001</v>
      </c>
      <c r="B4" s="233">
        <v>15279982.107600585</v>
      </c>
      <c r="C4" s="233">
        <v>15289222.251654021</v>
      </c>
      <c r="D4" s="257">
        <v>-6.045394068003114E-2</v>
      </c>
      <c r="E4" s="264">
        <v>2001</v>
      </c>
      <c r="F4" s="271">
        <v>15279982.107651765</v>
      </c>
      <c r="G4" s="253">
        <v>15275760.124738656</v>
      </c>
      <c r="H4" s="235">
        <v>2.7634628593644392E-2</v>
      </c>
      <c r="I4" s="142"/>
      <c r="J4" s="232"/>
      <c r="K4" s="233"/>
      <c r="L4" s="233"/>
      <c r="M4" s="233"/>
      <c r="P4" s="129"/>
    </row>
    <row r="5" spans="1:17" x14ac:dyDescent="0.25">
      <c r="A5" s="205">
        <v>2001.25</v>
      </c>
      <c r="B5" s="234">
        <v>15469397.274576394</v>
      </c>
      <c r="C5" s="234">
        <v>15443364.910343416</v>
      </c>
      <c r="D5" s="258">
        <v>0.16842474464793825</v>
      </c>
      <c r="E5" s="265">
        <v>2001.25</v>
      </c>
      <c r="F5" s="271">
        <v>15469397.274635294</v>
      </c>
      <c r="G5" s="253">
        <v>15430045.272140577</v>
      </c>
      <c r="H5" s="235">
        <v>0.25471025058511465</v>
      </c>
      <c r="I5" s="142"/>
      <c r="J5" s="205"/>
      <c r="K5" s="234"/>
      <c r="L5" s="234"/>
      <c r="M5" s="234"/>
    </row>
    <row r="6" spans="1:17" x14ac:dyDescent="0.25">
      <c r="A6" s="205">
        <v>2001.5</v>
      </c>
      <c r="B6" s="234">
        <v>15426319.726317314</v>
      </c>
      <c r="C6" s="234">
        <v>15600843.799362194</v>
      </c>
      <c r="D6" s="258">
        <v>-1.1249878741925889</v>
      </c>
      <c r="E6" s="265">
        <v>2001.5</v>
      </c>
      <c r="F6" s="271">
        <v>15426319.726316929</v>
      </c>
      <c r="G6" s="253">
        <v>15587674.906811714</v>
      </c>
      <c r="H6" s="235">
        <v>-1.0405408156019016</v>
      </c>
      <c r="I6" s="142"/>
      <c r="J6" s="205">
        <v>2001.5</v>
      </c>
      <c r="K6" s="60">
        <v>-0.13126095891985121</v>
      </c>
      <c r="L6" s="60">
        <v>-3.2225008626620095</v>
      </c>
      <c r="M6" s="60">
        <v>3.0912399037421583</v>
      </c>
      <c r="P6" s="153"/>
      <c r="Q6" s="153"/>
    </row>
    <row r="7" spans="1:17" x14ac:dyDescent="0.25">
      <c r="A7" s="214">
        <v>2001.75</v>
      </c>
      <c r="B7" s="236">
        <v>15577199.873614592</v>
      </c>
      <c r="C7" s="236">
        <v>15769106.02411826</v>
      </c>
      <c r="D7" s="259">
        <v>-1.2244412388585511</v>
      </c>
      <c r="E7" s="266">
        <v>2001.75</v>
      </c>
      <c r="F7" s="269">
        <v>15577199.873614442</v>
      </c>
      <c r="G7" s="254">
        <v>15756019.793630287</v>
      </c>
      <c r="H7" s="237">
        <v>-1.1414202776410602</v>
      </c>
      <c r="I7" s="142"/>
      <c r="J7" s="214">
        <v>2001.75</v>
      </c>
      <c r="K7" s="65">
        <v>-8.3820452929166012E-2</v>
      </c>
      <c r="L7" s="65">
        <v>-3.21466355174663</v>
      </c>
      <c r="M7" s="65">
        <v>3.130843098817464</v>
      </c>
      <c r="P7" s="153"/>
      <c r="Q7" s="153"/>
    </row>
    <row r="8" spans="1:17" x14ac:dyDescent="0.25">
      <c r="A8" s="205">
        <v>2002</v>
      </c>
      <c r="B8" s="234">
        <v>15759874.365230752</v>
      </c>
      <c r="C8" s="234">
        <v>15947855.93405032</v>
      </c>
      <c r="D8" s="258">
        <v>-1.1857283348998504</v>
      </c>
      <c r="E8" s="265">
        <v>2002</v>
      </c>
      <c r="F8" s="271">
        <v>15759874.365230124</v>
      </c>
      <c r="G8" s="253">
        <v>15934778.115367163</v>
      </c>
      <c r="H8" s="235">
        <v>-1.1036910766500445</v>
      </c>
      <c r="I8" s="142"/>
      <c r="J8" s="205">
        <v>2002</v>
      </c>
      <c r="K8" s="60">
        <v>0.25215794139583847</v>
      </c>
      <c r="L8" s="60">
        <v>-3.0610878043790257</v>
      </c>
      <c r="M8" s="60">
        <v>3.3132457457748643</v>
      </c>
      <c r="P8" s="153"/>
      <c r="Q8" s="153"/>
    </row>
    <row r="9" spans="1:17" x14ac:dyDescent="0.25">
      <c r="A9" s="205">
        <v>2002.25</v>
      </c>
      <c r="B9" s="234">
        <v>15894201.445737654</v>
      </c>
      <c r="C9" s="234">
        <v>16133364.522225689</v>
      </c>
      <c r="D9" s="258">
        <v>-1.4935104484732615</v>
      </c>
      <c r="E9" s="265">
        <v>2002.25</v>
      </c>
      <c r="F9" s="271">
        <v>15894201.445737338</v>
      </c>
      <c r="G9" s="253">
        <v>16120322.285943657</v>
      </c>
      <c r="H9" s="235">
        <v>-1.4126376039508464</v>
      </c>
      <c r="I9" s="142"/>
      <c r="J9" s="205">
        <v>2002.25</v>
      </c>
      <c r="K9" s="60">
        <v>-8.3560423140850909E-2</v>
      </c>
      <c r="L9" s="60">
        <v>-3.2767182414924907</v>
      </c>
      <c r="M9" s="60">
        <v>3.1931578183516396</v>
      </c>
      <c r="P9" s="153"/>
      <c r="Q9" s="153"/>
    </row>
    <row r="10" spans="1:17" x14ac:dyDescent="0.25">
      <c r="A10" s="205">
        <v>2002.5</v>
      </c>
      <c r="B10" s="234">
        <v>16076775.373906987</v>
      </c>
      <c r="C10" s="234">
        <v>16329571.560535323</v>
      </c>
      <c r="D10" s="258">
        <v>-1.5601963104078433</v>
      </c>
      <c r="E10" s="265">
        <v>2002.5</v>
      </c>
      <c r="F10" s="271">
        <v>16076775.373907171</v>
      </c>
      <c r="G10" s="253">
        <v>16316586.755813826</v>
      </c>
      <c r="H10" s="235">
        <v>-1.480647560563588</v>
      </c>
      <c r="I10" s="142"/>
      <c r="J10" s="205">
        <v>2002.5</v>
      </c>
      <c r="K10" s="60">
        <v>-3.9149325214187666E-2</v>
      </c>
      <c r="L10" s="60">
        <v>-3.329322666184662</v>
      </c>
      <c r="M10" s="60">
        <v>3.2901733409704743</v>
      </c>
      <c r="P10" s="153"/>
      <c r="Q10" s="153"/>
    </row>
    <row r="11" spans="1:17" x14ac:dyDescent="0.25">
      <c r="A11" s="214">
        <v>2002.75</v>
      </c>
      <c r="B11" s="236">
        <v>16249093.597249564</v>
      </c>
      <c r="C11" s="236">
        <v>16534928.1467999</v>
      </c>
      <c r="D11" s="259">
        <v>-1.7437872313422662</v>
      </c>
      <c r="E11" s="266">
        <v>2002.75</v>
      </c>
      <c r="F11" s="269">
        <v>16249093.597249564</v>
      </c>
      <c r="G11" s="254">
        <v>16522034.519639345</v>
      </c>
      <c r="H11" s="237">
        <v>-1.6657786862468988</v>
      </c>
      <c r="I11" s="142"/>
      <c r="J11" s="214">
        <v>2002.75</v>
      </c>
      <c r="K11" s="65">
        <v>-0.13557945551249942</v>
      </c>
      <c r="L11" s="65">
        <v>-3.5999740705893166</v>
      </c>
      <c r="M11" s="65">
        <v>3.464394615076817</v>
      </c>
      <c r="P11" s="153"/>
      <c r="Q11" s="153"/>
    </row>
    <row r="12" spans="1:17" x14ac:dyDescent="0.25">
      <c r="A12" s="205">
        <v>2003</v>
      </c>
      <c r="B12" s="234">
        <v>16435095.60255675</v>
      </c>
      <c r="C12" s="234">
        <v>16749536.575486695</v>
      </c>
      <c r="D12" s="258">
        <v>-1.8951566644104683</v>
      </c>
      <c r="E12" s="265">
        <v>2003</v>
      </c>
      <c r="F12" s="271">
        <v>16434997.486845907</v>
      </c>
      <c r="G12" s="253">
        <v>16736733.546014234</v>
      </c>
      <c r="H12" s="235">
        <v>-1.8192863146857752</v>
      </c>
      <c r="I12" s="142"/>
      <c r="J12" s="205">
        <v>2003</v>
      </c>
      <c r="K12" s="60">
        <v>-0.22413841138214488</v>
      </c>
      <c r="L12" s="60">
        <v>-3.9527384993904318</v>
      </c>
      <c r="M12" s="60">
        <v>3.728600088008287</v>
      </c>
      <c r="P12" s="153"/>
      <c r="Q12" s="153"/>
    </row>
    <row r="13" spans="1:17" x14ac:dyDescent="0.25">
      <c r="A13" s="205">
        <v>2003.25</v>
      </c>
      <c r="B13" s="234">
        <v>16604928.098996157</v>
      </c>
      <c r="C13" s="234">
        <v>16973420.595941</v>
      </c>
      <c r="D13" s="258">
        <v>-2.1949101429209481</v>
      </c>
      <c r="E13" s="265">
        <v>2003.25</v>
      </c>
      <c r="F13" s="271">
        <v>16604828.969403915</v>
      </c>
      <c r="G13" s="253">
        <v>16960538.350364268</v>
      </c>
      <c r="H13" s="235">
        <v>-2.1195817386261351</v>
      </c>
      <c r="I13" s="142"/>
      <c r="J13" s="205">
        <v>2003.25</v>
      </c>
      <c r="K13" s="60">
        <v>-0.43075039886578109</v>
      </c>
      <c r="L13" s="60">
        <v>-4.1174548953661443</v>
      </c>
      <c r="M13" s="60">
        <v>3.6867044965003632</v>
      </c>
      <c r="P13" s="153"/>
      <c r="Q13" s="153"/>
    </row>
    <row r="14" spans="1:17" x14ac:dyDescent="0.25">
      <c r="A14" s="205">
        <v>2003.5</v>
      </c>
      <c r="B14" s="234">
        <v>16686695.299859209</v>
      </c>
      <c r="C14" s="234">
        <v>17206734.740942918</v>
      </c>
      <c r="D14" s="258">
        <v>-3.0689148621371727</v>
      </c>
      <c r="E14" s="265">
        <v>2003.5</v>
      </c>
      <c r="F14" s="271">
        <v>16686595.682126937</v>
      </c>
      <c r="G14" s="253">
        <v>17193616.355260219</v>
      </c>
      <c r="H14" s="235">
        <v>-2.9932429434237426</v>
      </c>
      <c r="I14" s="142"/>
      <c r="J14" s="205">
        <v>2003.5</v>
      </c>
      <c r="K14" s="60">
        <v>-1.2825785604682807</v>
      </c>
      <c r="L14" s="60">
        <v>-4.772567628863551</v>
      </c>
      <c r="M14" s="60">
        <v>3.4899890683952703</v>
      </c>
      <c r="P14" s="153"/>
      <c r="Q14" s="153"/>
    </row>
    <row r="15" spans="1:17" x14ac:dyDescent="0.25">
      <c r="A15" s="214">
        <v>2003.75</v>
      </c>
      <c r="B15" s="236">
        <v>16863202.012845807</v>
      </c>
      <c r="C15" s="236">
        <v>17452488.870437358</v>
      </c>
      <c r="D15" s="259">
        <v>-3.4348414889533836</v>
      </c>
      <c r="E15" s="266">
        <v>2003.75</v>
      </c>
      <c r="F15" s="269">
        <v>16863101.341388136</v>
      </c>
      <c r="G15" s="254">
        <v>17438995.552302517</v>
      </c>
      <c r="H15" s="237">
        <v>-3.358093998500177</v>
      </c>
      <c r="I15" s="142"/>
      <c r="J15" s="214">
        <v>2003.75</v>
      </c>
      <c r="K15" s="65">
        <v>-1.0733228395100971</v>
      </c>
      <c r="L15" s="65">
        <v>-4.7647506886202802</v>
      </c>
      <c r="M15" s="65">
        <v>3.6914278491101831</v>
      </c>
      <c r="P15" s="153"/>
      <c r="Q15" s="153"/>
    </row>
    <row r="16" spans="1:17" x14ac:dyDescent="0.25">
      <c r="A16" s="205">
        <v>2004</v>
      </c>
      <c r="B16" s="234">
        <v>17288083.022267424</v>
      </c>
      <c r="C16" s="234">
        <v>17717857.499139518</v>
      </c>
      <c r="D16" s="258">
        <v>-2.4555607741330814</v>
      </c>
      <c r="E16" s="265">
        <v>2004</v>
      </c>
      <c r="F16" s="271">
        <v>17287979.814315345</v>
      </c>
      <c r="G16" s="253">
        <v>17703761.841130473</v>
      </c>
      <c r="H16" s="235">
        <v>-2.376569880354503</v>
      </c>
      <c r="I16" s="142"/>
      <c r="J16" s="205">
        <v>2004</v>
      </c>
      <c r="K16" s="60">
        <v>-0.73324218370855754</v>
      </c>
      <c r="L16" s="60">
        <v>-3.5941348590754432</v>
      </c>
      <c r="M16" s="60">
        <v>2.8608926753668857</v>
      </c>
      <c r="P16" s="153"/>
      <c r="Q16" s="153"/>
    </row>
    <row r="17" spans="1:17" x14ac:dyDescent="0.25">
      <c r="A17" s="205">
        <v>2004.25</v>
      </c>
      <c r="B17" s="234">
        <v>17635639.965988096</v>
      </c>
      <c r="C17" s="234">
        <v>17992136.330483582</v>
      </c>
      <c r="D17" s="258">
        <v>-2.001293934500135</v>
      </c>
      <c r="E17" s="265">
        <v>2004.25</v>
      </c>
      <c r="F17" s="271">
        <v>17635534.683160808</v>
      </c>
      <c r="G17" s="253">
        <v>17977306.137561977</v>
      </c>
      <c r="H17" s="235">
        <v>-1.9194309662289899</v>
      </c>
      <c r="I17" s="142"/>
      <c r="J17" s="205">
        <v>2004.25</v>
      </c>
      <c r="K17" s="60">
        <v>-0.39333223576276971</v>
      </c>
      <c r="L17" s="60">
        <v>-3.5928879891036982</v>
      </c>
      <c r="M17" s="60">
        <v>3.1995557533409285</v>
      </c>
      <c r="P17" s="153"/>
      <c r="Q17" s="153"/>
    </row>
    <row r="18" spans="1:17" x14ac:dyDescent="0.25">
      <c r="A18" s="205">
        <v>2004.5</v>
      </c>
      <c r="B18" s="234">
        <v>18118223.869363904</v>
      </c>
      <c r="C18" s="234">
        <v>18268718.736195408</v>
      </c>
      <c r="D18" s="258">
        <v>-0.82719631930003401</v>
      </c>
      <c r="E18" s="265">
        <v>2004.5</v>
      </c>
      <c r="F18" s="271">
        <v>18118115.705563836</v>
      </c>
      <c r="G18" s="253">
        <v>18253150.179042995</v>
      </c>
      <c r="H18" s="235">
        <v>-0.74253722346162709</v>
      </c>
      <c r="I18" s="142"/>
      <c r="J18" s="205">
        <v>2004.5</v>
      </c>
      <c r="K18" s="60">
        <v>0.63082690321453239</v>
      </c>
      <c r="L18" s="60">
        <v>-2.8859361158709116</v>
      </c>
      <c r="M18" s="60">
        <v>3.516763019085444</v>
      </c>
      <c r="P18" s="153"/>
      <c r="Q18" s="153"/>
    </row>
    <row r="19" spans="1:17" x14ac:dyDescent="0.25">
      <c r="A19" s="214">
        <v>2004.75</v>
      </c>
      <c r="B19" s="236">
        <v>18426038.760753233</v>
      </c>
      <c r="C19" s="236">
        <v>18541290.755336158</v>
      </c>
      <c r="D19" s="259">
        <v>-0.62353634685272807</v>
      </c>
      <c r="E19" s="266">
        <v>2004.75</v>
      </c>
      <c r="F19" s="269">
        <v>18425928.759332191</v>
      </c>
      <c r="G19" s="254">
        <v>18525008.087241601</v>
      </c>
      <c r="H19" s="237">
        <v>-0.536276337319742</v>
      </c>
      <c r="I19" s="142"/>
      <c r="J19" s="214">
        <v>2004.75</v>
      </c>
      <c r="K19" s="65">
        <v>0.64947929793678028</v>
      </c>
      <c r="L19" s="65">
        <v>-2.5620286971206543</v>
      </c>
      <c r="M19" s="65">
        <v>3.2115079950574348</v>
      </c>
      <c r="P19" s="153"/>
      <c r="Q19" s="153"/>
    </row>
    <row r="20" spans="1:17" x14ac:dyDescent="0.25">
      <c r="A20" s="205">
        <v>2005</v>
      </c>
      <c r="B20" s="234">
        <v>18496976.523925919</v>
      </c>
      <c r="C20" s="234">
        <v>18804896.403180309</v>
      </c>
      <c r="D20" s="258">
        <v>-1.6509995314337482</v>
      </c>
      <c r="E20" s="265">
        <v>2005</v>
      </c>
      <c r="F20" s="271">
        <v>18496866.099012695</v>
      </c>
      <c r="G20" s="253">
        <v>18788014.026968531</v>
      </c>
      <c r="H20" s="235">
        <v>-1.5617797075263722</v>
      </c>
      <c r="I20" s="142"/>
      <c r="J20" s="205">
        <v>2005</v>
      </c>
      <c r="K20" s="60">
        <v>0.10146965557029095</v>
      </c>
      <c r="L20" s="60">
        <v>-2.6257435103878626</v>
      </c>
      <c r="M20" s="60">
        <v>2.7272131659581533</v>
      </c>
      <c r="P20" s="153"/>
      <c r="Q20" s="153"/>
    </row>
    <row r="21" spans="1:17" x14ac:dyDescent="0.25">
      <c r="A21" s="205">
        <v>2005.25</v>
      </c>
      <c r="B21" s="234">
        <v>18959718.141581338</v>
      </c>
      <c r="C21" s="234">
        <v>19072186.788825236</v>
      </c>
      <c r="D21" s="258">
        <v>-0.59144539461167012</v>
      </c>
      <c r="E21" s="265">
        <v>2005.25</v>
      </c>
      <c r="F21" s="271">
        <v>18959604.954153568</v>
      </c>
      <c r="G21" s="253">
        <v>19054734.384754725</v>
      </c>
      <c r="H21" s="235">
        <v>-0.50049339713950247</v>
      </c>
      <c r="I21" s="142"/>
      <c r="J21" s="205">
        <v>2005.25</v>
      </c>
      <c r="K21" s="60">
        <v>0.84705448201861444</v>
      </c>
      <c r="L21" s="60">
        <v>-1.417338887843109</v>
      </c>
      <c r="M21" s="60">
        <v>2.2643933698617236</v>
      </c>
      <c r="P21" s="153"/>
      <c r="Q21" s="153"/>
    </row>
    <row r="22" spans="1:17" x14ac:dyDescent="0.25">
      <c r="A22" s="205">
        <v>2005.5</v>
      </c>
      <c r="B22" s="234">
        <v>19301159.063865304</v>
      </c>
      <c r="C22" s="234">
        <v>19336010.888603382</v>
      </c>
      <c r="D22" s="258">
        <v>-0.1804057296816205</v>
      </c>
      <c r="E22" s="265">
        <v>2005.5</v>
      </c>
      <c r="F22" s="271">
        <v>19301043.838071864</v>
      </c>
      <c r="G22" s="253">
        <v>19318047.209796548</v>
      </c>
      <c r="H22" s="235">
        <v>-8.8056825585613951E-2</v>
      </c>
      <c r="I22" s="142"/>
      <c r="J22" s="205">
        <v>2005.5</v>
      </c>
      <c r="K22" s="60">
        <v>1.2954144673602204</v>
      </c>
      <c r="L22" s="60">
        <v>-0.94408896619614324</v>
      </c>
      <c r="M22" s="60">
        <v>2.2395034335563637</v>
      </c>
      <c r="P22" s="153"/>
      <c r="Q22" s="153"/>
    </row>
    <row r="23" spans="1:17" x14ac:dyDescent="0.25">
      <c r="A23" s="214">
        <v>2005.75</v>
      </c>
      <c r="B23" s="236">
        <v>19616817.217104603</v>
      </c>
      <c r="C23" s="236">
        <v>19596577.852331325</v>
      </c>
      <c r="D23" s="259">
        <v>0.10322680061064626</v>
      </c>
      <c r="E23" s="266">
        <v>2005.75</v>
      </c>
      <c r="F23" s="269">
        <v>19616700.106866442</v>
      </c>
      <c r="G23" s="254">
        <v>19578176.520797677</v>
      </c>
      <c r="H23" s="237">
        <v>0.19657466377471983</v>
      </c>
      <c r="I23" s="142"/>
      <c r="J23" s="214">
        <v>2005.75</v>
      </c>
      <c r="K23" s="65">
        <v>1.3916458060027481</v>
      </c>
      <c r="L23" s="65">
        <v>-0.57641574018481201</v>
      </c>
      <c r="M23" s="65">
        <v>1.9680615461875601</v>
      </c>
      <c r="P23" s="153"/>
      <c r="Q23" s="153"/>
    </row>
    <row r="24" spans="1:17" x14ac:dyDescent="0.25">
      <c r="A24" s="205">
        <v>2006</v>
      </c>
      <c r="B24" s="234">
        <v>19832786.028730083</v>
      </c>
      <c r="C24" s="234">
        <v>19853845.843475051</v>
      </c>
      <c r="D24" s="258">
        <v>-0.10613053175962306</v>
      </c>
      <c r="E24" s="265">
        <v>2006</v>
      </c>
      <c r="F24" s="271">
        <v>19832667.629181568</v>
      </c>
      <c r="G24" s="253">
        <v>19835174.99561394</v>
      </c>
      <c r="H24" s="235">
        <v>-1.2641808930364467E-2</v>
      </c>
      <c r="I24" s="142"/>
      <c r="J24" s="205">
        <v>2006</v>
      </c>
      <c r="K24" s="60">
        <v>1.1367355483966224</v>
      </c>
      <c r="L24" s="60">
        <v>-0.68732343012770958</v>
      </c>
      <c r="M24" s="60">
        <v>1.824058978524332</v>
      </c>
      <c r="O24" s="142" t="s">
        <v>104</v>
      </c>
      <c r="P24" s="153"/>
      <c r="Q24" s="153"/>
    </row>
    <row r="25" spans="1:17" x14ac:dyDescent="0.25">
      <c r="A25" s="205">
        <v>2006.25</v>
      </c>
      <c r="B25" s="234">
        <v>20271030.632763959</v>
      </c>
      <c r="C25" s="234">
        <v>20111249.218400091</v>
      </c>
      <c r="D25" s="258">
        <v>0.79134832796675103</v>
      </c>
      <c r="E25" s="265">
        <v>2006.25</v>
      </c>
      <c r="F25" s="271">
        <v>20270909.616943926</v>
      </c>
      <c r="G25" s="253">
        <v>20092439.814945035</v>
      </c>
      <c r="H25" s="235">
        <v>0.88432187900661963</v>
      </c>
      <c r="I25" s="142"/>
      <c r="J25" s="205">
        <v>2006.25</v>
      </c>
      <c r="K25" s="60">
        <v>1.9728573086208907</v>
      </c>
      <c r="L25" s="60">
        <v>0.18525503848823566</v>
      </c>
      <c r="M25" s="60">
        <v>1.787602270132655</v>
      </c>
      <c r="O25" s="153"/>
      <c r="P25" s="153"/>
      <c r="Q25" s="153"/>
    </row>
    <row r="26" spans="1:17" x14ac:dyDescent="0.25">
      <c r="A26" s="205">
        <v>2006.5</v>
      </c>
      <c r="B26" s="234">
        <v>20599208.278566141</v>
      </c>
      <c r="C26" s="234">
        <v>20364509.657781113</v>
      </c>
      <c r="D26" s="258">
        <v>1.1458978860194784</v>
      </c>
      <c r="E26" s="265">
        <v>2006.5</v>
      </c>
      <c r="F26" s="271">
        <v>20599085.303562574</v>
      </c>
      <c r="G26" s="253">
        <v>20345753.875508204</v>
      </c>
      <c r="H26" s="235">
        <v>1.2374436719035553</v>
      </c>
      <c r="I26" s="142"/>
      <c r="J26" s="205">
        <v>2006.5</v>
      </c>
      <c r="K26" s="60">
        <v>2.8993254874175185</v>
      </c>
      <c r="L26" s="60">
        <v>0.36851902041025442</v>
      </c>
      <c r="M26" s="60">
        <v>2.5308064670072641</v>
      </c>
      <c r="O26" s="153"/>
      <c r="P26" s="153"/>
      <c r="Q26" s="153"/>
    </row>
    <row r="27" spans="1:17" x14ac:dyDescent="0.25">
      <c r="A27" s="214">
        <v>2006.75</v>
      </c>
      <c r="B27" s="236">
        <v>20993483.068783391</v>
      </c>
      <c r="C27" s="236">
        <v>20611539.390843295</v>
      </c>
      <c r="D27" s="259">
        <v>1.8360975937199666</v>
      </c>
      <c r="E27" s="266">
        <v>2006.75</v>
      </c>
      <c r="F27" s="269">
        <v>20993357.740001097</v>
      </c>
      <c r="G27" s="254">
        <v>20593097.98917041</v>
      </c>
      <c r="H27" s="237">
        <v>1.9250119010786326</v>
      </c>
      <c r="I27" s="142"/>
      <c r="J27" s="214">
        <v>2006.75</v>
      </c>
      <c r="K27" s="65">
        <v>3.88206320596466</v>
      </c>
      <c r="L27" s="65">
        <v>0.94812595105914776</v>
      </c>
      <c r="M27" s="65">
        <v>2.933937254905512</v>
      </c>
      <c r="O27" s="153"/>
      <c r="P27" s="153"/>
      <c r="Q27" s="153"/>
    </row>
    <row r="28" spans="1:17" x14ac:dyDescent="0.25">
      <c r="A28" s="205">
        <v>2007</v>
      </c>
      <c r="B28" s="234">
        <v>21115055.203673702</v>
      </c>
      <c r="C28" s="234">
        <v>20846333.942883238</v>
      </c>
      <c r="D28" s="258">
        <v>1.2808200104395759</v>
      </c>
      <c r="E28" s="265">
        <v>2007</v>
      </c>
      <c r="F28" s="271">
        <v>21114929.149119414</v>
      </c>
      <c r="G28" s="253">
        <v>20828518.693763908</v>
      </c>
      <c r="H28" s="235">
        <v>1.3657194237477865</v>
      </c>
      <c r="I28" s="142"/>
      <c r="J28" s="205">
        <v>2007</v>
      </c>
      <c r="K28" s="60">
        <v>3.1294401789964525</v>
      </c>
      <c r="L28" s="60">
        <v>0.32556626279158202</v>
      </c>
      <c r="M28" s="60">
        <v>2.8038739162048705</v>
      </c>
      <c r="O28" s="153"/>
      <c r="P28" s="153"/>
      <c r="Q28" s="153"/>
    </row>
    <row r="29" spans="1:17" x14ac:dyDescent="0.25">
      <c r="A29" s="205">
        <v>2007.25</v>
      </c>
      <c r="B29" s="234">
        <v>21347093.661530238</v>
      </c>
      <c r="C29" s="234">
        <v>21074160.165197901</v>
      </c>
      <c r="D29" s="258">
        <v>1.2867948861557141</v>
      </c>
      <c r="E29" s="265">
        <v>2007.25</v>
      </c>
      <c r="F29" s="271">
        <v>21346966.221732933</v>
      </c>
      <c r="G29" s="253">
        <v>21057185.608439475</v>
      </c>
      <c r="H29" s="235">
        <v>1.366777128573254</v>
      </c>
      <c r="I29" s="142"/>
      <c r="J29" s="205">
        <v>2007.25</v>
      </c>
      <c r="K29" s="60">
        <v>2.9743164960722592</v>
      </c>
      <c r="L29" s="60">
        <v>0.32479942469894757</v>
      </c>
      <c r="M29" s="60">
        <v>2.6495170713733116</v>
      </c>
      <c r="O29" s="153"/>
      <c r="P29" s="153"/>
      <c r="Q29" s="153"/>
    </row>
    <row r="30" spans="1:17" x14ac:dyDescent="0.25">
      <c r="A30" s="205">
        <v>2007.5</v>
      </c>
      <c r="B30" s="234">
        <v>21422701.88607173</v>
      </c>
      <c r="C30" s="234">
        <v>21296592.309459619</v>
      </c>
      <c r="D30" s="258">
        <v>0.59041210919247045</v>
      </c>
      <c r="E30" s="265">
        <v>2007.5</v>
      </c>
      <c r="F30" s="271">
        <v>21422573.994902279</v>
      </c>
      <c r="G30" s="253">
        <v>21280635.322591219</v>
      </c>
      <c r="H30" s="235">
        <v>0.66477062165593892</v>
      </c>
      <c r="I30" s="142"/>
      <c r="J30" s="205">
        <v>2007.5</v>
      </c>
      <c r="K30" s="60">
        <v>1.7524125314183669</v>
      </c>
      <c r="L30" s="60">
        <v>-0.31659036939959223</v>
      </c>
      <c r="M30" s="60">
        <v>2.0690029008179591</v>
      </c>
      <c r="O30" s="153"/>
      <c r="P30" s="153"/>
      <c r="Q30" s="153"/>
    </row>
    <row r="31" spans="1:17" x14ac:dyDescent="0.25">
      <c r="A31" s="214">
        <v>2007.75</v>
      </c>
      <c r="B31" s="236">
        <v>21951018.266126264</v>
      </c>
      <c r="C31" s="236">
        <v>21523221.97366263</v>
      </c>
      <c r="D31" s="259">
        <v>1.9681084649103744</v>
      </c>
      <c r="E31" s="266">
        <v>2007.75</v>
      </c>
      <c r="F31" s="269">
        <v>21950887.220965382</v>
      </c>
      <c r="G31" s="254">
        <v>21508207.631211266</v>
      </c>
      <c r="H31" s="237">
        <v>2.037294621943873</v>
      </c>
      <c r="I31" s="142"/>
      <c r="J31" s="214">
        <v>2007.75</v>
      </c>
      <c r="K31" s="65">
        <v>2.2482698944459885</v>
      </c>
      <c r="L31" s="65">
        <v>1.201566069171168</v>
      </c>
      <c r="M31" s="65">
        <v>1.0467038252748204</v>
      </c>
      <c r="O31" s="153"/>
      <c r="P31" s="153"/>
      <c r="Q31" s="153"/>
    </row>
    <row r="32" spans="1:17" x14ac:dyDescent="0.25">
      <c r="A32" s="205">
        <v>2008</v>
      </c>
      <c r="B32" s="234">
        <v>22454647.193584628</v>
      </c>
      <c r="C32" s="234">
        <v>21743025.709063184</v>
      </c>
      <c r="D32" s="258">
        <v>3.2204545649065661</v>
      </c>
      <c r="E32" s="265">
        <v>2008</v>
      </c>
      <c r="F32" s="271">
        <v>22528729.408721667</v>
      </c>
      <c r="G32" s="253">
        <v>21729501.993203782</v>
      </c>
      <c r="H32" s="235">
        <v>3.6120481256864929</v>
      </c>
      <c r="I32" s="142"/>
      <c r="J32" s="205">
        <v>2008</v>
      </c>
      <c r="K32" s="60">
        <v>3.9116146658584467</v>
      </c>
      <c r="L32" s="60">
        <v>2.9623692796400678</v>
      </c>
      <c r="M32" s="60">
        <v>0.94924538621837895</v>
      </c>
      <c r="O32" s="153"/>
      <c r="P32" s="153"/>
      <c r="Q32" s="153"/>
    </row>
    <row r="33" spans="1:17" x14ac:dyDescent="0.25">
      <c r="A33" s="205">
        <v>2008.25</v>
      </c>
      <c r="B33" s="234">
        <v>22664772.090597477</v>
      </c>
      <c r="C33" s="234">
        <v>21950635.500766993</v>
      </c>
      <c r="D33" s="258">
        <v>3.2015737475267847</v>
      </c>
      <c r="E33" s="265">
        <v>2008.25</v>
      </c>
      <c r="F33" s="271">
        <v>22646488.056625269</v>
      </c>
      <c r="G33" s="253">
        <v>21935969.828485597</v>
      </c>
      <c r="H33" s="235">
        <v>3.1877039834228293</v>
      </c>
      <c r="I33" s="142"/>
      <c r="J33" s="205">
        <v>2008.25</v>
      </c>
      <c r="K33" s="60">
        <v>3.7708108624647561</v>
      </c>
      <c r="L33" s="60">
        <v>2.0810479001009772</v>
      </c>
      <c r="M33" s="60">
        <v>1.6897629623637789</v>
      </c>
      <c r="O33" s="153"/>
      <c r="P33" s="153"/>
      <c r="Q33" s="153"/>
    </row>
    <row r="34" spans="1:17" x14ac:dyDescent="0.25">
      <c r="A34" s="205">
        <v>2008.5</v>
      </c>
      <c r="B34" s="234">
        <v>22689581.883268602</v>
      </c>
      <c r="C34" s="234">
        <v>22148602.738159429</v>
      </c>
      <c r="D34" s="258">
        <v>2.4131458562184624</v>
      </c>
      <c r="E34" s="265">
        <v>2008.5</v>
      </c>
      <c r="F34" s="271">
        <v>22662938.132566437</v>
      </c>
      <c r="G34" s="253">
        <v>22133912.890509032</v>
      </c>
      <c r="H34" s="235">
        <v>2.3619956542252298</v>
      </c>
      <c r="I34" s="142"/>
      <c r="J34" s="205">
        <v>2008.5</v>
      </c>
      <c r="K34" s="60">
        <v>2.9617788304985186</v>
      </c>
      <c r="L34" s="60">
        <v>0.99514651857670156</v>
      </c>
      <c r="M34" s="60">
        <v>1.966632311921817</v>
      </c>
      <c r="O34" s="153"/>
      <c r="P34" s="153"/>
      <c r="Q34" s="153"/>
    </row>
    <row r="35" spans="1:17" x14ac:dyDescent="0.25">
      <c r="A35" s="214">
        <v>2008.75</v>
      </c>
      <c r="B35" s="236">
        <v>22513624.890918843</v>
      </c>
      <c r="C35" s="236">
        <v>22346770.639179066</v>
      </c>
      <c r="D35" s="259">
        <v>0.74388564432442805</v>
      </c>
      <c r="E35" s="266">
        <v>2008.75</v>
      </c>
      <c r="F35" s="269">
        <v>22481905.874877952</v>
      </c>
      <c r="G35" s="254">
        <v>22332474.788383022</v>
      </c>
      <c r="H35" s="237">
        <v>0.66689146700090285</v>
      </c>
      <c r="I35" s="142"/>
      <c r="J35" s="214">
        <v>2008.75</v>
      </c>
      <c r="K35" s="65">
        <v>1.4724061903258896</v>
      </c>
      <c r="L35" s="65">
        <v>-1.2142231118217266</v>
      </c>
      <c r="M35" s="65">
        <v>2.6866293021476162</v>
      </c>
      <c r="O35" s="153"/>
      <c r="P35" s="153"/>
      <c r="Q35" s="153"/>
    </row>
    <row r="36" spans="1:17" x14ac:dyDescent="0.25">
      <c r="A36" s="205">
        <v>2009</v>
      </c>
      <c r="B36" s="234">
        <v>22200672.263154704</v>
      </c>
      <c r="C36" s="234">
        <v>22546443.532167643</v>
      </c>
      <c r="D36" s="258">
        <v>-1.5454768206831857</v>
      </c>
      <c r="E36" s="265">
        <v>2009</v>
      </c>
      <c r="F36" s="271">
        <v>22246834.033387415</v>
      </c>
      <c r="G36" s="253">
        <v>22533429.160820514</v>
      </c>
      <c r="H36" s="235">
        <v>-1.2800239217198197</v>
      </c>
      <c r="I36" s="142"/>
      <c r="J36" s="205">
        <v>2009</v>
      </c>
      <c r="K36" s="60">
        <v>0.99902204118244908</v>
      </c>
      <c r="L36" s="60">
        <v>-3.5549023413710188</v>
      </c>
      <c r="M36" s="60">
        <v>4.5539243825534683</v>
      </c>
      <c r="O36" s="153"/>
      <c r="P36" s="153"/>
      <c r="Q36" s="153"/>
    </row>
    <row r="37" spans="1:17" x14ac:dyDescent="0.25">
      <c r="A37" s="205">
        <v>2009.25</v>
      </c>
      <c r="B37" s="234">
        <v>22025151.773509711</v>
      </c>
      <c r="C37" s="234">
        <v>22756812.095325641</v>
      </c>
      <c r="D37" s="258">
        <v>-3.2679470573729468</v>
      </c>
      <c r="E37" s="265">
        <v>2009.25</v>
      </c>
      <c r="F37" s="271">
        <v>22028936.912619844</v>
      </c>
      <c r="G37" s="253">
        <v>22742762.106973603</v>
      </c>
      <c r="H37" s="235">
        <v>-3.1890042332420037</v>
      </c>
      <c r="I37" s="142"/>
      <c r="J37" s="205">
        <v>2009.25</v>
      </c>
      <c r="K37" s="60">
        <v>-0.95888908030933762</v>
      </c>
      <c r="L37" s="60">
        <v>-5.1433942192031914</v>
      </c>
      <c r="M37" s="60">
        <v>4.1845051388938534</v>
      </c>
      <c r="O37" s="153"/>
      <c r="P37" s="153"/>
      <c r="Q37" s="153"/>
    </row>
    <row r="38" spans="1:17" x14ac:dyDescent="0.25">
      <c r="A38" s="205">
        <v>2009.5</v>
      </c>
      <c r="B38" s="234">
        <v>22269333.213868923</v>
      </c>
      <c r="C38" s="234">
        <v>22987339.656369619</v>
      </c>
      <c r="D38" s="258">
        <v>-3.1733074834730495</v>
      </c>
      <c r="E38" s="265">
        <v>2009.5</v>
      </c>
      <c r="F38" s="271">
        <v>22250378.044438738</v>
      </c>
      <c r="G38" s="253">
        <v>22971895.756804138</v>
      </c>
      <c r="H38" s="235">
        <v>-3.1912545925367479</v>
      </c>
      <c r="I38" s="142"/>
      <c r="J38" s="205">
        <v>2009.5</v>
      </c>
      <c r="K38" s="60">
        <v>-0.99914347821800942</v>
      </c>
      <c r="L38" s="60">
        <v>-5.0283505841085026</v>
      </c>
      <c r="M38" s="60">
        <v>4.0292071058904932</v>
      </c>
      <c r="O38" s="153"/>
      <c r="P38" s="153"/>
      <c r="Q38" s="153"/>
    </row>
    <row r="39" spans="1:17" x14ac:dyDescent="0.25">
      <c r="A39" s="214">
        <v>2009.75</v>
      </c>
      <c r="B39" s="236">
        <v>22477553.781640649</v>
      </c>
      <c r="C39" s="236">
        <v>23232529.211324092</v>
      </c>
      <c r="D39" s="259">
        <v>-3.3036216234237399</v>
      </c>
      <c r="E39" s="266">
        <v>2009.75</v>
      </c>
      <c r="F39" s="269">
        <v>22446623.26031575</v>
      </c>
      <c r="G39" s="254">
        <v>23215835.555970535</v>
      </c>
      <c r="H39" s="237">
        <v>-3.3694421588924737</v>
      </c>
      <c r="I39" s="142"/>
      <c r="J39" s="214">
        <v>2009.75</v>
      </c>
      <c r="K39" s="65">
        <v>-1.469052565067887</v>
      </c>
      <c r="L39" s="65">
        <v>-4.9208706008168921</v>
      </c>
      <c r="M39" s="65">
        <v>3.4518180357490049</v>
      </c>
      <c r="O39" s="153"/>
      <c r="P39" s="153"/>
      <c r="Q39" s="153"/>
    </row>
    <row r="40" spans="1:17" x14ac:dyDescent="0.25">
      <c r="A40" s="205">
        <v>2010</v>
      </c>
      <c r="B40" s="234">
        <v>22516389.305062711</v>
      </c>
      <c r="C40" s="234">
        <v>23493390.959611606</v>
      </c>
      <c r="D40" s="258">
        <v>-4.2475688230392494</v>
      </c>
      <c r="E40" s="265">
        <v>2010</v>
      </c>
      <c r="F40" s="271">
        <v>22554139.716576528</v>
      </c>
      <c r="G40" s="253">
        <v>23476434.322452802</v>
      </c>
      <c r="H40" s="235">
        <v>-4.0078494676674978</v>
      </c>
      <c r="I40" s="142"/>
      <c r="J40" s="205">
        <v>2010</v>
      </c>
      <c r="K40" s="60">
        <v>-0.75675918983380042</v>
      </c>
      <c r="L40" s="60">
        <v>-5.2008603154260067</v>
      </c>
      <c r="M40" s="60">
        <v>4.4441011255922067</v>
      </c>
      <c r="O40" s="153"/>
      <c r="P40" s="153"/>
      <c r="Q40" s="153"/>
    </row>
    <row r="41" spans="1:17" x14ac:dyDescent="0.25">
      <c r="A41" s="205">
        <v>2010.25</v>
      </c>
      <c r="B41" s="234">
        <v>23278626.05755493</v>
      </c>
      <c r="C41" s="234">
        <v>23786719.925033167</v>
      </c>
      <c r="D41" s="258">
        <v>-2.1591835626639573</v>
      </c>
      <c r="E41" s="265">
        <v>2010.25</v>
      </c>
      <c r="F41" s="271">
        <v>23277838.90093765</v>
      </c>
      <c r="G41" s="253">
        <v>23767420.092157409</v>
      </c>
      <c r="H41" s="235">
        <v>-2.0813951343503034</v>
      </c>
      <c r="I41" s="142"/>
      <c r="J41" s="205">
        <v>2010.25</v>
      </c>
      <c r="K41" s="60">
        <v>0.40580726144966728</v>
      </c>
      <c r="L41" s="60">
        <v>-3.6472109779099231</v>
      </c>
      <c r="M41" s="60">
        <v>4.0530182393595906</v>
      </c>
      <c r="O41" s="153"/>
      <c r="P41" s="153"/>
      <c r="Q41" s="153"/>
    </row>
    <row r="42" spans="1:17" x14ac:dyDescent="0.25">
      <c r="A42" s="205">
        <v>2010.5</v>
      </c>
      <c r="B42" s="234">
        <v>23880680.7551746</v>
      </c>
      <c r="C42" s="234">
        <v>24096681.165530019</v>
      </c>
      <c r="D42" s="258">
        <v>-0.90043245860296184</v>
      </c>
      <c r="E42" s="265">
        <v>2010.5</v>
      </c>
      <c r="F42" s="271">
        <v>23867796.581276</v>
      </c>
      <c r="G42" s="253">
        <v>24075044.819442175</v>
      </c>
      <c r="H42" s="235">
        <v>-0.86456923727795765</v>
      </c>
      <c r="I42" s="142"/>
      <c r="J42" s="205">
        <v>2010.5</v>
      </c>
      <c r="K42" s="60">
        <v>0.81683486906349301</v>
      </c>
      <c r="L42" s="60">
        <v>-2.4638532443628915</v>
      </c>
      <c r="M42" s="60">
        <v>3.2806881134263843</v>
      </c>
      <c r="O42" s="153"/>
      <c r="P42" s="153"/>
      <c r="Q42" s="153"/>
    </row>
    <row r="43" spans="1:17" x14ac:dyDescent="0.25">
      <c r="A43" s="214">
        <v>2010.75</v>
      </c>
      <c r="B43" s="236">
        <v>24332883.012253661</v>
      </c>
      <c r="C43" s="236">
        <v>24417114.756952055</v>
      </c>
      <c r="D43" s="259">
        <v>-0.34556649179394017</v>
      </c>
      <c r="E43" s="266">
        <v>2010.75</v>
      </c>
      <c r="F43" s="269">
        <v>24311217.832422223</v>
      </c>
      <c r="G43" s="254">
        <v>24393287.859938268</v>
      </c>
      <c r="H43" s="237">
        <v>-0.33701237299022552</v>
      </c>
      <c r="I43" s="142"/>
      <c r="J43" s="214">
        <v>2010.75</v>
      </c>
      <c r="K43" s="65">
        <v>1.3209345406651753</v>
      </c>
      <c r="L43" s="65">
        <v>-1.6038384127596506</v>
      </c>
      <c r="M43" s="65">
        <v>2.9247729534248261</v>
      </c>
      <c r="O43" s="153"/>
      <c r="P43" s="153"/>
      <c r="Q43" s="153"/>
    </row>
    <row r="44" spans="1:17" x14ac:dyDescent="0.25">
      <c r="A44" s="205">
        <v>2011</v>
      </c>
      <c r="B44" s="234">
        <v>24884966.399933137</v>
      </c>
      <c r="C44" s="234">
        <v>24747507.150858913</v>
      </c>
      <c r="D44" s="258">
        <v>0.5539099331385483</v>
      </c>
      <c r="E44" s="265">
        <v>2011</v>
      </c>
      <c r="F44" s="271">
        <v>24913104.741539504</v>
      </c>
      <c r="G44" s="253">
        <v>24722288.178928576</v>
      </c>
      <c r="H44" s="235">
        <v>0.7688767688814625</v>
      </c>
      <c r="I44" s="142"/>
      <c r="J44" s="205">
        <v>2011</v>
      </c>
      <c r="K44" s="60">
        <v>1.4068661202848103</v>
      </c>
      <c r="L44" s="60">
        <v>-0.32910165130299623</v>
      </c>
      <c r="M44" s="60">
        <v>1.7359677715878066</v>
      </c>
      <c r="O44" s="153"/>
      <c r="P44" s="153"/>
      <c r="Q44" s="153"/>
    </row>
    <row r="45" spans="1:17" x14ac:dyDescent="0.25">
      <c r="A45" s="205">
        <v>2011.25</v>
      </c>
      <c r="B45" s="234">
        <v>25258166.091443796</v>
      </c>
      <c r="C45" s="234">
        <v>25077649.512358017</v>
      </c>
      <c r="D45" s="258">
        <v>0.71725212280859896</v>
      </c>
      <c r="E45" s="265">
        <v>2011.25</v>
      </c>
      <c r="F45" s="271">
        <v>25244908.661915317</v>
      </c>
      <c r="G45" s="253">
        <v>25049651.373662107</v>
      </c>
      <c r="H45" s="235">
        <v>0.77645880230456921</v>
      </c>
      <c r="I45" s="142"/>
      <c r="J45" s="205">
        <v>2011.25</v>
      </c>
      <c r="K45" s="60">
        <v>1.0893375455575314</v>
      </c>
      <c r="L45" s="60">
        <v>1.2739678419595914E-2</v>
      </c>
      <c r="M45" s="60">
        <v>1.0765978671379355</v>
      </c>
      <c r="O45" s="153"/>
      <c r="P45" s="153"/>
      <c r="Q45" s="153"/>
    </row>
    <row r="46" spans="1:17" x14ac:dyDescent="0.25">
      <c r="A46" s="205">
        <v>2011.5</v>
      </c>
      <c r="B46" s="234">
        <v>25540081.699735604</v>
      </c>
      <c r="C46" s="234">
        <v>25400967.111147285</v>
      </c>
      <c r="D46" s="258">
        <v>0.54618009509386811</v>
      </c>
      <c r="E46" s="265">
        <v>2011.5</v>
      </c>
      <c r="F46" s="271">
        <v>25531294.676542241</v>
      </c>
      <c r="G46" s="253">
        <v>25370905.632668089</v>
      </c>
      <c r="H46" s="235">
        <v>0.63018719702316928</v>
      </c>
      <c r="I46" s="142"/>
      <c r="J46" s="205">
        <v>2011.5</v>
      </c>
      <c r="K46" s="60">
        <v>1.0289746083631619</v>
      </c>
      <c r="L46" s="60">
        <v>8.3891570661312906E-2</v>
      </c>
      <c r="M46" s="60">
        <v>0.94508303770184898</v>
      </c>
      <c r="O46" s="153"/>
      <c r="P46" s="153"/>
      <c r="Q46" s="153"/>
    </row>
    <row r="47" spans="1:17" x14ac:dyDescent="0.25">
      <c r="A47" s="214">
        <v>2011.75</v>
      </c>
      <c r="B47" s="236">
        <v>25868616.380230151</v>
      </c>
      <c r="C47" s="236">
        <v>25716857.947906241</v>
      </c>
      <c r="D47" s="259">
        <v>0.5883783065268321</v>
      </c>
      <c r="E47" s="266">
        <v>2011.75</v>
      </c>
      <c r="F47" s="269">
        <v>25856765.728303801</v>
      </c>
      <c r="G47" s="254">
        <v>25684889.736995682</v>
      </c>
      <c r="H47" s="237">
        <v>0.6669425995762861</v>
      </c>
      <c r="I47" s="142"/>
      <c r="J47" s="214">
        <v>2011.75</v>
      </c>
      <c r="K47" s="65">
        <v>1.4880245477998435</v>
      </c>
      <c r="L47" s="65">
        <v>0.18434280762442359</v>
      </c>
      <c r="M47" s="65">
        <v>1.3036817401754199</v>
      </c>
      <c r="O47" s="153"/>
      <c r="P47" s="153"/>
      <c r="Q47" s="153"/>
    </row>
    <row r="48" spans="1:17" x14ac:dyDescent="0.25">
      <c r="A48" s="205">
        <v>2012</v>
      </c>
      <c r="B48" s="234">
        <v>26330700.506151397</v>
      </c>
      <c r="C48" s="234">
        <v>26024214.438389152</v>
      </c>
      <c r="D48" s="258">
        <v>1.1708148860162328</v>
      </c>
      <c r="E48" s="265">
        <v>2012</v>
      </c>
      <c r="F48" s="271">
        <v>26355337.479258165</v>
      </c>
      <c r="G48" s="253">
        <v>25990971.126767784</v>
      </c>
      <c r="H48" s="235">
        <v>1.3921602001180762</v>
      </c>
      <c r="I48" s="142"/>
      <c r="J48" s="205">
        <v>2012</v>
      </c>
      <c r="K48" s="60">
        <v>2.7456053628158972</v>
      </c>
      <c r="L48" s="60">
        <v>0.77831275308401504</v>
      </c>
      <c r="M48" s="60">
        <v>1.9672926097318821</v>
      </c>
      <c r="O48" s="153"/>
      <c r="P48" s="153"/>
      <c r="Q48" s="153"/>
    </row>
    <row r="49" spans="1:17" x14ac:dyDescent="0.25">
      <c r="A49" s="205">
        <v>2012.25</v>
      </c>
      <c r="B49" s="234">
        <v>26732596.364548948</v>
      </c>
      <c r="C49" s="234">
        <v>26318382.764224719</v>
      </c>
      <c r="D49" s="258">
        <v>1.5615998972436698</v>
      </c>
      <c r="E49" s="265">
        <v>2012.25</v>
      </c>
      <c r="F49" s="271">
        <v>26726808.086172588</v>
      </c>
      <c r="G49" s="253">
        <v>26283098.936564207</v>
      </c>
      <c r="H49" s="235">
        <v>1.674100323325683</v>
      </c>
      <c r="I49" s="142"/>
      <c r="J49" s="205">
        <v>2012.25</v>
      </c>
      <c r="K49" s="60">
        <v>3.2908542851719438</v>
      </c>
      <c r="L49" s="60">
        <v>0.9323656128888993</v>
      </c>
      <c r="M49" s="60">
        <v>2.3584886722830447</v>
      </c>
      <c r="O49" s="153"/>
      <c r="P49" s="153"/>
      <c r="Q49" s="153"/>
    </row>
    <row r="50" spans="1:17" x14ac:dyDescent="0.25">
      <c r="A50" s="205">
        <v>2012.5</v>
      </c>
      <c r="B50" s="234">
        <v>26913834.73652656</v>
      </c>
      <c r="C50" s="234">
        <v>26594087.928937875</v>
      </c>
      <c r="D50" s="258">
        <v>1.1951524098702295</v>
      </c>
      <c r="E50" s="265">
        <v>2012.5</v>
      </c>
      <c r="F50" s="271">
        <v>26929348.144817989</v>
      </c>
      <c r="G50" s="253">
        <v>26557626.647441447</v>
      </c>
      <c r="H50" s="235">
        <v>1.3899738528931627</v>
      </c>
      <c r="I50" s="142"/>
      <c r="J50" s="205">
        <v>2012.5</v>
      </c>
      <c r="K50" s="60">
        <v>2.8939557322245215</v>
      </c>
      <c r="L50" s="60">
        <v>0.67481924867630572</v>
      </c>
      <c r="M50" s="60">
        <v>2.2191364835482159</v>
      </c>
      <c r="O50" s="153"/>
      <c r="P50" s="153"/>
      <c r="Q50" s="153"/>
    </row>
    <row r="51" spans="1:17" x14ac:dyDescent="0.25">
      <c r="A51" s="214">
        <v>2012.75</v>
      </c>
      <c r="B51" s="236">
        <v>27114486.008730307</v>
      </c>
      <c r="C51" s="236">
        <v>26855771.406061053</v>
      </c>
      <c r="D51" s="259">
        <v>0.95873763352263053</v>
      </c>
      <c r="E51" s="266">
        <v>2012.75</v>
      </c>
      <c r="F51" s="269">
        <v>27091765.338013317</v>
      </c>
      <c r="G51" s="254">
        <v>26817687.540763408</v>
      </c>
      <c r="H51" s="237">
        <v>1.0168166956090372</v>
      </c>
      <c r="I51" s="142"/>
      <c r="J51" s="214">
        <v>2012.75</v>
      </c>
      <c r="K51" s="65">
        <v>2.587699359961543</v>
      </c>
      <c r="L51" s="65">
        <v>0.26619401743962878</v>
      </c>
      <c r="M51" s="65">
        <v>2.3215053425219141</v>
      </c>
      <c r="O51" s="153"/>
      <c r="P51" s="153"/>
      <c r="Q51" s="153"/>
    </row>
    <row r="52" spans="1:17" x14ac:dyDescent="0.25">
      <c r="A52" s="205">
        <v>2013</v>
      </c>
      <c r="B52" s="234">
        <v>27325578.846092217</v>
      </c>
      <c r="C52" s="234">
        <v>27105526.209004365</v>
      </c>
      <c r="D52" s="258">
        <v>0.80855913443244609</v>
      </c>
      <c r="E52" s="265">
        <v>2013</v>
      </c>
      <c r="F52" s="271">
        <v>27355493.655710857</v>
      </c>
      <c r="G52" s="253">
        <v>27067437.944896948</v>
      </c>
      <c r="H52" s="235">
        <v>1.0585920028122535</v>
      </c>
      <c r="I52" s="142"/>
      <c r="J52" s="205">
        <v>2013</v>
      </c>
      <c r="K52" s="60">
        <v>2.9987568006544372</v>
      </c>
      <c r="L52" s="60">
        <v>0.24483006391568876</v>
      </c>
      <c r="M52" s="60">
        <v>2.7539267367387485</v>
      </c>
      <c r="O52" s="153"/>
      <c r="P52" s="153"/>
      <c r="Q52" s="153"/>
    </row>
    <row r="53" spans="1:17" x14ac:dyDescent="0.25">
      <c r="A53" s="205">
        <v>2013.25</v>
      </c>
      <c r="B53" s="234">
        <v>27838036.010288823</v>
      </c>
      <c r="C53" s="234">
        <v>27347103.29193458</v>
      </c>
      <c r="D53" s="258">
        <v>1.7792676654983415</v>
      </c>
      <c r="E53" s="265">
        <v>2013.25</v>
      </c>
      <c r="F53" s="271">
        <v>27821435.204687335</v>
      </c>
      <c r="G53" s="253">
        <v>27308032.703129623</v>
      </c>
      <c r="H53" s="235">
        <v>1.8625876996949391</v>
      </c>
      <c r="I53" s="142"/>
      <c r="J53" s="205">
        <v>2013.25</v>
      </c>
      <c r="K53" s="60">
        <v>4.0954392410693732</v>
      </c>
      <c r="L53" s="60">
        <v>1.042258758372173</v>
      </c>
      <c r="M53" s="60">
        <v>3.0531804826972002</v>
      </c>
      <c r="O53" s="153"/>
      <c r="P53" s="153"/>
      <c r="Q53" s="153"/>
    </row>
    <row r="54" spans="1:17" x14ac:dyDescent="0.25">
      <c r="A54" s="205">
        <v>2013.5</v>
      </c>
      <c r="B54" s="234">
        <v>27849085.390987739</v>
      </c>
      <c r="C54" s="234">
        <v>27568214.219694212</v>
      </c>
      <c r="D54" s="258">
        <v>1.0136674947101603</v>
      </c>
      <c r="E54" s="265">
        <v>2013.5</v>
      </c>
      <c r="F54" s="271">
        <v>27858058.250839446</v>
      </c>
      <c r="G54" s="253">
        <v>27529942.017864149</v>
      </c>
      <c r="H54" s="235">
        <v>1.1848056246484628</v>
      </c>
      <c r="I54" s="142"/>
      <c r="J54" s="205">
        <v>2013.5</v>
      </c>
      <c r="K54" s="60">
        <v>3.6585422223516169</v>
      </c>
      <c r="L54" s="60">
        <v>0.38885186459182047</v>
      </c>
      <c r="M54" s="60">
        <v>3.2696903577597962</v>
      </c>
      <c r="O54" s="153"/>
      <c r="P54" s="153"/>
      <c r="Q54" s="153"/>
    </row>
    <row r="55" spans="1:17" x14ac:dyDescent="0.25">
      <c r="A55" s="214">
        <v>2013.75</v>
      </c>
      <c r="B55" s="236">
        <v>28056003.747822683</v>
      </c>
      <c r="C55" s="236">
        <v>27781643.257766373</v>
      </c>
      <c r="D55" s="259">
        <v>0.98271582973705163</v>
      </c>
      <c r="E55" s="266">
        <v>2013.75</v>
      </c>
      <c r="F55" s="269">
        <v>28033011.353920493</v>
      </c>
      <c r="G55" s="254">
        <v>27744425.249863654</v>
      </c>
      <c r="H55" s="237">
        <v>1.0347864539253322</v>
      </c>
      <c r="I55" s="142"/>
      <c r="J55" s="214">
        <v>2013.75</v>
      </c>
      <c r="K55" s="65">
        <v>3.1161496047213544</v>
      </c>
      <c r="L55" s="65">
        <v>-0.22552685300188477</v>
      </c>
      <c r="M55" s="65">
        <v>3.341676457723239</v>
      </c>
      <c r="O55" s="153"/>
      <c r="P55" s="153"/>
      <c r="Q55" s="153"/>
    </row>
    <row r="56" spans="1:17" x14ac:dyDescent="0.25">
      <c r="A56" s="205">
        <v>2014</v>
      </c>
      <c r="B56" s="234">
        <v>28018357.352268599</v>
      </c>
      <c r="C56" s="234">
        <v>27980987.470426485</v>
      </c>
      <c r="D56" s="258">
        <v>0.13346544502507096</v>
      </c>
      <c r="E56" s="265">
        <v>2014</v>
      </c>
      <c r="F56" s="271">
        <v>28000458.866264693</v>
      </c>
      <c r="G56" s="253">
        <v>27946705.641455941</v>
      </c>
      <c r="H56" s="235">
        <v>0.19215716049869103</v>
      </c>
      <c r="I56" s="142"/>
      <c r="J56" s="205">
        <v>2014</v>
      </c>
      <c r="K56" s="60">
        <v>1.8239873113313865</v>
      </c>
      <c r="L56" s="60">
        <v>-0.64339758171323913</v>
      </c>
      <c r="M56" s="60">
        <v>2.4673848930446258</v>
      </c>
      <c r="O56" s="153"/>
      <c r="P56" s="153"/>
      <c r="Q56" s="153"/>
    </row>
    <row r="57" spans="1:17" x14ac:dyDescent="0.25">
      <c r="A57" s="205">
        <v>2014.25</v>
      </c>
      <c r="B57" s="234">
        <v>28136564.288797487</v>
      </c>
      <c r="C57" s="234">
        <v>28171686.952039093</v>
      </c>
      <c r="D57" s="258">
        <v>-0.12475140684613155</v>
      </c>
      <c r="E57" s="265">
        <v>2014.25</v>
      </c>
      <c r="F57" s="271">
        <v>28148850.457014784</v>
      </c>
      <c r="G57" s="253">
        <v>28142141.766327418</v>
      </c>
      <c r="H57" s="235">
        <v>2.383575223726565E-2</v>
      </c>
      <c r="I57" s="142"/>
      <c r="J57" s="205">
        <v>2014.25</v>
      </c>
      <c r="K57" s="60">
        <v>1.5003305688653055</v>
      </c>
      <c r="L57" s="60">
        <v>-0.88277508611493949</v>
      </c>
      <c r="M57" s="60">
        <v>2.3831056549802447</v>
      </c>
      <c r="O57" s="153"/>
      <c r="P57" s="153"/>
      <c r="Q57" s="153"/>
    </row>
    <row r="58" spans="1:17" x14ac:dyDescent="0.25">
      <c r="A58" s="205">
        <v>2014.5</v>
      </c>
      <c r="B58" s="234">
        <v>28226473.019315705</v>
      </c>
      <c r="C58" s="234">
        <v>28357842.186843343</v>
      </c>
      <c r="D58" s="258">
        <v>-0.46433151335184764</v>
      </c>
      <c r="E58" s="265">
        <v>2014.5</v>
      </c>
      <c r="F58" s="271">
        <v>28214965.594165739</v>
      </c>
      <c r="G58" s="253">
        <v>28334485.831631303</v>
      </c>
      <c r="H58" s="235">
        <v>-0.42271114015196337</v>
      </c>
      <c r="I58" s="142"/>
      <c r="J58" s="205">
        <v>2014.5</v>
      </c>
      <c r="K58" s="60">
        <v>1.2372394526123156</v>
      </c>
      <c r="L58" s="60">
        <v>-1.2818941209246344</v>
      </c>
      <c r="M58" s="60">
        <v>2.51913357353695</v>
      </c>
      <c r="O58" s="153"/>
      <c r="P58" s="153"/>
      <c r="Q58" s="153"/>
    </row>
    <row r="59" spans="1:17" x14ac:dyDescent="0.25">
      <c r="A59" s="214">
        <v>2014.75</v>
      </c>
      <c r="B59" s="236">
        <v>28592589.859474652</v>
      </c>
      <c r="C59" s="236">
        <v>28538388.649832085</v>
      </c>
      <c r="D59" s="259">
        <v>0.18974373384945104</v>
      </c>
      <c r="E59" s="266">
        <v>2014.75</v>
      </c>
      <c r="F59" s="269">
        <v>28600298.002724312</v>
      </c>
      <c r="G59" s="254">
        <v>28524248.021764472</v>
      </c>
      <c r="H59" s="237">
        <v>0.26626041231619868</v>
      </c>
      <c r="I59" s="142"/>
      <c r="J59" s="214">
        <v>2014.75</v>
      </c>
      <c r="K59" s="65">
        <v>1.6703329576625485</v>
      </c>
      <c r="L59" s="65">
        <v>-0.61606267932872993</v>
      </c>
      <c r="M59" s="65">
        <v>2.2863956369912786</v>
      </c>
      <c r="O59" s="153"/>
      <c r="P59" s="153"/>
      <c r="Q59" s="153"/>
    </row>
    <row r="60" spans="1:17" x14ac:dyDescent="0.25">
      <c r="A60" s="205">
        <v>2015</v>
      </c>
      <c r="B60" s="234">
        <v>28668073.077564042</v>
      </c>
      <c r="C60" s="234">
        <v>28712055.225468498</v>
      </c>
      <c r="D60" s="258">
        <v>-0.15330100443759689</v>
      </c>
      <c r="E60" s="265">
        <v>2015</v>
      </c>
      <c r="F60" s="271">
        <v>28584100.633454863</v>
      </c>
      <c r="G60" s="253">
        <v>28704553.915694192</v>
      </c>
      <c r="H60" s="235">
        <v>-0.42051418622887882</v>
      </c>
      <c r="I60" s="142"/>
      <c r="J60" s="205">
        <v>2015</v>
      </c>
      <c r="K60" s="60">
        <v>1.1255927676530046</v>
      </c>
      <c r="L60" s="60">
        <v>-0.91723040774500453</v>
      </c>
      <c r="M60" s="60">
        <v>2.0428231753980093</v>
      </c>
      <c r="O60" s="153"/>
      <c r="P60" s="153"/>
      <c r="Q60" s="153"/>
    </row>
    <row r="61" spans="1:17" x14ac:dyDescent="0.25">
      <c r="A61" s="205">
        <v>2015.25</v>
      </c>
      <c r="B61" s="234">
        <v>28953506.107763849</v>
      </c>
      <c r="C61" s="234">
        <v>28885542.758781031</v>
      </c>
      <c r="D61" s="258">
        <v>0.2350086372244149</v>
      </c>
      <c r="E61" s="265">
        <v>2015.25</v>
      </c>
      <c r="F61" s="271">
        <v>28937933.35831501</v>
      </c>
      <c r="G61" s="253">
        <v>28887024.275295287</v>
      </c>
      <c r="H61" s="235">
        <v>0.17608001200994128</v>
      </c>
      <c r="I61" s="142"/>
      <c r="J61" s="205">
        <v>2015.25</v>
      </c>
      <c r="K61" s="60">
        <v>1.1815168051847493</v>
      </c>
      <c r="L61" s="60">
        <v>-0.2019534610141111</v>
      </c>
      <c r="M61" s="60">
        <v>1.3834702661988605</v>
      </c>
      <c r="O61" s="153"/>
      <c r="P61" s="153"/>
      <c r="Q61" s="153"/>
    </row>
    <row r="62" spans="1:17" x14ac:dyDescent="0.25">
      <c r="A62" s="205">
        <v>2015.5</v>
      </c>
      <c r="B62" s="234">
        <v>29110356.618992519</v>
      </c>
      <c r="C62" s="234">
        <v>29054652.259991299</v>
      </c>
      <c r="D62" s="258">
        <v>0.19153913015792551</v>
      </c>
      <c r="E62" s="265">
        <v>2015.5</v>
      </c>
      <c r="F62" s="271">
        <v>29131987.257540144</v>
      </c>
      <c r="G62" s="253">
        <v>29065969.502822619</v>
      </c>
      <c r="H62" s="235">
        <v>0.22687319868039685</v>
      </c>
      <c r="I62" s="142"/>
      <c r="J62" s="205">
        <v>2015.5</v>
      </c>
      <c r="K62" s="60">
        <v>1.0609653964539474</v>
      </c>
      <c r="L62" s="60">
        <v>8.1459546891912704E-2</v>
      </c>
      <c r="M62" s="60">
        <v>0.97950584956203468</v>
      </c>
      <c r="O62" s="153"/>
      <c r="P62" s="153"/>
      <c r="Q62" s="153"/>
    </row>
    <row r="63" spans="1:17" x14ac:dyDescent="0.25">
      <c r="A63" s="214">
        <v>2015.75</v>
      </c>
      <c r="B63" s="236">
        <v>29287320.153706927</v>
      </c>
      <c r="C63" s="236">
        <v>29219352.660990916</v>
      </c>
      <c r="D63" s="259">
        <v>0.23234109896034683</v>
      </c>
      <c r="E63" s="266">
        <v>2015.75</v>
      </c>
      <c r="F63" s="269">
        <v>29333287.875252862</v>
      </c>
      <c r="G63" s="254">
        <v>29240181.901247986</v>
      </c>
      <c r="H63" s="237">
        <v>0.31791202664663148</v>
      </c>
      <c r="I63" s="142"/>
      <c r="J63" s="214">
        <v>2015.75</v>
      </c>
      <c r="K63" s="65">
        <v>0.92936720242276105</v>
      </c>
      <c r="L63" s="65">
        <v>0.28622105251461433</v>
      </c>
      <c r="M63" s="65">
        <v>0.64314614990814678</v>
      </c>
      <c r="O63" s="153"/>
      <c r="P63" s="153"/>
      <c r="Q63" s="153"/>
    </row>
    <row r="64" spans="1:17" x14ac:dyDescent="0.25">
      <c r="A64" s="205">
        <v>2016</v>
      </c>
      <c r="B64" s="234">
        <v>29439220.136566911</v>
      </c>
      <c r="C64" s="234">
        <v>29380462.52642858</v>
      </c>
      <c r="D64" s="258">
        <v>0.19978900606977185</v>
      </c>
      <c r="E64" s="265">
        <v>2016</v>
      </c>
      <c r="F64" s="271">
        <v>29482955.227314949</v>
      </c>
      <c r="G64" s="253">
        <v>29409903.189953465</v>
      </c>
      <c r="H64" s="235">
        <v>0.24808466354633837</v>
      </c>
      <c r="I64" s="142"/>
      <c r="J64" s="205">
        <v>2016</v>
      </c>
      <c r="K64" s="60">
        <v>1.0678891994969082</v>
      </c>
      <c r="L64" s="60">
        <v>0.24042302919714759</v>
      </c>
      <c r="M64" s="60">
        <v>0.82746617029976055</v>
      </c>
      <c r="O64" s="153"/>
      <c r="P64" s="153"/>
      <c r="Q64" s="153"/>
    </row>
    <row r="65" spans="1:17" x14ac:dyDescent="0.25">
      <c r="A65" s="205">
        <v>2016.25</v>
      </c>
      <c r="B65" s="234">
        <v>29354805.838687103</v>
      </c>
      <c r="C65" s="234">
        <v>29535694.580868848</v>
      </c>
      <c r="D65" s="258">
        <v>-0.61432424509602868</v>
      </c>
      <c r="E65" s="265">
        <v>2016.25</v>
      </c>
      <c r="F65" s="271">
        <v>29428314.162308436</v>
      </c>
      <c r="G65" s="253">
        <v>29573618.487126961</v>
      </c>
      <c r="H65" s="235">
        <v>-0.49254189497706685</v>
      </c>
      <c r="I65" s="142"/>
      <c r="J65" s="205">
        <v>2016.25</v>
      </c>
      <c r="K65" s="60">
        <v>0.71481603418622142</v>
      </c>
      <c r="L65" s="60">
        <v>-0.56170847232062449</v>
      </c>
      <c r="M65" s="60">
        <v>1.276524506506846</v>
      </c>
      <c r="O65" s="153"/>
      <c r="P65" s="153"/>
      <c r="Q65" s="153"/>
    </row>
    <row r="66" spans="1:17" x14ac:dyDescent="0.25">
      <c r="A66" s="205">
        <v>2016.5</v>
      </c>
      <c r="B66" s="234">
        <v>29498720.857131235</v>
      </c>
      <c r="C66" s="234">
        <v>29694195.973086108</v>
      </c>
      <c r="D66" s="258">
        <v>-0.66047032992608168</v>
      </c>
      <c r="E66" s="265">
        <v>2016.5</v>
      </c>
      <c r="F66" s="271">
        <v>29632376.534506574</v>
      </c>
      <c r="G66" s="253">
        <v>29740556.053511053</v>
      </c>
      <c r="H66" s="235">
        <v>-0.36440726102294163</v>
      </c>
      <c r="I66" s="142"/>
      <c r="J66" s="205">
        <v>2016.5</v>
      </c>
      <c r="K66" s="60">
        <v>0.66327399865874714</v>
      </c>
      <c r="L66" s="60">
        <v>-0.4925689173243748</v>
      </c>
      <c r="M66" s="60">
        <v>1.1558429159831221</v>
      </c>
      <c r="O66" s="153"/>
      <c r="P66" s="153"/>
      <c r="Q66" s="153"/>
    </row>
    <row r="67" spans="1:17" x14ac:dyDescent="0.25">
      <c r="A67" s="214">
        <v>2016.75</v>
      </c>
      <c r="B67" s="236">
        <v>29579023.289879512</v>
      </c>
      <c r="C67" s="236">
        <v>29858800.416852925</v>
      </c>
      <c r="D67" s="259">
        <v>-0.94141802587922996</v>
      </c>
      <c r="E67" s="266">
        <v>2016.75</v>
      </c>
      <c r="F67" s="269">
        <v>29717490.553347684</v>
      </c>
      <c r="G67" s="254">
        <v>29910347.005703501</v>
      </c>
      <c r="H67" s="237">
        <v>-0.64686942455322149</v>
      </c>
      <c r="I67" s="142"/>
      <c r="J67" s="214">
        <v>2016.75</v>
      </c>
      <c r="K67" s="65">
        <v>9.7762038914049484E-2</v>
      </c>
      <c r="L67" s="65">
        <v>-0.83675390486325862</v>
      </c>
      <c r="M67" s="65">
        <v>0.93451594377730807</v>
      </c>
      <c r="O67" s="153"/>
      <c r="P67" s="153"/>
      <c r="Q67" s="153"/>
    </row>
    <row r="68" spans="1:17" x14ac:dyDescent="0.25">
      <c r="A68" s="205">
        <v>2017</v>
      </c>
      <c r="B68" s="234">
        <v>29650565.258345965</v>
      </c>
      <c r="C68" s="234">
        <v>30035806.066529073</v>
      </c>
      <c r="D68" s="258">
        <v>-1.2909015891364184</v>
      </c>
      <c r="E68" s="265">
        <v>2017</v>
      </c>
      <c r="F68" s="271">
        <v>29676774.518666428</v>
      </c>
      <c r="G68" s="253">
        <v>30089333.478862919</v>
      </c>
      <c r="H68" s="235">
        <v>-1.3806002331628862</v>
      </c>
      <c r="I68" s="142"/>
      <c r="J68" s="205">
        <v>2017</v>
      </c>
      <c r="K68" s="60">
        <v>0.10667478851888801</v>
      </c>
      <c r="L68" s="60">
        <v>-1.6175322706622326</v>
      </c>
      <c r="M68" s="60">
        <v>1.7242070591811207</v>
      </c>
      <c r="O68" s="153"/>
      <c r="P68" s="153"/>
      <c r="Q68" s="153"/>
    </row>
    <row r="69" spans="1:17" x14ac:dyDescent="0.25">
      <c r="A69" s="205">
        <v>2017.25</v>
      </c>
      <c r="B69" s="234">
        <v>29733898.737999614</v>
      </c>
      <c r="C69" s="234">
        <v>30228853.73524683</v>
      </c>
      <c r="D69" s="258">
        <v>-1.6509123363874056</v>
      </c>
      <c r="E69" s="265">
        <v>2017.25</v>
      </c>
      <c r="F69" s="271">
        <v>29736750.517153326</v>
      </c>
      <c r="G69" s="253">
        <v>30285721.837764382</v>
      </c>
      <c r="H69" s="235">
        <v>-1.8292702955691287</v>
      </c>
      <c r="I69" s="142"/>
      <c r="J69" s="205">
        <v>2017.25</v>
      </c>
      <c r="K69" s="60">
        <v>-0.80323760971514768</v>
      </c>
      <c r="L69" s="60">
        <v>-2.0735101101198787</v>
      </c>
      <c r="M69" s="60">
        <v>1.2702725004047311</v>
      </c>
      <c r="O69" s="153"/>
      <c r="P69" s="153"/>
      <c r="Q69" s="153"/>
    </row>
    <row r="70" spans="1:17" x14ac:dyDescent="0.25">
      <c r="A70" s="205">
        <v>2017.5</v>
      </c>
      <c r="B70" s="234">
        <v>30229632.795681927</v>
      </c>
      <c r="C70" s="234">
        <v>30442622.458855551</v>
      </c>
      <c r="D70" s="258">
        <v>-0.70210193182379255</v>
      </c>
      <c r="E70" s="265">
        <v>2017.5</v>
      </c>
      <c r="F70" s="271">
        <v>30277914.918417111</v>
      </c>
      <c r="G70" s="253">
        <v>30505005.879747406</v>
      </c>
      <c r="H70" s="235">
        <v>-0.74722311783701778</v>
      </c>
      <c r="I70" s="142"/>
      <c r="J70" s="205">
        <v>2017.5</v>
      </c>
      <c r="K70" s="60">
        <v>-0.25204728225974798</v>
      </c>
      <c r="L70" s="60">
        <v>-1.1375508210498806</v>
      </c>
      <c r="M70" s="60">
        <v>0.88550353879013266</v>
      </c>
      <c r="O70" s="153"/>
      <c r="P70" s="153"/>
      <c r="Q70" s="153"/>
    </row>
    <row r="71" spans="1:17" x14ac:dyDescent="0.25">
      <c r="A71" s="214">
        <v>2017.75</v>
      </c>
      <c r="B71" s="236">
        <v>30454251.413055964</v>
      </c>
      <c r="C71" s="236">
        <v>30668725.356234878</v>
      </c>
      <c r="D71" s="259">
        <v>-0.70178134229053635</v>
      </c>
      <c r="E71" s="266">
        <v>2017.75</v>
      </c>
      <c r="F71" s="269">
        <v>30511166.227053534</v>
      </c>
      <c r="G71" s="254">
        <v>30734082.125333436</v>
      </c>
      <c r="H71" s="237">
        <v>-0.72794833444773643</v>
      </c>
      <c r="I71" s="142"/>
      <c r="J71" s="214">
        <v>2017.75</v>
      </c>
      <c r="K71" s="65">
        <v>-0.21499294177144096</v>
      </c>
      <c r="L71" s="65">
        <v>-1.1265138259114724</v>
      </c>
      <c r="M71" s="65">
        <v>0.91152088414003152</v>
      </c>
      <c r="O71" s="153"/>
      <c r="P71" s="153"/>
      <c r="Q71" s="153"/>
    </row>
    <row r="72" spans="1:17" x14ac:dyDescent="0.25">
      <c r="A72" s="142">
        <v>2018</v>
      </c>
      <c r="B72" s="238">
        <v>30839938.475580778</v>
      </c>
      <c r="C72" s="238">
        <v>30908844.439339966</v>
      </c>
      <c r="D72" s="260">
        <v>-0.2231817020778625</v>
      </c>
      <c r="E72" s="267">
        <v>2018</v>
      </c>
      <c r="F72" s="268">
        <v>30937409.551927347</v>
      </c>
      <c r="G72" s="253">
        <v>30974021.113761641</v>
      </c>
      <c r="H72" s="235">
        <v>-0.11827078039811587</v>
      </c>
      <c r="I72" s="142"/>
      <c r="J72" s="142">
        <v>2018</v>
      </c>
      <c r="K72" s="60">
        <v>0.40617177831078133</v>
      </c>
      <c r="L72" s="60">
        <v>-0.75125254285007215</v>
      </c>
      <c r="M72" s="60">
        <v>1.1574243211608535</v>
      </c>
      <c r="O72" s="153"/>
      <c r="P72" s="153"/>
      <c r="Q72" s="153"/>
    </row>
    <row r="73" spans="1:17" x14ac:dyDescent="0.25">
      <c r="A73" s="142">
        <v>2018.25</v>
      </c>
      <c r="B73" s="3">
        <v>31186746.982191611</v>
      </c>
      <c r="C73" s="3">
        <v>31151814.689333469</v>
      </c>
      <c r="D73" s="260">
        <v>0.11207283446335464</v>
      </c>
      <c r="E73" s="267">
        <v>2018.25</v>
      </c>
      <c r="F73" s="268">
        <v>31184371.042150132</v>
      </c>
      <c r="G73" s="253">
        <v>31217588.951456893</v>
      </c>
      <c r="H73" s="235">
        <v>-0.10646432403012535</v>
      </c>
      <c r="I73" s="142"/>
      <c r="J73" s="142">
        <v>2018.25</v>
      </c>
      <c r="K73" s="60">
        <v>0.40458965515788858</v>
      </c>
      <c r="L73" s="60">
        <v>-0.82628666020001207</v>
      </c>
      <c r="M73" s="60">
        <v>1.2308763153579005</v>
      </c>
      <c r="O73" s="153"/>
      <c r="P73" s="153"/>
      <c r="Q73" s="153"/>
    </row>
    <row r="74" spans="1:17" x14ac:dyDescent="0.25">
      <c r="A74" s="142">
        <v>2018.5</v>
      </c>
      <c r="B74" s="240"/>
      <c r="C74" s="240">
        <v>31397606.071481429</v>
      </c>
      <c r="D74" s="260"/>
      <c r="E74" s="268">
        <v>2018.5</v>
      </c>
      <c r="F74" s="268">
        <v>31202970.424675308</v>
      </c>
      <c r="G74" s="253">
        <v>31461571.963991664</v>
      </c>
      <c r="H74" s="235">
        <v>-0.82535672481275912</v>
      </c>
      <c r="I74" s="142"/>
      <c r="J74" s="142">
        <v>2018.5</v>
      </c>
      <c r="K74" s="60">
        <v>-0.3439732511759433</v>
      </c>
      <c r="L74" s="60">
        <v>-1.58281143946494</v>
      </c>
      <c r="M74" s="60">
        <v>1.2388381882889967</v>
      </c>
      <c r="O74" s="153"/>
      <c r="P74" s="153"/>
      <c r="Q74" s="153"/>
    </row>
    <row r="75" spans="1:17" x14ac:dyDescent="0.25">
      <c r="A75" s="214">
        <v>2018.75</v>
      </c>
      <c r="B75" s="241"/>
      <c r="C75" s="241">
        <v>31646191.688519172</v>
      </c>
      <c r="D75" s="259"/>
      <c r="E75" s="269">
        <v>2018.75</v>
      </c>
      <c r="F75" s="269">
        <v>31575562.81814003</v>
      </c>
      <c r="G75" s="254">
        <v>31716654.70415844</v>
      </c>
      <c r="H75" s="237">
        <v>-0.44584350258587946</v>
      </c>
      <c r="I75" s="142"/>
      <c r="J75" s="214">
        <v>2018.75</v>
      </c>
      <c r="K75" s="65">
        <v>1.5767419693385822E-2</v>
      </c>
      <c r="L75" s="65">
        <v>-0.96063026855639966</v>
      </c>
      <c r="M75" s="65">
        <v>0.97639768824978546</v>
      </c>
      <c r="O75" s="153"/>
      <c r="P75" s="153"/>
      <c r="Q75" s="153"/>
    </row>
    <row r="76" spans="1:17" x14ac:dyDescent="0.25">
      <c r="A76" s="142">
        <v>2019</v>
      </c>
      <c r="B76" s="240"/>
      <c r="C76" s="240">
        <v>31897548</v>
      </c>
      <c r="D76" s="260"/>
      <c r="E76" s="268">
        <v>2019</v>
      </c>
      <c r="F76" s="268">
        <v>31745230.038298532</v>
      </c>
      <c r="G76" s="255">
        <v>31975835.328421358</v>
      </c>
      <c r="H76" s="239">
        <v>-0.72379925084713448</v>
      </c>
      <c r="I76" s="142"/>
      <c r="J76" s="142">
        <v>2019</v>
      </c>
      <c r="K76" s="60">
        <v>-0.29102963493530937</v>
      </c>
      <c r="L76" s="60">
        <v>-0.87280347039707507</v>
      </c>
      <c r="M76" s="60">
        <v>0.58177383546176564</v>
      </c>
      <c r="O76" s="153"/>
      <c r="P76" s="153"/>
      <c r="Q76" s="153"/>
    </row>
    <row r="78" spans="1:17" x14ac:dyDescent="0.25">
      <c r="A78" s="13" t="s">
        <v>105</v>
      </c>
    </row>
    <row r="80" spans="1:17" x14ac:dyDescent="0.25">
      <c r="B80" s="189" t="s">
        <v>112</v>
      </c>
      <c r="C80" s="189"/>
    </row>
    <row r="81" spans="2:3" x14ac:dyDescent="0.25">
      <c r="B81" s="190" t="s">
        <v>113</v>
      </c>
      <c r="C81" s="190"/>
    </row>
  </sheetData>
  <mergeCells count="5">
    <mergeCell ref="B1:D1"/>
    <mergeCell ref="B2:D2"/>
    <mergeCell ref="K2:M2"/>
    <mergeCell ref="F1:H1"/>
    <mergeCell ref="F2:H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0"/>
  <sheetViews>
    <sheetView zoomScaleNormal="100" workbookViewId="0">
      <selection activeCell="D15" sqref="D15"/>
    </sheetView>
  </sheetViews>
  <sheetFormatPr baseColWidth="10" defaultColWidth="11.42578125" defaultRowHeight="14.25" x14ac:dyDescent="0.2"/>
  <cols>
    <col min="1" max="3" width="11.42578125" style="100"/>
    <col min="4" max="4" width="33.140625" style="100" customWidth="1"/>
    <col min="5" max="7" width="11.42578125" style="100"/>
    <col min="8" max="8" width="28.42578125" style="100" customWidth="1"/>
    <col min="9" max="9" width="21.7109375" style="100" customWidth="1"/>
    <col min="10" max="10" width="19.85546875" style="100" customWidth="1"/>
    <col min="11" max="11" width="19.42578125" style="100" customWidth="1"/>
    <col min="12" max="12" width="19.140625" style="100" customWidth="1"/>
    <col min="13" max="16384" width="11.42578125" style="100"/>
  </cols>
  <sheetData>
    <row r="2" spans="3:7" ht="18" x14ac:dyDescent="0.25">
      <c r="C2" s="202" t="s">
        <v>101</v>
      </c>
    </row>
    <row r="4" spans="3:7" ht="15" x14ac:dyDescent="0.25">
      <c r="C4" s="80"/>
      <c r="D4" s="80"/>
      <c r="E4" s="309" t="s">
        <v>24</v>
      </c>
      <c r="F4" s="309"/>
      <c r="G4" s="167" t="s">
        <v>40</v>
      </c>
    </row>
    <row r="5" spans="3:7" ht="18" x14ac:dyDescent="0.25">
      <c r="C5" s="81"/>
      <c r="D5" s="82" t="s">
        <v>41</v>
      </c>
      <c r="E5" s="83">
        <v>2017</v>
      </c>
      <c r="F5" s="83">
        <v>2018</v>
      </c>
      <c r="G5" s="170">
        <v>2019</v>
      </c>
    </row>
    <row r="6" spans="3:7" ht="20.100000000000001" customHeight="1" x14ac:dyDescent="0.35">
      <c r="C6" s="84"/>
      <c r="D6" s="85" t="s">
        <v>42</v>
      </c>
      <c r="E6" s="86">
        <v>9.9000000000000005E-2</v>
      </c>
      <c r="F6" s="86">
        <v>6.9118825782142582E-2</v>
      </c>
      <c r="G6" s="171">
        <v>0.10365361033438197</v>
      </c>
    </row>
    <row r="7" spans="3:7" ht="20.100000000000001" customHeight="1" x14ac:dyDescent="0.2">
      <c r="C7" s="87"/>
      <c r="D7" s="85" t="s">
        <v>43</v>
      </c>
      <c r="E7" s="86">
        <v>3.3000000000000002E-2</v>
      </c>
      <c r="F7" s="86">
        <v>3.3000000000000002E-2</v>
      </c>
      <c r="G7" s="171">
        <v>3.3000000000000002E-2</v>
      </c>
    </row>
    <row r="8" spans="3:7" ht="20.100000000000001" customHeight="1" x14ac:dyDescent="0.35">
      <c r="C8" s="84"/>
      <c r="D8" s="85" t="s">
        <v>44</v>
      </c>
      <c r="E8" s="86">
        <v>0.78200000000000003</v>
      </c>
      <c r="F8" s="86">
        <v>0.75668374939326533</v>
      </c>
      <c r="G8" s="171">
        <v>0.75148673904926666</v>
      </c>
    </row>
    <row r="9" spans="3:7" ht="20.100000000000001" customHeight="1" x14ac:dyDescent="0.2">
      <c r="C9" s="85"/>
      <c r="D9" s="85" t="s">
        <v>45</v>
      </c>
      <c r="E9" s="86">
        <v>0.22900000000000001</v>
      </c>
      <c r="F9" s="86">
        <v>0.2400942287205344</v>
      </c>
      <c r="G9" s="171">
        <v>0.24503659599544619</v>
      </c>
    </row>
    <row r="10" spans="3:7" ht="20.100000000000001" customHeight="1" x14ac:dyDescent="0.2">
      <c r="C10" s="85"/>
      <c r="D10" s="85" t="s">
        <v>46</v>
      </c>
      <c r="E10" s="86">
        <v>3.2000000000000001E-2</v>
      </c>
      <c r="F10" s="86">
        <v>3.4645459605702124E-2</v>
      </c>
      <c r="G10" s="171">
        <v>3.4243923011820283E-2</v>
      </c>
    </row>
    <row r="11" spans="3:7" ht="20.100000000000001" customHeight="1" x14ac:dyDescent="0.35">
      <c r="C11" s="84"/>
      <c r="D11" s="85" t="s">
        <v>47</v>
      </c>
      <c r="E11" s="86">
        <v>8.9999999999999993E-3</v>
      </c>
      <c r="F11" s="86">
        <v>9.2330298961555372E-3</v>
      </c>
      <c r="G11" s="171">
        <v>9.3294893483654561E-3</v>
      </c>
    </row>
    <row r="12" spans="3:7" ht="20.100000000000001" customHeight="1" x14ac:dyDescent="0.2">
      <c r="C12" s="85"/>
      <c r="D12" s="85" t="s">
        <v>48</v>
      </c>
      <c r="E12" s="86">
        <v>0.65400000000000003</v>
      </c>
      <c r="F12" s="86">
        <v>0.66367440189544102</v>
      </c>
      <c r="G12" s="171">
        <v>0.66639712629963155</v>
      </c>
    </row>
    <row r="13" spans="3:7" ht="20.100000000000001" customHeight="1" x14ac:dyDescent="0.2">
      <c r="C13" s="85"/>
      <c r="D13" s="85" t="s">
        <v>49</v>
      </c>
      <c r="E13" s="86">
        <v>0.52</v>
      </c>
      <c r="F13" s="86">
        <v>0.51194527063146411</v>
      </c>
      <c r="G13" s="171">
        <v>0.52153730250446206</v>
      </c>
    </row>
    <row r="14" spans="3:7" ht="20.100000000000001" customHeight="1" x14ac:dyDescent="0.2">
      <c r="C14" s="85"/>
      <c r="D14" s="85" t="s">
        <v>50</v>
      </c>
      <c r="E14" s="86">
        <v>2.5999999999999999E-2</v>
      </c>
      <c r="F14" s="86">
        <v>0.15146188281695963</v>
      </c>
      <c r="G14" s="171">
        <v>0.14641207856245111</v>
      </c>
    </row>
    <row r="15" spans="3:7" ht="20.100000000000001" customHeight="1" x14ac:dyDescent="0.2">
      <c r="C15" s="85"/>
      <c r="D15" s="85" t="s">
        <v>51</v>
      </c>
      <c r="E15" s="86">
        <v>8.1000000000000003E-2</v>
      </c>
      <c r="F15" s="86">
        <v>8.0533221925717893E-2</v>
      </c>
      <c r="G15" s="171">
        <v>8.0426516816087368E-2</v>
      </c>
    </row>
    <row r="22" ht="34.5" customHeight="1" x14ac:dyDescent="0.2"/>
    <row r="50" ht="42" customHeight="1" x14ac:dyDescent="0.2"/>
  </sheetData>
  <mergeCells count="1">
    <mergeCell ref="E4:F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7"/>
  <sheetViews>
    <sheetView tabSelected="1" zoomScaleNormal="100" workbookViewId="0">
      <selection activeCell="F6" sqref="F6"/>
    </sheetView>
  </sheetViews>
  <sheetFormatPr baseColWidth="10" defaultColWidth="11.42578125" defaultRowHeight="14.25" x14ac:dyDescent="0.2"/>
  <cols>
    <col min="1" max="1" width="11.42578125" style="100"/>
    <col min="2" max="2" width="28.42578125" style="100" customWidth="1"/>
    <col min="3" max="3" width="21.7109375" style="100" hidden="1" customWidth="1"/>
    <col min="4" max="4" width="19.85546875" style="100" customWidth="1"/>
    <col min="5" max="5" width="19.42578125" style="100" customWidth="1"/>
    <col min="6" max="6" width="19.140625" style="100" customWidth="1"/>
    <col min="7" max="16384" width="11.42578125" style="100"/>
  </cols>
  <sheetData>
    <row r="2" spans="2:6" ht="18" x14ac:dyDescent="0.25">
      <c r="B2" s="202" t="s">
        <v>102</v>
      </c>
    </row>
    <row r="4" spans="2:6" ht="18" x14ac:dyDescent="0.25">
      <c r="B4" s="89" t="s">
        <v>52</v>
      </c>
      <c r="C4" s="90" t="s">
        <v>53</v>
      </c>
      <c r="D4" s="91" t="s">
        <v>54</v>
      </c>
      <c r="E4" s="310" t="s">
        <v>55</v>
      </c>
      <c r="F4" s="311"/>
    </row>
    <row r="5" spans="2:6" ht="30" x14ac:dyDescent="0.25">
      <c r="B5" s="88"/>
      <c r="C5" s="92"/>
      <c r="D5" s="93" t="s">
        <v>56</v>
      </c>
      <c r="E5" s="94" t="s">
        <v>57</v>
      </c>
      <c r="F5" s="95" t="s">
        <v>58</v>
      </c>
    </row>
    <row r="6" spans="2:6" ht="15.75" x14ac:dyDescent="0.25">
      <c r="B6" s="96" t="s">
        <v>59</v>
      </c>
      <c r="C6" s="87">
        <v>3.5</v>
      </c>
      <c r="D6" s="97">
        <v>2.4</v>
      </c>
      <c r="E6" s="98">
        <v>2.7</v>
      </c>
      <c r="F6" s="99">
        <v>3.2</v>
      </c>
    </row>
    <row r="7" spans="2:6" ht="15.75" x14ac:dyDescent="0.25">
      <c r="B7" s="96" t="s">
        <v>60</v>
      </c>
      <c r="C7" s="87">
        <v>3</v>
      </c>
      <c r="D7" s="97">
        <v>3.1</v>
      </c>
      <c r="E7" s="98">
        <v>2.9</v>
      </c>
      <c r="F7" s="99">
        <v>4.3</v>
      </c>
    </row>
    <row r="8" spans="2:6" ht="15" x14ac:dyDescent="0.2">
      <c r="B8" s="100" t="s">
        <v>61</v>
      </c>
      <c r="C8" s="101" t="s">
        <v>62</v>
      </c>
      <c r="D8" s="102"/>
      <c r="E8" s="103"/>
      <c r="F8" s="104">
        <v>4.2891890910909307</v>
      </c>
    </row>
    <row r="9" spans="2:6" x14ac:dyDescent="0.2">
      <c r="B9" s="105" t="s">
        <v>63</v>
      </c>
      <c r="C9" s="106"/>
      <c r="D9" s="107" t="s">
        <v>64</v>
      </c>
      <c r="E9" s="108" t="s">
        <v>65</v>
      </c>
      <c r="F9" s="109" t="s">
        <v>66</v>
      </c>
    </row>
    <row r="10" spans="2:6" ht="18" x14ac:dyDescent="0.25">
      <c r="B10" s="89" t="s">
        <v>67</v>
      </c>
      <c r="C10" s="90" t="s">
        <v>53</v>
      </c>
      <c r="D10" s="91" t="s">
        <v>54</v>
      </c>
      <c r="E10" s="311" t="s">
        <v>55</v>
      </c>
      <c r="F10" s="312"/>
    </row>
    <row r="11" spans="2:6" ht="18" x14ac:dyDescent="0.25">
      <c r="B11" s="88"/>
      <c r="C11" s="92">
        <v>0</v>
      </c>
      <c r="D11" s="110" t="s">
        <v>76</v>
      </c>
      <c r="E11" s="111" t="s">
        <v>77</v>
      </c>
      <c r="F11" s="112" t="s">
        <v>78</v>
      </c>
    </row>
    <row r="12" spans="2:6" ht="15.75" x14ac:dyDescent="0.25">
      <c r="B12" s="96" t="s">
        <v>68</v>
      </c>
      <c r="C12" s="87">
        <v>0</v>
      </c>
      <c r="D12" s="114">
        <v>3.5</v>
      </c>
      <c r="E12" s="115">
        <v>3.2</v>
      </c>
      <c r="F12" s="113">
        <v>3.5</v>
      </c>
    </row>
    <row r="13" spans="2:6" ht="15.75" x14ac:dyDescent="0.25">
      <c r="B13" s="96" t="s">
        <v>69</v>
      </c>
      <c r="C13" s="87">
        <v>2.1</v>
      </c>
      <c r="D13" s="114">
        <v>3.5</v>
      </c>
      <c r="E13" s="115">
        <v>3.3</v>
      </c>
      <c r="F13" s="116">
        <v>3.6</v>
      </c>
    </row>
    <row r="14" spans="2:6" ht="15.75" x14ac:dyDescent="0.25">
      <c r="B14" s="96" t="s">
        <v>70</v>
      </c>
      <c r="C14" s="87">
        <v>2.8</v>
      </c>
      <c r="D14" s="114">
        <v>3.6</v>
      </c>
      <c r="E14" s="115">
        <v>3.3</v>
      </c>
      <c r="F14" s="116">
        <v>3.5415571863761515</v>
      </c>
    </row>
    <row r="15" spans="2:6" ht="15.75" x14ac:dyDescent="0.25">
      <c r="B15" s="96" t="s">
        <v>71</v>
      </c>
      <c r="C15" s="87">
        <v>3.1</v>
      </c>
      <c r="D15" s="117">
        <v>3.4</v>
      </c>
      <c r="E15" s="118">
        <v>3.2</v>
      </c>
      <c r="F15" s="116">
        <v>3.5415571863761515</v>
      </c>
    </row>
    <row r="16" spans="2:6" ht="15.75" x14ac:dyDescent="0.25">
      <c r="B16" s="96" t="s">
        <v>72</v>
      </c>
      <c r="C16" s="87">
        <v>3.3</v>
      </c>
      <c r="D16" s="117">
        <v>3.3</v>
      </c>
      <c r="E16" s="118">
        <v>3.2</v>
      </c>
      <c r="F16" s="116">
        <v>3.5415571863761515</v>
      </c>
    </row>
    <row r="17" spans="2:6" ht="15.75" x14ac:dyDescent="0.25">
      <c r="B17" s="96" t="s">
        <v>73</v>
      </c>
      <c r="C17" s="87">
        <v>3.4</v>
      </c>
      <c r="D17" s="117">
        <v>3.5</v>
      </c>
      <c r="E17" s="118">
        <v>3.2</v>
      </c>
      <c r="F17" s="116">
        <v>3.5415571863761515</v>
      </c>
    </row>
    <row r="18" spans="2:6" ht="15.75" x14ac:dyDescent="0.25">
      <c r="B18" s="119" t="s">
        <v>74</v>
      </c>
      <c r="C18" s="109">
        <v>3.5</v>
      </c>
      <c r="D18" s="120">
        <v>3.5</v>
      </c>
      <c r="E18" s="121">
        <v>3.3</v>
      </c>
      <c r="F18" s="122">
        <v>3.5415571863761515</v>
      </c>
    </row>
    <row r="19" spans="2:6" ht="22.5" x14ac:dyDescent="0.2">
      <c r="B19" s="105" t="s">
        <v>63</v>
      </c>
      <c r="C19" s="109" t="s">
        <v>75</v>
      </c>
      <c r="D19" s="123" t="s">
        <v>64</v>
      </c>
      <c r="E19" s="124" t="s">
        <v>65</v>
      </c>
      <c r="F19" s="125" t="s">
        <v>79</v>
      </c>
    </row>
    <row r="23" spans="2:6" ht="34.5" customHeight="1" x14ac:dyDescent="0.2"/>
    <row r="37" ht="42" customHeight="1" x14ac:dyDescent="0.2"/>
  </sheetData>
  <mergeCells count="2">
    <mergeCell ref="E4:F4"/>
    <mergeCell ref="E10:F1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G15" sqref="G15"/>
    </sheetView>
  </sheetViews>
  <sheetFormatPr baseColWidth="10" defaultColWidth="11.42578125" defaultRowHeight="15" x14ac:dyDescent="0.25"/>
  <cols>
    <col min="1" max="2" width="7" style="130" customWidth="1"/>
    <col min="3" max="3" width="11.140625" style="245" customWidth="1"/>
    <col min="4" max="4" width="11.42578125" style="130"/>
    <col min="5" max="5" width="14.85546875" style="130" customWidth="1"/>
    <col min="6" max="6" width="11.42578125" style="130"/>
    <col min="7" max="7" width="14.140625" style="130" customWidth="1"/>
    <col min="8" max="16384" width="11.42578125" style="130"/>
  </cols>
  <sheetData>
    <row r="1" spans="1:11" ht="18.75" x14ac:dyDescent="0.3">
      <c r="A1" s="277" t="s">
        <v>88</v>
      </c>
      <c r="B1" s="277" t="s">
        <v>157</v>
      </c>
      <c r="C1" s="280" t="s">
        <v>7</v>
      </c>
      <c r="D1" s="277" t="s">
        <v>8</v>
      </c>
      <c r="E1" s="277"/>
      <c r="F1" s="278" t="s">
        <v>10</v>
      </c>
      <c r="G1" s="278"/>
      <c r="I1" s="203" t="s">
        <v>137</v>
      </c>
    </row>
    <row r="2" spans="1:11" x14ac:dyDescent="0.25">
      <c r="A2" s="277"/>
      <c r="B2" s="277"/>
      <c r="C2" s="280"/>
      <c r="D2" s="204" t="s">
        <v>11</v>
      </c>
      <c r="E2" s="204" t="s">
        <v>12</v>
      </c>
      <c r="F2" s="207" t="s">
        <v>11</v>
      </c>
      <c r="G2" s="207" t="s">
        <v>12</v>
      </c>
      <c r="I2" s="130" t="s">
        <v>138</v>
      </c>
    </row>
    <row r="3" spans="1:11" x14ac:dyDescent="0.25">
      <c r="A3" s="279"/>
      <c r="B3" s="279" t="s">
        <v>156</v>
      </c>
      <c r="C3" s="281" t="s">
        <v>7</v>
      </c>
      <c r="D3" s="196" t="s">
        <v>9</v>
      </c>
      <c r="E3" s="196" t="s">
        <v>9</v>
      </c>
      <c r="F3" s="210"/>
      <c r="G3" s="210"/>
      <c r="J3" s="277" t="s">
        <v>139</v>
      </c>
      <c r="K3" s="277"/>
    </row>
    <row r="4" spans="1:11" hidden="1" x14ac:dyDescent="0.25">
      <c r="C4" s="244" t="e">
        <f>[1]Datos_Jun19!#REF!</f>
        <v>#REF!</v>
      </c>
      <c r="D4" s="9">
        <v>28033011.353920493</v>
      </c>
      <c r="E4" s="9">
        <v>28056003.747902665</v>
      </c>
      <c r="F4" s="209" t="e">
        <f>(D4/#REF!)^4*100-100</f>
        <v>#REF!</v>
      </c>
      <c r="G4" s="209" t="e">
        <f>(E4/#REF!)^4*100-100</f>
        <v>#REF!</v>
      </c>
    </row>
    <row r="5" spans="1:11" x14ac:dyDescent="0.25">
      <c r="A5" s="6">
        <v>14</v>
      </c>
      <c r="B5" s="6">
        <v>1</v>
      </c>
      <c r="C5" s="243">
        <v>2014</v>
      </c>
      <c r="D5" s="206">
        <v>28000458.866264693</v>
      </c>
      <c r="E5" s="206">
        <v>28015995.452261731</v>
      </c>
      <c r="F5" s="209">
        <v>-0.46367948470603398</v>
      </c>
      <c r="G5" s="209">
        <v>-0.569187239280183</v>
      </c>
      <c r="H5" s="249"/>
    </row>
    <row r="6" spans="1:11" x14ac:dyDescent="0.25">
      <c r="A6" s="6"/>
      <c r="B6" s="6">
        <v>2</v>
      </c>
      <c r="C6" s="246">
        <v>2014.3</v>
      </c>
      <c r="D6" s="206">
        <v>28148850.457014799</v>
      </c>
      <c r="E6" s="206">
        <v>28143213.846412051</v>
      </c>
      <c r="F6" s="209">
        <v>2.1367562819166892</v>
      </c>
      <c r="G6" s="209">
        <v>1.8287774697872401</v>
      </c>
      <c r="H6" s="249"/>
    </row>
    <row r="7" spans="1:11" x14ac:dyDescent="0.25">
      <c r="A7" s="6"/>
      <c r="B7" s="6">
        <v>3</v>
      </c>
      <c r="C7" s="243">
        <v>2014.5</v>
      </c>
      <c r="D7" s="206">
        <v>28214965.594165739</v>
      </c>
      <c r="E7" s="206">
        <v>28225770.987809233</v>
      </c>
      <c r="F7" s="209">
        <v>0.9428226697313562</v>
      </c>
      <c r="G7" s="209">
        <v>1.1785593579745799</v>
      </c>
      <c r="H7" s="249"/>
    </row>
    <row r="8" spans="1:11" x14ac:dyDescent="0.25">
      <c r="A8" s="6"/>
      <c r="B8" s="6">
        <v>4</v>
      </c>
      <c r="C8" s="243">
        <v>2014.8</v>
      </c>
      <c r="D8" s="206">
        <v>28600298.002724312</v>
      </c>
      <c r="E8" s="206">
        <v>28588550.087757725</v>
      </c>
      <c r="F8" s="209">
        <v>5.575739760399486</v>
      </c>
      <c r="G8" s="209">
        <v>5.24107265281887</v>
      </c>
      <c r="H8" s="249"/>
    </row>
    <row r="9" spans="1:11" x14ac:dyDescent="0.25">
      <c r="A9" s="6">
        <v>15</v>
      </c>
      <c r="B9" s="6">
        <v>1</v>
      </c>
      <c r="C9" s="243">
        <v>2015</v>
      </c>
      <c r="D9" s="206">
        <v>28584100.633454863</v>
      </c>
      <c r="E9" s="206">
        <v>28666238.504663538</v>
      </c>
      <c r="F9" s="209">
        <v>-0.22634190371024943</v>
      </c>
      <c r="G9" s="209">
        <v>1.0914252624851299</v>
      </c>
      <c r="H9" s="249"/>
    </row>
    <row r="10" spans="1:11" x14ac:dyDescent="0.25">
      <c r="A10" s="6"/>
      <c r="B10" s="6">
        <v>2</v>
      </c>
      <c r="C10" s="243">
        <v>2015.3</v>
      </c>
      <c r="D10" s="206">
        <v>28937933.35831501</v>
      </c>
      <c r="E10" s="206">
        <v>28964143.135894183</v>
      </c>
      <c r="F10" s="209">
        <v>5.044161792984923</v>
      </c>
      <c r="G10" s="209">
        <v>4.2221194004072702</v>
      </c>
      <c r="H10" s="249"/>
    </row>
    <row r="11" spans="1:11" x14ac:dyDescent="0.25">
      <c r="A11" s="6"/>
      <c r="B11" s="6">
        <v>3</v>
      </c>
      <c r="C11" s="243">
        <v>2015.5</v>
      </c>
      <c r="D11" s="206">
        <v>29131987.257540144</v>
      </c>
      <c r="E11" s="206">
        <v>29105419.162658907</v>
      </c>
      <c r="F11" s="209">
        <v>2.7094483478427662</v>
      </c>
      <c r="G11" s="209">
        <v>1.96536838060359</v>
      </c>
      <c r="H11" s="249"/>
    </row>
    <row r="12" spans="1:11" x14ac:dyDescent="0.25">
      <c r="A12" s="6"/>
      <c r="B12" s="6">
        <v>4</v>
      </c>
      <c r="C12" s="243">
        <v>2015.8</v>
      </c>
      <c r="D12" s="206">
        <v>29333287.875252862</v>
      </c>
      <c r="E12" s="206">
        <v>29284351.145924296</v>
      </c>
      <c r="F12" s="209">
        <v>2.792761240070547</v>
      </c>
      <c r="G12" s="209">
        <v>2.4818579802285701</v>
      </c>
      <c r="H12" s="249"/>
    </row>
    <row r="13" spans="1:11" x14ac:dyDescent="0.25">
      <c r="A13" s="6">
        <v>16</v>
      </c>
      <c r="B13" s="6">
        <v>1</v>
      </c>
      <c r="C13" s="243">
        <v>2016</v>
      </c>
      <c r="D13" s="206">
        <v>29482955.227314949</v>
      </c>
      <c r="E13" s="206">
        <v>29444009.74250555</v>
      </c>
      <c r="F13" s="209">
        <v>2.0565949038263653</v>
      </c>
      <c r="G13" s="209">
        <v>2.1987038548854398</v>
      </c>
      <c r="H13" s="249"/>
    </row>
    <row r="14" spans="1:11" x14ac:dyDescent="0.25">
      <c r="A14" s="6"/>
      <c r="B14" s="6">
        <v>2</v>
      </c>
      <c r="C14" s="243">
        <v>2016.3</v>
      </c>
      <c r="D14" s="206">
        <v>29428314.162308436</v>
      </c>
      <c r="E14" s="206">
        <v>29366741.017499059</v>
      </c>
      <c r="F14" s="209">
        <v>-0.73926581517125101</v>
      </c>
      <c r="G14" s="209">
        <v>-1.0455790182215601</v>
      </c>
      <c r="H14" s="249"/>
    </row>
    <row r="15" spans="1:11" x14ac:dyDescent="0.25">
      <c r="A15" s="6"/>
      <c r="B15" s="6">
        <v>3</v>
      </c>
      <c r="C15" s="243">
        <v>2016.5</v>
      </c>
      <c r="D15" s="206">
        <v>29632376.534506574</v>
      </c>
      <c r="E15" s="206">
        <v>29488835.093610797</v>
      </c>
      <c r="F15" s="209">
        <v>2.8026711937083348</v>
      </c>
      <c r="G15" s="209">
        <v>1.6734251770051001</v>
      </c>
      <c r="H15" s="249"/>
    </row>
    <row r="16" spans="1:11" x14ac:dyDescent="0.25">
      <c r="A16" s="6"/>
      <c r="B16" s="6">
        <v>4</v>
      </c>
      <c r="C16" s="243">
        <v>2016.8</v>
      </c>
      <c r="D16" s="206">
        <v>29717490.553347684</v>
      </c>
      <c r="E16" s="206">
        <v>29575632.793314379</v>
      </c>
      <c r="F16" s="209">
        <v>1.1538923990341345</v>
      </c>
      <c r="G16" s="209">
        <v>1.18257196187596</v>
      </c>
      <c r="H16" s="249"/>
    </row>
    <row r="17" spans="1:8" x14ac:dyDescent="0.25">
      <c r="A17" s="6">
        <v>17</v>
      </c>
      <c r="B17" s="6">
        <v>1</v>
      </c>
      <c r="C17" s="243">
        <v>2017</v>
      </c>
      <c r="D17" s="206">
        <v>29676774.518666428</v>
      </c>
      <c r="E17" s="206">
        <v>29659405.350238163</v>
      </c>
      <c r="F17" s="209">
        <v>-0.54691607620918603</v>
      </c>
      <c r="G17" s="209">
        <v>1.1378171611335299</v>
      </c>
      <c r="H17" s="249"/>
    </row>
    <row r="18" spans="1:8" x14ac:dyDescent="0.25">
      <c r="A18" s="6"/>
      <c r="B18" s="6">
        <v>2</v>
      </c>
      <c r="C18" s="243">
        <v>2017.3</v>
      </c>
      <c r="D18" s="206">
        <v>29736750.517153326</v>
      </c>
      <c r="E18" s="206">
        <v>29745123.319845371</v>
      </c>
      <c r="F18" s="209">
        <v>0.81084362401971077</v>
      </c>
      <c r="G18" s="209">
        <v>1.1610520492747001</v>
      </c>
      <c r="H18" s="249"/>
    </row>
    <row r="19" spans="1:8" x14ac:dyDescent="0.25">
      <c r="A19" s="6"/>
      <c r="B19" s="6">
        <v>3</v>
      </c>
      <c r="C19" s="243">
        <v>2017.5</v>
      </c>
      <c r="D19" s="206">
        <v>30277914.918417111</v>
      </c>
      <c r="E19" s="206">
        <v>30213330.773918819</v>
      </c>
      <c r="F19" s="209">
        <v>7.4805351277050818</v>
      </c>
      <c r="G19" s="209">
        <v>6.4464852789007701</v>
      </c>
      <c r="H19" s="249"/>
    </row>
    <row r="20" spans="1:8" x14ac:dyDescent="0.25">
      <c r="A20" s="6"/>
      <c r="B20" s="6">
        <v>4</v>
      </c>
      <c r="C20" s="243">
        <v>2017.8</v>
      </c>
      <c r="D20" s="206">
        <v>30511166.227053501</v>
      </c>
      <c r="E20" s="206">
        <v>30450987.636557307</v>
      </c>
      <c r="F20" s="209">
        <v>3.1172624415885366</v>
      </c>
      <c r="G20" s="209">
        <v>3.1837032093252899</v>
      </c>
      <c r="H20" s="249"/>
    </row>
    <row r="21" spans="1:8" x14ac:dyDescent="0.25">
      <c r="A21" s="6">
        <v>18</v>
      </c>
      <c r="B21" s="6">
        <v>1</v>
      </c>
      <c r="C21" s="243">
        <v>2018</v>
      </c>
      <c r="D21" s="206">
        <v>30937409.551927347</v>
      </c>
      <c r="E21" s="206">
        <v>30824022.57744706</v>
      </c>
      <c r="F21" s="209">
        <v>5.7062227888968948</v>
      </c>
      <c r="G21" s="209">
        <v>4.9909159678853401</v>
      </c>
      <c r="H21" s="249"/>
    </row>
    <row r="22" spans="1:8" x14ac:dyDescent="0.25">
      <c r="A22" s="6"/>
      <c r="B22" s="6">
        <v>2</v>
      </c>
      <c r="C22" s="243">
        <v>2018.3</v>
      </c>
      <c r="D22" s="206">
        <v>31184371.042150132</v>
      </c>
      <c r="E22" s="206"/>
      <c r="F22" s="209">
        <v>3.2314839625157106</v>
      </c>
      <c r="G22" s="209"/>
      <c r="H22" s="249"/>
    </row>
    <row r="23" spans="1:8" x14ac:dyDescent="0.25">
      <c r="A23" s="6"/>
      <c r="B23" s="6">
        <v>3</v>
      </c>
      <c r="C23" s="243">
        <v>2018.5</v>
      </c>
      <c r="D23" s="206">
        <v>31202970.424675308</v>
      </c>
      <c r="E23" s="206"/>
      <c r="F23" s="209">
        <v>0.23878665426089185</v>
      </c>
      <c r="G23" s="209"/>
      <c r="H23" s="249"/>
    </row>
    <row r="24" spans="1:8" x14ac:dyDescent="0.25">
      <c r="A24" s="6"/>
      <c r="B24" s="6">
        <v>4</v>
      </c>
      <c r="C24" s="243">
        <v>2018.8</v>
      </c>
      <c r="D24" s="206">
        <v>31575562.81814003</v>
      </c>
      <c r="E24" s="206"/>
      <c r="F24" s="209">
        <v>4.8626053371303186</v>
      </c>
      <c r="G24" s="209"/>
      <c r="H24" s="249"/>
    </row>
    <row r="25" spans="1:8" x14ac:dyDescent="0.25">
      <c r="A25" s="6">
        <v>19</v>
      </c>
      <c r="B25" s="6">
        <v>1</v>
      </c>
      <c r="C25" s="243">
        <v>2019</v>
      </c>
      <c r="D25" s="206">
        <v>31745230.038298532</v>
      </c>
      <c r="E25" s="206"/>
      <c r="F25" s="209">
        <v>2.1667344962937136</v>
      </c>
      <c r="G25" s="209"/>
      <c r="H25" s="249"/>
    </row>
    <row r="26" spans="1:8" x14ac:dyDescent="0.25">
      <c r="C26" s="215"/>
      <c r="D26" s="9"/>
      <c r="E26" s="9"/>
      <c r="F26" s="18"/>
      <c r="G26" s="18"/>
    </row>
  </sheetData>
  <dataConsolidate/>
  <mergeCells count="6">
    <mergeCell ref="D1:E1"/>
    <mergeCell ref="F1:G1"/>
    <mergeCell ref="J3:K3"/>
    <mergeCell ref="A1:A3"/>
    <mergeCell ref="B1:B3"/>
    <mergeCell ref="C1:C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I8" sqref="I8"/>
    </sheetView>
  </sheetViews>
  <sheetFormatPr baseColWidth="10" defaultColWidth="11.42578125" defaultRowHeight="15" x14ac:dyDescent="0.25"/>
  <cols>
    <col min="1" max="3" width="7" style="130" customWidth="1"/>
    <col min="4" max="4" width="7.140625" style="130" bestFit="1" customWidth="1"/>
    <col min="5" max="5" width="14.85546875" style="130" customWidth="1"/>
    <col min="6" max="6" width="11.42578125" style="130"/>
    <col min="7" max="7" width="14.140625" style="130" customWidth="1"/>
    <col min="8" max="16384" width="11.42578125" style="130"/>
  </cols>
  <sheetData>
    <row r="1" spans="1:14" ht="18.75" x14ac:dyDescent="0.3">
      <c r="A1" s="277" t="s">
        <v>88</v>
      </c>
      <c r="B1" s="277" t="s">
        <v>157</v>
      </c>
      <c r="C1" s="284" t="s">
        <v>7</v>
      </c>
      <c r="D1" s="277" t="s">
        <v>13</v>
      </c>
      <c r="E1" s="277"/>
      <c r="F1" s="278" t="s">
        <v>10</v>
      </c>
      <c r="G1" s="278"/>
      <c r="K1" s="203" t="s">
        <v>137</v>
      </c>
    </row>
    <row r="2" spans="1:14" ht="30" x14ac:dyDescent="0.25">
      <c r="A2" s="277"/>
      <c r="B2" s="277"/>
      <c r="C2" s="284"/>
      <c r="D2" s="204" t="s">
        <v>3</v>
      </c>
      <c r="E2" s="204" t="s">
        <v>14</v>
      </c>
      <c r="F2" s="207" t="s">
        <v>3</v>
      </c>
      <c r="G2" s="207" t="s">
        <v>14</v>
      </c>
      <c r="K2" s="130" t="s">
        <v>141</v>
      </c>
    </row>
    <row r="3" spans="1:14" x14ac:dyDescent="0.25">
      <c r="A3" s="279"/>
      <c r="B3" s="279" t="s">
        <v>156</v>
      </c>
      <c r="C3" s="285" t="s">
        <v>7</v>
      </c>
      <c r="D3" s="196" t="s">
        <v>9</v>
      </c>
      <c r="E3" s="196" t="s">
        <v>9</v>
      </c>
      <c r="F3" s="210"/>
      <c r="G3" s="210"/>
      <c r="H3" s="196" t="s">
        <v>2</v>
      </c>
      <c r="I3" s="196" t="s">
        <v>15</v>
      </c>
      <c r="K3" s="283" t="s">
        <v>142</v>
      </c>
      <c r="L3" s="283"/>
      <c r="M3" s="283"/>
      <c r="N3" s="283"/>
    </row>
    <row r="4" spans="1:14" hidden="1" x14ac:dyDescent="0.25">
      <c r="C4" s="211">
        <f>[1]Datos_Jun19!A54</f>
        <v>2013.75</v>
      </c>
      <c r="D4" s="18">
        <v>86.08926194167158</v>
      </c>
      <c r="E4" s="18">
        <v>82.814165626499303</v>
      </c>
      <c r="F4" s="209" t="e">
        <f>(D4/#REF!)^4*100-100</f>
        <v>#REF!</v>
      </c>
      <c r="G4" s="209" t="e">
        <f>(E4/#REF!)^4*100-100</f>
        <v>#REF!</v>
      </c>
      <c r="H4" s="9">
        <v>3</v>
      </c>
      <c r="I4" s="9">
        <v>4.0789189631753366</v>
      </c>
      <c r="K4" s="283"/>
      <c r="L4" s="283"/>
      <c r="M4" s="283"/>
      <c r="N4" s="283"/>
    </row>
    <row r="5" spans="1:14" x14ac:dyDescent="0.25">
      <c r="A5" s="6">
        <v>14</v>
      </c>
      <c r="B5" s="6">
        <v>1</v>
      </c>
      <c r="C5" s="243">
        <v>2014</v>
      </c>
      <c r="D5" s="18">
        <v>86.960980662714732</v>
      </c>
      <c r="E5" s="18">
        <v>83.853586769775205</v>
      </c>
      <c r="F5" s="209">
        <v>4.1122366247678004</v>
      </c>
      <c r="G5" s="209">
        <v>5.1158129390568803</v>
      </c>
      <c r="H5" s="9">
        <v>3</v>
      </c>
      <c r="I5" s="9">
        <v>4.0789189631753366</v>
      </c>
      <c r="L5" s="282" t="s">
        <v>140</v>
      </c>
      <c r="M5" s="282"/>
    </row>
    <row r="6" spans="1:14" x14ac:dyDescent="0.25">
      <c r="A6" s="6"/>
      <c r="B6" s="6">
        <v>2</v>
      </c>
      <c r="C6" s="246">
        <v>2014.3</v>
      </c>
      <c r="D6" s="18">
        <v>88.264418198837234</v>
      </c>
      <c r="E6" s="18">
        <v>85.035014496777904</v>
      </c>
      <c r="F6" s="209">
        <v>6.1316550577198798</v>
      </c>
      <c r="G6" s="209">
        <v>5.7558949060184803</v>
      </c>
      <c r="H6" s="9">
        <v>3</v>
      </c>
      <c r="I6" s="9">
        <v>4.0789189631753366</v>
      </c>
    </row>
    <row r="7" spans="1:14" ht="15" customHeight="1" x14ac:dyDescent="0.25">
      <c r="A7" s="6"/>
      <c r="B7" s="6">
        <v>3</v>
      </c>
      <c r="C7" s="243">
        <v>2014.5</v>
      </c>
      <c r="D7" s="18">
        <v>88.851778428952287</v>
      </c>
      <c r="E7" s="18">
        <v>85.775641838945802</v>
      </c>
      <c r="F7" s="209">
        <v>2.6885090281805901</v>
      </c>
      <c r="G7" s="209">
        <v>3.5296499305630098</v>
      </c>
      <c r="H7" s="9">
        <v>3</v>
      </c>
      <c r="I7" s="9">
        <v>4.0789189631753366</v>
      </c>
    </row>
    <row r="8" spans="1:14" x14ac:dyDescent="0.25">
      <c r="A8" s="6"/>
      <c r="B8" s="6">
        <v>4</v>
      </c>
      <c r="C8" s="243">
        <v>2014.8</v>
      </c>
      <c r="D8" s="18">
        <v>89.984894350529771</v>
      </c>
      <c r="E8" s="18">
        <v>86.893592897589301</v>
      </c>
      <c r="F8" s="209">
        <v>5.19956515957037</v>
      </c>
      <c r="G8" s="209">
        <v>5.3161838006241</v>
      </c>
      <c r="H8" s="9">
        <v>3</v>
      </c>
      <c r="I8" s="9">
        <v>4.0789189631753366</v>
      </c>
    </row>
    <row r="9" spans="1:14" x14ac:dyDescent="0.25">
      <c r="A9" s="6">
        <v>15</v>
      </c>
      <c r="B9" s="6">
        <v>1</v>
      </c>
      <c r="C9" s="243">
        <v>2015</v>
      </c>
      <c r="D9" s="18">
        <v>90.986796245901928</v>
      </c>
      <c r="E9" s="18">
        <v>87.886309969393196</v>
      </c>
      <c r="F9" s="209">
        <v>4.5285795337418202</v>
      </c>
      <c r="G9" s="209">
        <v>4.6487154798586898</v>
      </c>
      <c r="H9" s="9">
        <v>3</v>
      </c>
      <c r="I9" s="9">
        <v>4.0789189631753366</v>
      </c>
    </row>
    <row r="10" spans="1:14" x14ac:dyDescent="0.25">
      <c r="A10" s="6"/>
      <c r="B10" s="6">
        <v>2</v>
      </c>
      <c r="C10" s="243">
        <v>2015.3</v>
      </c>
      <c r="D10" s="18">
        <v>92.075849343238914</v>
      </c>
      <c r="E10" s="18">
        <v>89.072489948911112</v>
      </c>
      <c r="F10" s="209">
        <v>4.8743884840660003</v>
      </c>
      <c r="G10" s="209">
        <v>5.5089861298202401</v>
      </c>
      <c r="H10" s="9">
        <v>3</v>
      </c>
      <c r="I10" s="9">
        <v>4.0789189631753366</v>
      </c>
    </row>
    <row r="11" spans="1:14" x14ac:dyDescent="0.25">
      <c r="A11" s="6"/>
      <c r="B11" s="6">
        <v>3</v>
      </c>
      <c r="C11" s="243">
        <v>2015.5</v>
      </c>
      <c r="D11" s="18">
        <v>93.135244599181917</v>
      </c>
      <c r="E11" s="18">
        <v>90.141160089409297</v>
      </c>
      <c r="F11" s="209">
        <v>4.6823113972141099</v>
      </c>
      <c r="G11" s="209">
        <v>4.8861636243529896</v>
      </c>
      <c r="H11" s="9">
        <v>3</v>
      </c>
      <c r="I11" s="9">
        <v>4.0789189631753366</v>
      </c>
    </row>
    <row r="12" spans="1:14" x14ac:dyDescent="0.25">
      <c r="A12" s="6"/>
      <c r="B12" s="6">
        <v>4</v>
      </c>
      <c r="C12" s="243">
        <v>2015.8</v>
      </c>
      <c r="D12" s="18">
        <v>94.365054421659352</v>
      </c>
      <c r="E12" s="18">
        <v>91.212396673258098</v>
      </c>
      <c r="F12" s="209">
        <v>5.3873637641143999</v>
      </c>
      <c r="G12" s="209">
        <v>4.8390065906430699</v>
      </c>
      <c r="H12" s="9">
        <v>3</v>
      </c>
      <c r="I12" s="9">
        <v>4.0789189631753366</v>
      </c>
    </row>
    <row r="13" spans="1:14" x14ac:dyDescent="0.25">
      <c r="A13" s="6">
        <v>16</v>
      </c>
      <c r="B13" s="6">
        <v>1</v>
      </c>
      <c r="C13" s="243">
        <v>2016</v>
      </c>
      <c r="D13" s="18">
        <v>95.342228766019844</v>
      </c>
      <c r="E13" s="18">
        <v>92.190540745469207</v>
      </c>
      <c r="F13" s="209">
        <v>4.20688672055776</v>
      </c>
      <c r="G13" s="209">
        <v>4.3590171421438804</v>
      </c>
      <c r="H13" s="9">
        <v>3</v>
      </c>
      <c r="I13" s="9">
        <v>4.0789189631753366</v>
      </c>
    </row>
    <row r="14" spans="1:14" x14ac:dyDescent="0.25">
      <c r="A14" s="6"/>
      <c r="B14" s="6">
        <v>2</v>
      </c>
      <c r="C14" s="243">
        <v>2016.3</v>
      </c>
      <c r="D14" s="18">
        <v>96.101399062741336</v>
      </c>
      <c r="E14" s="18">
        <v>93.129872325070906</v>
      </c>
      <c r="F14" s="209">
        <v>3.2232766921059</v>
      </c>
      <c r="G14" s="209">
        <v>4.1383232827758896</v>
      </c>
      <c r="H14" s="9">
        <v>3</v>
      </c>
      <c r="I14" s="9">
        <v>4.0789189631753366</v>
      </c>
    </row>
    <row r="15" spans="1:14" x14ac:dyDescent="0.25">
      <c r="A15" s="6"/>
      <c r="B15" s="6">
        <v>3</v>
      </c>
      <c r="C15" s="243">
        <v>2016.5</v>
      </c>
      <c r="D15" s="18">
        <v>96.736652072605963</v>
      </c>
      <c r="E15" s="18">
        <v>94.028805801119404</v>
      </c>
      <c r="F15" s="209">
        <v>2.6704276058691501</v>
      </c>
      <c r="G15" s="209">
        <v>3.9172514871657702</v>
      </c>
      <c r="H15" s="9">
        <v>3</v>
      </c>
      <c r="I15" s="9">
        <v>4.0789189631753366</v>
      </c>
    </row>
    <row r="16" spans="1:14" x14ac:dyDescent="0.25">
      <c r="A16" s="6"/>
      <c r="B16" s="6">
        <v>4</v>
      </c>
      <c r="C16" s="243">
        <v>2016.8</v>
      </c>
      <c r="D16" s="18">
        <v>97.106020230889072</v>
      </c>
      <c r="E16" s="18">
        <v>94.8530966615957</v>
      </c>
      <c r="F16" s="209">
        <v>1.5360840807824301</v>
      </c>
      <c r="G16" s="209">
        <v>3.5529256824897701</v>
      </c>
      <c r="H16" s="9">
        <v>3</v>
      </c>
      <c r="I16" s="9">
        <v>4.0789189631753366</v>
      </c>
    </row>
    <row r="17" spans="1:9" x14ac:dyDescent="0.25">
      <c r="A17" s="6">
        <v>17</v>
      </c>
      <c r="B17" s="6">
        <v>1</v>
      </c>
      <c r="C17" s="243">
        <v>2017</v>
      </c>
      <c r="D17" s="18">
        <v>97.565050047098438</v>
      </c>
      <c r="E17" s="18">
        <v>95.782399889138802</v>
      </c>
      <c r="F17" s="209">
        <v>1.9042893689434199</v>
      </c>
      <c r="G17" s="209">
        <v>3.9768849261060799</v>
      </c>
      <c r="H17" s="9">
        <v>3</v>
      </c>
      <c r="I17" s="9">
        <v>4.0789189631753366</v>
      </c>
    </row>
    <row r="18" spans="1:9" x14ac:dyDescent="0.25">
      <c r="A18" s="6"/>
      <c r="B18" s="6">
        <v>2</v>
      </c>
      <c r="C18" s="243">
        <v>2017.3</v>
      </c>
      <c r="D18" s="18">
        <v>97.973963131181478</v>
      </c>
      <c r="E18" s="18">
        <v>96.682023148046497</v>
      </c>
      <c r="F18" s="209">
        <v>1.6870427244064701</v>
      </c>
      <c r="G18" s="209">
        <v>3.8102081089653601</v>
      </c>
      <c r="H18" s="9">
        <v>3</v>
      </c>
      <c r="I18" s="9">
        <v>4.0789189631753366</v>
      </c>
    </row>
    <row r="19" spans="1:9" x14ac:dyDescent="0.25">
      <c r="A19" s="6"/>
      <c r="B19" s="6">
        <v>3</v>
      </c>
      <c r="C19" s="243">
        <v>2017.5</v>
      </c>
      <c r="D19" s="18">
        <v>98.362607761405627</v>
      </c>
      <c r="E19" s="18">
        <v>97.489742463227103</v>
      </c>
      <c r="F19" s="209">
        <v>1.59619254603247</v>
      </c>
      <c r="G19" s="209">
        <v>3.38386717545424</v>
      </c>
      <c r="H19" s="9">
        <v>3</v>
      </c>
      <c r="I19" s="9">
        <v>4.0789189631753366</v>
      </c>
    </row>
    <row r="20" spans="1:9" x14ac:dyDescent="0.25">
      <c r="A20" s="6"/>
      <c r="B20" s="6">
        <v>4</v>
      </c>
      <c r="C20" s="243">
        <v>2017.8</v>
      </c>
      <c r="D20" s="18">
        <v>98.906136096329249</v>
      </c>
      <c r="E20" s="18">
        <v>98.236130641815095</v>
      </c>
      <c r="F20" s="209">
        <v>2.2286927057329402</v>
      </c>
      <c r="G20" s="209">
        <v>3.0977766152142898</v>
      </c>
      <c r="H20" s="9">
        <v>3</v>
      </c>
      <c r="I20" s="9">
        <v>4.0789189631753366</v>
      </c>
    </row>
    <row r="21" spans="1:9" x14ac:dyDescent="0.25">
      <c r="A21" s="6">
        <v>18</v>
      </c>
      <c r="B21" s="6">
        <v>1</v>
      </c>
      <c r="C21" s="243">
        <v>2018</v>
      </c>
      <c r="D21" s="18">
        <v>99.002392743665325</v>
      </c>
      <c r="E21" s="18">
        <v>99.007107542833296</v>
      </c>
      <c r="F21" s="209">
        <v>0.38985348950374998</v>
      </c>
      <c r="G21" s="209">
        <v>3.17643070589678</v>
      </c>
      <c r="H21" s="9">
        <v>3</v>
      </c>
      <c r="I21" s="9">
        <v>4.0789189631753366</v>
      </c>
    </row>
    <row r="22" spans="1:9" x14ac:dyDescent="0.25">
      <c r="A22" s="6"/>
      <c r="B22" s="6">
        <v>2</v>
      </c>
      <c r="C22" s="243">
        <v>2018.3</v>
      </c>
      <c r="D22" s="18">
        <v>99.567151707544937</v>
      </c>
      <c r="E22" s="18">
        <v>99.53001092782452</v>
      </c>
      <c r="F22" s="209">
        <v>2.3013983883425801</v>
      </c>
      <c r="G22" s="209">
        <v>2.1293846613496501</v>
      </c>
      <c r="H22" s="9">
        <v>3</v>
      </c>
      <c r="I22" s="9">
        <v>4.0789189631753366</v>
      </c>
    </row>
    <row r="23" spans="1:9" x14ac:dyDescent="0.25">
      <c r="A23" s="6"/>
      <c r="B23" s="6">
        <v>3</v>
      </c>
      <c r="C23" s="243">
        <v>2018.5</v>
      </c>
      <c r="D23" s="18">
        <v>100.09832108876604</v>
      </c>
      <c r="E23" s="18">
        <v>100.33021857278401</v>
      </c>
      <c r="F23" s="209">
        <v>2.1510509086080098</v>
      </c>
      <c r="G23" s="209">
        <v>3.2549371028143499</v>
      </c>
      <c r="H23" s="9">
        <v>3</v>
      </c>
      <c r="I23" s="9">
        <v>4.0789189631753366</v>
      </c>
    </row>
    <row r="24" spans="1:9" x14ac:dyDescent="0.25">
      <c r="A24" s="6"/>
      <c r="B24" s="6">
        <v>4</v>
      </c>
      <c r="C24" s="243">
        <v>2018.8</v>
      </c>
      <c r="D24" s="18">
        <v>100.55956692062277</v>
      </c>
      <c r="E24" s="18">
        <v>101.138765594802</v>
      </c>
      <c r="F24" s="209">
        <v>1.8559500815754899</v>
      </c>
      <c r="G24" s="209">
        <v>3.2627202436472902</v>
      </c>
      <c r="H24" s="9">
        <v>3</v>
      </c>
      <c r="I24" s="9">
        <v>4.0789189631753366</v>
      </c>
    </row>
    <row r="25" spans="1:9" x14ac:dyDescent="0.25">
      <c r="A25" s="6">
        <v>19</v>
      </c>
      <c r="B25" s="6">
        <v>1</v>
      </c>
      <c r="C25" s="243">
        <v>2019</v>
      </c>
      <c r="D25" s="18">
        <v>100.98006977609144</v>
      </c>
      <c r="E25" s="18">
        <v>101.93090702024752</v>
      </c>
      <c r="F25" s="209">
        <v>1.68317270958688</v>
      </c>
      <c r="G25" s="209">
        <v>3.1698882299825</v>
      </c>
      <c r="H25" s="9">
        <v>3</v>
      </c>
      <c r="I25" s="9">
        <v>4.0789189631753366</v>
      </c>
    </row>
    <row r="26" spans="1:9" x14ac:dyDescent="0.25">
      <c r="C26" s="205"/>
      <c r="D26" s="9"/>
      <c r="E26" s="9"/>
      <c r="F26" s="18"/>
      <c r="G26" s="18"/>
    </row>
  </sheetData>
  <mergeCells count="7">
    <mergeCell ref="D1:E1"/>
    <mergeCell ref="F1:G1"/>
    <mergeCell ref="L5:M5"/>
    <mergeCell ref="K3:N4"/>
    <mergeCell ref="A1:A3"/>
    <mergeCell ref="B1:B3"/>
    <mergeCell ref="C1:C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workbookViewId="0">
      <selection activeCell="F16" sqref="F16"/>
    </sheetView>
  </sheetViews>
  <sheetFormatPr baseColWidth="10" defaultColWidth="11.42578125" defaultRowHeight="15" x14ac:dyDescent="0.25"/>
  <cols>
    <col min="1" max="3" width="7" style="13" customWidth="1"/>
    <col min="4" max="4" width="14.85546875" style="13" customWidth="1"/>
    <col min="5" max="5" width="14.140625" style="13" customWidth="1"/>
    <col min="6" max="16384" width="11.42578125" style="13"/>
  </cols>
  <sheetData>
    <row r="1" spans="1:11" ht="18.75" x14ac:dyDescent="0.3">
      <c r="A1" s="277" t="s">
        <v>88</v>
      </c>
      <c r="B1" s="277" t="s">
        <v>157</v>
      </c>
      <c r="C1" s="284" t="s">
        <v>7</v>
      </c>
      <c r="D1" s="215"/>
      <c r="E1" s="216"/>
      <c r="F1" s="217"/>
      <c r="H1" s="172" t="s">
        <v>137</v>
      </c>
    </row>
    <row r="2" spans="1:11" x14ac:dyDescent="0.25">
      <c r="A2" s="277"/>
      <c r="B2" s="277"/>
      <c r="C2" s="284"/>
      <c r="D2" s="204" t="s">
        <v>1</v>
      </c>
      <c r="E2" s="207" t="s">
        <v>17</v>
      </c>
      <c r="F2" s="218" t="s">
        <v>0</v>
      </c>
      <c r="H2" s="13" t="s">
        <v>143</v>
      </c>
    </row>
    <row r="3" spans="1:11" x14ac:dyDescent="0.25">
      <c r="A3" s="279"/>
      <c r="B3" s="279" t="s">
        <v>156</v>
      </c>
      <c r="C3" s="285" t="s">
        <v>7</v>
      </c>
      <c r="D3" s="196" t="s">
        <v>16</v>
      </c>
      <c r="E3" s="210"/>
      <c r="F3" s="213" t="s">
        <v>16</v>
      </c>
      <c r="H3" s="286" t="s">
        <v>144</v>
      </c>
      <c r="I3" s="286"/>
      <c r="J3" s="286"/>
      <c r="K3" s="286"/>
    </row>
    <row r="4" spans="1:11" hidden="1" x14ac:dyDescent="0.25">
      <c r="A4" s="130"/>
      <c r="B4" s="130"/>
      <c r="C4" s="211">
        <f>[1]Datos_Jun19!A51</f>
        <v>2013</v>
      </c>
      <c r="D4" s="18">
        <v>472.50419696969703</v>
      </c>
      <c r="E4" s="209" t="e">
        <f>D4/#REF!*100-100</f>
        <v>#REF!</v>
      </c>
      <c r="F4" s="209">
        <v>87.279664110802699</v>
      </c>
      <c r="H4" s="287" t="s">
        <v>145</v>
      </c>
      <c r="I4" s="287"/>
      <c r="J4" s="287"/>
      <c r="K4" s="287"/>
    </row>
    <row r="5" spans="1:11" hidden="1" x14ac:dyDescent="0.25">
      <c r="A5" s="130"/>
      <c r="B5" s="130"/>
      <c r="C5" s="211">
        <f>[1]Datos_Jun19!A52</f>
        <v>2013.25</v>
      </c>
      <c r="D5" s="18">
        <v>484.81062366205219</v>
      </c>
      <c r="E5" s="209" t="e">
        <f>D5/#REF!*100-100</f>
        <v>#REF!</v>
      </c>
      <c r="F5" s="209">
        <v>88.624782166015009</v>
      </c>
    </row>
    <row r="6" spans="1:11" hidden="1" x14ac:dyDescent="0.25">
      <c r="A6" s="130"/>
      <c r="B6" s="130"/>
      <c r="C6" s="211">
        <f>[1]Datos_Jun19!A53</f>
        <v>2013.5</v>
      </c>
      <c r="D6" s="18">
        <v>507.40408879164306</v>
      </c>
      <c r="E6" s="209" t="e">
        <f>D6/#REF!*100-100</f>
        <v>#REF!</v>
      </c>
      <c r="F6" s="209">
        <v>91.431058862636277</v>
      </c>
    </row>
    <row r="7" spans="1:11" hidden="1" x14ac:dyDescent="0.25">
      <c r="A7" s="130"/>
      <c r="B7" s="130"/>
      <c r="C7" s="211">
        <f>[1]Datos_Jun19!A54</f>
        <v>2013.75</v>
      </c>
      <c r="D7" s="18">
        <v>516.47242144268773</v>
      </c>
      <c r="E7" s="209" t="e">
        <f>D7/#REF!*100-100</f>
        <v>#REF!</v>
      </c>
      <c r="F7" s="209">
        <v>92.713873469672791</v>
      </c>
    </row>
    <row r="8" spans="1:11" x14ac:dyDescent="0.25">
      <c r="A8" s="6">
        <v>14</v>
      </c>
      <c r="B8" s="6">
        <v>1</v>
      </c>
      <c r="C8" s="243">
        <v>2014</v>
      </c>
      <c r="D8" s="18">
        <v>551.67219158249156</v>
      </c>
      <c r="E8" s="209">
        <v>16.754982309262299</v>
      </c>
      <c r="F8" s="209">
        <v>97.547042899319294</v>
      </c>
    </row>
    <row r="9" spans="1:11" x14ac:dyDescent="0.25">
      <c r="A9" s="6"/>
      <c r="B9" s="6">
        <v>2</v>
      </c>
      <c r="C9" s="246">
        <v>2014.3</v>
      </c>
      <c r="D9" s="18">
        <v>554.38011616954475</v>
      </c>
      <c r="E9" s="209">
        <v>14.3498283890717</v>
      </c>
      <c r="F9" s="209">
        <v>97.399449471955194</v>
      </c>
    </row>
    <row r="10" spans="1:11" x14ac:dyDescent="0.25">
      <c r="A10" s="6"/>
      <c r="B10" s="6">
        <v>3</v>
      </c>
      <c r="C10" s="243">
        <v>2014.5</v>
      </c>
      <c r="D10" s="18">
        <v>576.72940909090903</v>
      </c>
      <c r="E10" s="209">
        <v>13.6627437245058</v>
      </c>
      <c r="F10" s="209">
        <v>99.793165881027676</v>
      </c>
    </row>
    <row r="11" spans="1:11" x14ac:dyDescent="0.25">
      <c r="A11" s="6"/>
      <c r="B11" s="6">
        <v>4</v>
      </c>
      <c r="C11" s="243">
        <v>2014.8</v>
      </c>
      <c r="D11" s="18">
        <v>598.51797826086943</v>
      </c>
      <c r="E11" s="209">
        <v>15.8857575761741</v>
      </c>
      <c r="F11" s="209">
        <v>97.770803067124277</v>
      </c>
    </row>
    <row r="12" spans="1:11" x14ac:dyDescent="0.25">
      <c r="A12" s="6">
        <v>15</v>
      </c>
      <c r="B12" s="6">
        <v>1</v>
      </c>
      <c r="C12" s="243">
        <v>2015</v>
      </c>
      <c r="D12" s="18">
        <v>624.36776262626256</v>
      </c>
      <c r="E12" s="209">
        <v>13.177312932022399</v>
      </c>
      <c r="F12" s="209">
        <v>96.923881904588612</v>
      </c>
    </row>
    <row r="13" spans="1:11" x14ac:dyDescent="0.25">
      <c r="A13" s="6"/>
      <c r="B13" s="6">
        <v>2</v>
      </c>
      <c r="C13" s="243">
        <v>2015.3</v>
      </c>
      <c r="D13" s="18">
        <v>617.33157729488551</v>
      </c>
      <c r="E13" s="209">
        <v>11.355288418405101</v>
      </c>
      <c r="F13" s="209">
        <v>94.005458976941696</v>
      </c>
    </row>
    <row r="14" spans="1:11" x14ac:dyDescent="0.25">
      <c r="A14" s="6"/>
      <c r="B14" s="6">
        <v>3</v>
      </c>
      <c r="C14" s="243">
        <v>2015.5</v>
      </c>
      <c r="D14" s="18">
        <v>676.4978105590061</v>
      </c>
      <c r="E14" s="209">
        <v>17.298996703733302</v>
      </c>
      <c r="F14" s="209">
        <v>98.987151853100116</v>
      </c>
    </row>
    <row r="15" spans="1:11" x14ac:dyDescent="0.25">
      <c r="A15" s="6"/>
      <c r="B15" s="6">
        <v>4</v>
      </c>
      <c r="C15" s="243">
        <v>2015.8</v>
      </c>
      <c r="D15" s="18">
        <v>697.78469875776398</v>
      </c>
      <c r="E15" s="209">
        <v>16.5854200044812</v>
      </c>
      <c r="F15" s="209">
        <v>98.858925584925458</v>
      </c>
    </row>
    <row r="16" spans="1:11" x14ac:dyDescent="0.25">
      <c r="A16" s="6">
        <v>16</v>
      </c>
      <c r="B16" s="6">
        <v>1</v>
      </c>
      <c r="C16" s="243">
        <v>2016</v>
      </c>
      <c r="D16" s="18">
        <v>702.66973231530358</v>
      </c>
      <c r="E16" s="209">
        <v>12.5410013738828</v>
      </c>
      <c r="F16" s="209">
        <v>96.543809122341045</v>
      </c>
    </row>
    <row r="17" spans="1:6" x14ac:dyDescent="0.25">
      <c r="A17" s="6"/>
      <c r="B17" s="6">
        <v>2</v>
      </c>
      <c r="C17" s="243">
        <v>2016.3</v>
      </c>
      <c r="D17" s="18">
        <v>677.67175353218215</v>
      </c>
      <c r="E17" s="209">
        <v>9.7743544079997005</v>
      </c>
      <c r="F17" s="209">
        <v>95.582580785283909</v>
      </c>
    </row>
    <row r="18" spans="1:6" x14ac:dyDescent="0.25">
      <c r="A18" s="6"/>
      <c r="B18" s="6">
        <v>3</v>
      </c>
      <c r="C18" s="243">
        <v>2016.5</v>
      </c>
      <c r="D18" s="18">
        <v>661.62127117447756</v>
      </c>
      <c r="E18" s="209">
        <v>-2.1990521110830601</v>
      </c>
      <c r="F18" s="209">
        <v>93.286553552118576</v>
      </c>
    </row>
    <row r="19" spans="1:6" x14ac:dyDescent="0.25">
      <c r="A19" s="6"/>
      <c r="B19" s="6">
        <v>4</v>
      </c>
      <c r="C19" s="243">
        <v>2016.8</v>
      </c>
      <c r="D19" s="18">
        <v>665.73179116268921</v>
      </c>
      <c r="E19" s="209">
        <v>-4.5935239984678997</v>
      </c>
      <c r="F19" s="209">
        <v>92.060068044801042</v>
      </c>
    </row>
    <row r="20" spans="1:6" x14ac:dyDescent="0.25">
      <c r="A20" s="6">
        <v>17</v>
      </c>
      <c r="B20" s="6">
        <v>1</v>
      </c>
      <c r="C20" s="243">
        <v>2017</v>
      </c>
      <c r="D20" s="18">
        <v>655.60188585231197</v>
      </c>
      <c r="E20" s="209">
        <v>-6.6984308983827399</v>
      </c>
      <c r="F20" s="209">
        <v>91.430071342810436</v>
      </c>
    </row>
    <row r="21" spans="1:6" x14ac:dyDescent="0.25">
      <c r="A21" s="6"/>
      <c r="B21" s="6">
        <v>2</v>
      </c>
      <c r="C21" s="243">
        <v>2017.3</v>
      </c>
      <c r="D21" s="18">
        <v>664.22665834165844</v>
      </c>
      <c r="E21" s="209">
        <v>-1.98401292667796</v>
      </c>
      <c r="F21" s="209">
        <v>93.333547891784818</v>
      </c>
    </row>
    <row r="22" spans="1:6" x14ac:dyDescent="0.25">
      <c r="A22" s="6"/>
      <c r="B22" s="6">
        <v>3</v>
      </c>
      <c r="C22" s="243">
        <v>2017.5</v>
      </c>
      <c r="D22" s="18">
        <v>642.83758714969235</v>
      </c>
      <c r="E22" s="209">
        <v>-2.8390387134079398</v>
      </c>
      <c r="F22" s="209">
        <v>92.077785096139294</v>
      </c>
    </row>
    <row r="23" spans="1:6" x14ac:dyDescent="0.25">
      <c r="A23" s="6"/>
      <c r="B23" s="6">
        <v>4</v>
      </c>
      <c r="C23" s="243">
        <v>2017.8</v>
      </c>
      <c r="D23" s="18">
        <v>633.40874219516184</v>
      </c>
      <c r="E23" s="209">
        <v>-4.8552659489305396</v>
      </c>
      <c r="F23" s="209">
        <v>90.938666637294617</v>
      </c>
    </row>
    <row r="24" spans="1:6" x14ac:dyDescent="0.25">
      <c r="A24" s="6">
        <v>18</v>
      </c>
      <c r="B24" s="6">
        <v>1</v>
      </c>
      <c r="C24" s="243">
        <v>2018</v>
      </c>
      <c r="D24" s="18">
        <v>602.10757898027896</v>
      </c>
      <c r="E24" s="209">
        <v>-8.1595718417569891</v>
      </c>
      <c r="F24" s="209">
        <v>88.595681636007285</v>
      </c>
    </row>
    <row r="25" spans="1:6" x14ac:dyDescent="0.25">
      <c r="A25" s="6"/>
      <c r="B25" s="6">
        <v>2</v>
      </c>
      <c r="C25" s="243">
        <v>2018.3</v>
      </c>
      <c r="D25" s="18">
        <v>620.99455782312918</v>
      </c>
      <c r="E25" s="209">
        <v>-6.5086367696329299</v>
      </c>
      <c r="F25" s="209">
        <v>89.781036688374044</v>
      </c>
    </row>
    <row r="26" spans="1:6" x14ac:dyDescent="0.25">
      <c r="A26" s="6"/>
      <c r="B26" s="6">
        <v>3</v>
      </c>
      <c r="C26" s="243">
        <v>2018.5</v>
      </c>
      <c r="D26" s="18">
        <v>662.99822128574738</v>
      </c>
      <c r="E26" s="209">
        <v>3.1361940463758899</v>
      </c>
      <c r="F26" s="209">
        <v>92.058502282487083</v>
      </c>
    </row>
    <row r="27" spans="1:6" x14ac:dyDescent="0.25">
      <c r="A27" s="6"/>
      <c r="B27" s="6">
        <v>4</v>
      </c>
      <c r="C27" s="243">
        <v>2018.8</v>
      </c>
      <c r="D27" s="18">
        <v>678.81325039872399</v>
      </c>
      <c r="E27" s="209">
        <v>7.1682793714224404</v>
      </c>
      <c r="F27" s="209">
        <v>92.831333704987017</v>
      </c>
    </row>
    <row r="28" spans="1:6" x14ac:dyDescent="0.25">
      <c r="A28" s="6">
        <v>19</v>
      </c>
      <c r="B28" s="6">
        <v>1</v>
      </c>
      <c r="C28" s="243">
        <v>2019</v>
      </c>
      <c r="D28" s="18">
        <v>667.34444444444443</v>
      </c>
      <c r="E28" s="209">
        <v>10.8347524166113</v>
      </c>
      <c r="F28" s="209">
        <v>91.665069226384716</v>
      </c>
    </row>
    <row r="29" spans="1:6" x14ac:dyDescent="0.25">
      <c r="A29" s="130"/>
      <c r="B29" s="130"/>
      <c r="C29" s="8"/>
      <c r="D29" s="9"/>
      <c r="E29" s="18"/>
      <c r="F29" s="9"/>
    </row>
    <row r="30" spans="1:6" x14ac:dyDescent="0.25">
      <c r="A30" s="130"/>
      <c r="B30" s="130"/>
      <c r="C30" s="130"/>
      <c r="D30" s="130"/>
      <c r="E30" s="130"/>
      <c r="F30" s="130"/>
    </row>
    <row r="31" spans="1:6" x14ac:dyDescent="0.25">
      <c r="A31" s="130"/>
      <c r="B31" s="130"/>
      <c r="C31" s="130"/>
      <c r="D31" s="130"/>
      <c r="E31" s="130"/>
      <c r="F31" s="130"/>
    </row>
  </sheetData>
  <mergeCells count="5">
    <mergeCell ref="H3:K3"/>
    <mergeCell ref="H4:K4"/>
    <mergeCell ref="A1:A3"/>
    <mergeCell ref="B1:B3"/>
    <mergeCell ref="C1:C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"/>
  <sheetViews>
    <sheetView zoomScale="90" zoomScaleNormal="90" workbookViewId="0">
      <selection activeCell="B2" sqref="B2:D2"/>
    </sheetView>
  </sheetViews>
  <sheetFormatPr baseColWidth="10" defaultColWidth="11.42578125" defaultRowHeight="15" x14ac:dyDescent="0.25"/>
  <cols>
    <col min="1" max="16384" width="11.42578125" style="13"/>
  </cols>
  <sheetData>
    <row r="2" spans="2:4" x14ac:dyDescent="0.25">
      <c r="B2" s="279" t="s">
        <v>81</v>
      </c>
      <c r="C2" s="279"/>
      <c r="D2" s="279"/>
    </row>
    <row r="3" spans="2:4" x14ac:dyDescent="0.25">
      <c r="B3" s="142" t="s">
        <v>80</v>
      </c>
      <c r="C3" s="127" t="s">
        <v>4</v>
      </c>
      <c r="D3" s="128" t="s">
        <v>5</v>
      </c>
    </row>
    <row r="4" spans="2:4" ht="15.75" thickBot="1" x14ac:dyDescent="0.3">
      <c r="B4" s="126"/>
      <c r="C4" s="7">
        <v>3.2</v>
      </c>
      <c r="D4" s="7">
        <v>3.5</v>
      </c>
    </row>
    <row r="5" spans="2:4" ht="15.75" thickTop="1" x14ac:dyDescent="0.25">
      <c r="B5" s="288" t="s">
        <v>82</v>
      </c>
      <c r="C5" s="288"/>
      <c r="D5" s="288"/>
    </row>
    <row r="6" spans="2:4" x14ac:dyDescent="0.25">
      <c r="B6" s="289"/>
      <c r="C6" s="289"/>
      <c r="D6" s="289"/>
    </row>
    <row r="7" spans="2:4" x14ac:dyDescent="0.25">
      <c r="B7" s="289"/>
      <c r="C7" s="289"/>
      <c r="D7" s="289"/>
    </row>
  </sheetData>
  <mergeCells count="2">
    <mergeCell ref="B2:D2"/>
    <mergeCell ref="B5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selection activeCell="I5" sqref="I5"/>
    </sheetView>
  </sheetViews>
  <sheetFormatPr baseColWidth="10" defaultColWidth="9.140625" defaultRowHeight="15" x14ac:dyDescent="0.25"/>
  <cols>
    <col min="1" max="4" width="9.140625" style="130"/>
    <col min="5" max="5" width="12.5703125" style="130" customWidth="1"/>
    <col min="6" max="8" width="9.140625" style="130"/>
    <col min="9" max="9" width="6.5703125" style="130" customWidth="1"/>
    <col min="10" max="16384" width="9.140625" style="130"/>
  </cols>
  <sheetData>
    <row r="1" spans="1:12" ht="30" x14ac:dyDescent="0.3">
      <c r="A1" s="197" t="s">
        <v>158</v>
      </c>
      <c r="B1" s="208"/>
      <c r="C1" s="277" t="s">
        <v>116</v>
      </c>
      <c r="D1" s="277"/>
      <c r="E1" s="221" t="s">
        <v>117</v>
      </c>
      <c r="F1" s="290" t="s">
        <v>118</v>
      </c>
      <c r="G1" s="290"/>
      <c r="H1" s="290" t="s">
        <v>119</v>
      </c>
      <c r="I1" s="290"/>
      <c r="L1" s="203" t="s">
        <v>122</v>
      </c>
    </row>
    <row r="2" spans="1:12" hidden="1" x14ac:dyDescent="0.25">
      <c r="A2" s="132"/>
      <c r="B2" s="208">
        <f>(3.3/4)/2</f>
        <v>0.41249999999999998</v>
      </c>
      <c r="E2" s="208">
        <f>B2</f>
        <v>0.41249999999999998</v>
      </c>
      <c r="F2" s="130">
        <f>E2</f>
        <v>0.41249999999999998</v>
      </c>
      <c r="H2" s="130">
        <f>F2</f>
        <v>0.41249999999999998</v>
      </c>
    </row>
    <row r="3" spans="1:12" x14ac:dyDescent="0.25">
      <c r="A3" s="138"/>
      <c r="B3" s="220">
        <v>100</v>
      </c>
      <c r="C3" s="196" t="s">
        <v>120</v>
      </c>
      <c r="D3" s="213" t="s">
        <v>121</v>
      </c>
      <c r="E3" s="220">
        <v>101</v>
      </c>
      <c r="F3" s="220">
        <v>101</v>
      </c>
      <c r="G3" s="196" t="s">
        <v>120</v>
      </c>
      <c r="H3" s="220">
        <v>100</v>
      </c>
      <c r="I3" s="196" t="s">
        <v>120</v>
      </c>
    </row>
    <row r="4" spans="1:12" x14ac:dyDescent="0.25">
      <c r="A4" s="219">
        <v>1</v>
      </c>
      <c r="B4" s="209">
        <v>100.41249999999999</v>
      </c>
      <c r="C4" s="6">
        <v>0</v>
      </c>
      <c r="D4" s="209">
        <v>101.416625</v>
      </c>
      <c r="E4" s="209">
        <v>101.416625</v>
      </c>
      <c r="F4" s="209">
        <v>101.416625</v>
      </c>
      <c r="G4" s="6">
        <v>0.41249999999999998</v>
      </c>
      <c r="H4" s="209">
        <v>100.41249999999999</v>
      </c>
      <c r="I4" s="6">
        <v>0.41249999999999998</v>
      </c>
    </row>
    <row r="5" spans="1:12" x14ac:dyDescent="0.25">
      <c r="A5" s="219">
        <v>2</v>
      </c>
      <c r="B5" s="209">
        <v>100.82670156250001</v>
      </c>
      <c r="C5" s="6">
        <v>0.6</v>
      </c>
      <c r="D5" s="209">
        <v>102.445978389594</v>
      </c>
      <c r="E5" s="209">
        <v>101.834968578125</v>
      </c>
      <c r="F5" s="209">
        <v>103.0899993125</v>
      </c>
      <c r="G5" s="6">
        <v>1.65</v>
      </c>
      <c r="H5" s="209">
        <v>102.06930625</v>
      </c>
      <c r="I5" s="6">
        <v>1.65</v>
      </c>
    </row>
    <row r="6" spans="1:12" x14ac:dyDescent="0.25">
      <c r="A6" s="219">
        <v>3</v>
      </c>
      <c r="B6" s="209">
        <v>101.242611706445</v>
      </c>
      <c r="C6" s="6">
        <v>0.7</v>
      </c>
      <c r="D6" s="209">
        <v>102.970823088274</v>
      </c>
      <c r="E6" s="209">
        <v>102.25503782350999</v>
      </c>
      <c r="F6" s="209">
        <v>103.515245559664</v>
      </c>
      <c r="G6" s="6">
        <v>0.41249999999999998</v>
      </c>
      <c r="H6" s="209">
        <v>102.911378026563</v>
      </c>
      <c r="I6" s="6">
        <v>0.82499999999999996</v>
      </c>
    </row>
    <row r="7" spans="1:12" x14ac:dyDescent="0.25">
      <c r="A7" s="219">
        <v>4</v>
      </c>
      <c r="B7" s="209">
        <v>101.66023747973399</v>
      </c>
      <c r="C7" s="6">
        <v>0.3</v>
      </c>
      <c r="D7" s="209">
        <v>102.984870374095</v>
      </c>
      <c r="E7" s="209">
        <v>102.67683985453201</v>
      </c>
      <c r="F7" s="209">
        <v>103.942245947598</v>
      </c>
      <c r="G7" s="6">
        <v>0.41249999999999998</v>
      </c>
      <c r="H7" s="209">
        <v>103.548142178102</v>
      </c>
      <c r="I7" s="6">
        <v>0.61875000000000002</v>
      </c>
    </row>
    <row r="8" spans="1:12" x14ac:dyDescent="0.25">
      <c r="A8" s="219">
        <v>5</v>
      </c>
      <c r="B8" s="209">
        <v>102.079585959338</v>
      </c>
      <c r="C8" s="6">
        <v>0</v>
      </c>
      <c r="D8" s="209">
        <v>103.10038181893199</v>
      </c>
      <c r="E8" s="209">
        <v>103.10038181893199</v>
      </c>
      <c r="F8" s="209">
        <v>104.371007712132</v>
      </c>
      <c r="G8" s="6">
        <v>0.41249999999999998</v>
      </c>
      <c r="H8" s="209">
        <v>103.975278264587</v>
      </c>
      <c r="I8" s="6">
        <v>0.41249999999999998</v>
      </c>
    </row>
    <row r="9" spans="1:12" x14ac:dyDescent="0.25">
      <c r="A9" s="219">
        <v>6</v>
      </c>
      <c r="B9" s="209">
        <v>102.50066425142001</v>
      </c>
      <c r="C9" s="6">
        <v>0</v>
      </c>
      <c r="D9" s="18">
        <v>103.525670893935</v>
      </c>
      <c r="E9" s="209">
        <v>103.525670893935</v>
      </c>
      <c r="F9" s="209">
        <v>104.801538118945</v>
      </c>
      <c r="G9" s="6">
        <v>0.41249999999999998</v>
      </c>
      <c r="H9" s="209">
        <v>104.404176287428</v>
      </c>
      <c r="I9" s="6">
        <v>0.41249999999999998</v>
      </c>
    </row>
    <row r="10" spans="1:12" x14ac:dyDescent="0.25">
      <c r="A10" s="219">
        <v>7</v>
      </c>
      <c r="B10" s="209">
        <v>102.923479491457</v>
      </c>
      <c r="C10" s="6">
        <v>0</v>
      </c>
      <c r="D10" s="18">
        <v>103.952714286372</v>
      </c>
      <c r="E10" s="209">
        <v>103.952714286372</v>
      </c>
      <c r="F10" s="209">
        <v>105.233844463686</v>
      </c>
      <c r="G10" s="6">
        <v>0.41249999999999998</v>
      </c>
      <c r="H10" s="209">
        <v>104.83484351461399</v>
      </c>
      <c r="I10" s="6">
        <v>0.41249999999999998</v>
      </c>
    </row>
    <row r="11" spans="1:12" x14ac:dyDescent="0.25">
      <c r="A11" s="219">
        <v>8</v>
      </c>
      <c r="B11" s="209">
        <v>103.348038844359</v>
      </c>
      <c r="C11" s="6">
        <v>0</v>
      </c>
      <c r="D11" s="18">
        <v>104.381519232803</v>
      </c>
      <c r="E11" s="209">
        <v>104.381519232803</v>
      </c>
      <c r="F11" s="209">
        <v>105.667934072099</v>
      </c>
      <c r="G11" s="6">
        <v>0.41249999999999998</v>
      </c>
      <c r="H11" s="209">
        <v>105.267287244112</v>
      </c>
      <c r="I11" s="6">
        <v>0.41249999999999998</v>
      </c>
    </row>
    <row r="19" spans="12:12" x14ac:dyDescent="0.25">
      <c r="L19" s="130" t="s">
        <v>123</v>
      </c>
    </row>
  </sheetData>
  <mergeCells count="3">
    <mergeCell ref="C1:D1"/>
    <mergeCell ref="F1:G1"/>
    <mergeCell ref="H1:I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D15" sqref="D15"/>
    </sheetView>
  </sheetViews>
  <sheetFormatPr baseColWidth="10" defaultColWidth="11.42578125" defaultRowHeight="15" x14ac:dyDescent="0.25"/>
  <cols>
    <col min="1" max="2" width="11.42578125" style="13"/>
    <col min="3" max="3" width="13" style="13" customWidth="1"/>
    <col min="4" max="4" width="15.42578125" style="13" customWidth="1"/>
    <col min="5" max="6" width="11.42578125" style="13"/>
    <col min="7" max="7" width="14.28515625" style="13" customWidth="1"/>
    <col min="8" max="16384" width="11.42578125" style="13"/>
  </cols>
  <sheetData>
    <row r="1" spans="1:9" s="223" customFormat="1" ht="30" x14ac:dyDescent="0.3">
      <c r="A1" s="222"/>
      <c r="B1" s="137" t="s">
        <v>90</v>
      </c>
      <c r="C1" s="137" t="s">
        <v>91</v>
      </c>
      <c r="D1" s="137" t="s">
        <v>92</v>
      </c>
      <c r="E1" s="137" t="s">
        <v>93</v>
      </c>
      <c r="H1" s="224" t="s">
        <v>106</v>
      </c>
    </row>
    <row r="2" spans="1:9" x14ac:dyDescent="0.25">
      <c r="A2" s="20"/>
      <c r="B2" s="14" t="s">
        <v>94</v>
      </c>
      <c r="C2" s="14" t="s">
        <v>94</v>
      </c>
      <c r="D2" s="14" t="s">
        <v>94</v>
      </c>
      <c r="E2" s="14" t="s">
        <v>94</v>
      </c>
      <c r="H2" s="13" t="s">
        <v>107</v>
      </c>
      <c r="I2" s="154"/>
    </row>
    <row r="3" spans="1:9" x14ac:dyDescent="0.25">
      <c r="A3" s="15">
        <v>2017</v>
      </c>
      <c r="B3" s="153">
        <v>3.8458484660236936</v>
      </c>
      <c r="C3" s="156">
        <v>3.5415571863761515</v>
      </c>
      <c r="D3" s="153">
        <v>2.5</v>
      </c>
      <c r="E3" s="153">
        <v>2.5</v>
      </c>
      <c r="I3" s="155"/>
    </row>
    <row r="4" spans="1:9" x14ac:dyDescent="0.25">
      <c r="A4" s="15">
        <v>2018</v>
      </c>
      <c r="B4" s="153">
        <v>3.6396471994305939</v>
      </c>
      <c r="C4" s="156">
        <v>3.5415571863761515</v>
      </c>
      <c r="D4" s="153">
        <v>3.1</v>
      </c>
      <c r="E4" s="2">
        <v>3.1</v>
      </c>
      <c r="I4" s="155"/>
    </row>
    <row r="5" spans="1:9" x14ac:dyDescent="0.25">
      <c r="A5" s="15">
        <v>2019</v>
      </c>
      <c r="B5" s="153">
        <v>3.8179912963916856</v>
      </c>
      <c r="C5" s="156">
        <v>3.5415571863761515</v>
      </c>
      <c r="D5" s="153">
        <v>3.3</v>
      </c>
      <c r="E5" s="2">
        <v>3.2</v>
      </c>
      <c r="I5" s="155"/>
    </row>
    <row r="6" spans="1:9" x14ac:dyDescent="0.25">
      <c r="A6" s="15">
        <v>2020</v>
      </c>
      <c r="B6" s="153">
        <v>3.9049783453170228</v>
      </c>
      <c r="C6" s="156">
        <v>3.5415571863761515</v>
      </c>
      <c r="D6" s="2">
        <v>3.4</v>
      </c>
      <c r="E6" s="2">
        <v>3.2</v>
      </c>
      <c r="I6" s="155"/>
    </row>
    <row r="7" spans="1:9" x14ac:dyDescent="0.25">
      <c r="A7" s="15">
        <v>2021</v>
      </c>
      <c r="B7" s="153">
        <v>3.6982081274254366</v>
      </c>
      <c r="C7" s="156">
        <v>3.5415571863761515</v>
      </c>
      <c r="D7" s="2">
        <v>3.4</v>
      </c>
      <c r="E7" s="2">
        <v>3.3</v>
      </c>
      <c r="I7" s="155"/>
    </row>
    <row r="8" spans="1:9" x14ac:dyDescent="0.25">
      <c r="A8" s="15">
        <v>2022</v>
      </c>
      <c r="B8" s="153">
        <v>3.8117842558921331</v>
      </c>
      <c r="C8" s="156">
        <v>3.5415571863761515</v>
      </c>
      <c r="D8" s="2">
        <v>3.5</v>
      </c>
      <c r="E8" s="2">
        <v>3.3</v>
      </c>
      <c r="I8" s="155"/>
    </row>
    <row r="9" spans="1:9" x14ac:dyDescent="0.25">
      <c r="A9" s="15">
        <v>2023</v>
      </c>
      <c r="B9" s="153">
        <v>3.6590111091996294</v>
      </c>
      <c r="C9" s="156">
        <v>3.5415571863761515</v>
      </c>
      <c r="D9" s="2">
        <v>3.5</v>
      </c>
      <c r="E9" s="2">
        <v>3.3</v>
      </c>
      <c r="I9" s="155"/>
    </row>
    <row r="10" spans="1:9" x14ac:dyDescent="0.25">
      <c r="A10" s="15">
        <v>2024</v>
      </c>
      <c r="B10" s="153">
        <v>3.5833745906607168</v>
      </c>
      <c r="C10" s="156">
        <v>3.5415571863761515</v>
      </c>
      <c r="D10" s="2">
        <v>3.5</v>
      </c>
      <c r="E10" s="2">
        <v>3.3</v>
      </c>
      <c r="I10" s="155"/>
    </row>
    <row r="11" spans="1:9" x14ac:dyDescent="0.25">
      <c r="A11" s="15">
        <v>2025</v>
      </c>
      <c r="B11" s="153">
        <v>3.4938467045640786</v>
      </c>
      <c r="C11" s="156">
        <v>3.5415571863761515</v>
      </c>
      <c r="D11" s="2">
        <v>3.5</v>
      </c>
      <c r="E11" s="2">
        <v>3.3</v>
      </c>
      <c r="I11" s="155"/>
    </row>
    <row r="12" spans="1:9" x14ac:dyDescent="0.25">
      <c r="A12" s="15">
        <v>2026</v>
      </c>
      <c r="B12" s="153">
        <v>3.2292417566102118</v>
      </c>
      <c r="C12" s="156">
        <v>3.5415571863761515</v>
      </c>
      <c r="D12" s="2">
        <v>3.5</v>
      </c>
      <c r="E12" s="2">
        <v>3.3</v>
      </c>
      <c r="I12" s="155"/>
    </row>
    <row r="13" spans="1:9" x14ac:dyDescent="0.25">
      <c r="A13" s="15">
        <v>2027</v>
      </c>
      <c r="B13" s="153">
        <v>3.146383747862755</v>
      </c>
      <c r="C13" s="156">
        <v>3.5415571863761515</v>
      </c>
      <c r="D13" s="2">
        <v>3.5</v>
      </c>
      <c r="E13" s="2">
        <v>3.3</v>
      </c>
      <c r="I13" s="155"/>
    </row>
    <row r="14" spans="1:9" x14ac:dyDescent="0.25">
      <c r="A14" s="15">
        <v>2028</v>
      </c>
      <c r="B14" s="19">
        <v>3.0707519298378472</v>
      </c>
      <c r="C14" s="140">
        <v>3.5415571863761515</v>
      </c>
      <c r="D14" s="188">
        <v>3.5</v>
      </c>
      <c r="E14" s="2">
        <v>3.3</v>
      </c>
      <c r="I14" s="155"/>
    </row>
    <row r="15" spans="1:9" x14ac:dyDescent="0.25">
      <c r="D15" s="155"/>
      <c r="E15" s="155"/>
      <c r="I15" s="155"/>
    </row>
    <row r="16" spans="1:9" x14ac:dyDescent="0.25">
      <c r="A16" s="15" t="s">
        <v>111</v>
      </c>
    </row>
    <row r="21" spans="2:2" x14ac:dyDescent="0.25">
      <c r="B21" s="155"/>
    </row>
    <row r="22" spans="2:2" x14ac:dyDescent="0.25">
      <c r="B22" s="155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topLeftCell="B1" zoomScale="90" zoomScaleNormal="90" workbookViewId="0">
      <selection activeCell="AD20" sqref="AD20"/>
    </sheetView>
  </sheetViews>
  <sheetFormatPr baseColWidth="10" defaultColWidth="11.42578125" defaultRowHeight="15" x14ac:dyDescent="0.25"/>
  <cols>
    <col min="1" max="1" width="11.42578125" style="13" customWidth="1"/>
    <col min="2" max="21" width="11.42578125" style="13"/>
    <col min="22" max="22" width="8.7109375" style="13" customWidth="1"/>
    <col min="23" max="28" width="7.7109375" style="13" customWidth="1"/>
    <col min="29" max="29" width="0" style="13" hidden="1" customWidth="1"/>
    <col min="30" max="30" width="7.7109375" style="13" customWidth="1"/>
    <col min="31" max="16384" width="11.42578125" style="13"/>
  </cols>
  <sheetData>
    <row r="1" spans="1:30" x14ac:dyDescent="0.25">
      <c r="C1" s="301" t="s">
        <v>5</v>
      </c>
      <c r="D1" s="286"/>
      <c r="E1" s="286"/>
      <c r="F1" s="129"/>
      <c r="H1" s="302" t="s">
        <v>87</v>
      </c>
      <c r="I1" s="286"/>
      <c r="J1" s="286"/>
      <c r="L1" s="301" t="s">
        <v>5</v>
      </c>
      <c r="M1" s="286"/>
      <c r="N1" s="286"/>
      <c r="O1" s="129"/>
      <c r="Q1" s="302" t="s">
        <v>87</v>
      </c>
      <c r="R1" s="286"/>
      <c r="S1" s="286"/>
    </row>
    <row r="2" spans="1:30" x14ac:dyDescent="0.25">
      <c r="C2" s="286" t="s">
        <v>86</v>
      </c>
      <c r="D2" s="286"/>
      <c r="E2" s="286"/>
      <c r="F2" s="129"/>
      <c r="G2" s="129"/>
      <c r="H2" s="286" t="s">
        <v>86</v>
      </c>
      <c r="I2" s="286"/>
      <c r="J2" s="286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</row>
    <row r="3" spans="1:30" x14ac:dyDescent="0.25">
      <c r="C3" s="21" t="s">
        <v>40</v>
      </c>
      <c r="D3" s="21" t="s">
        <v>85</v>
      </c>
      <c r="E3" s="21" t="s">
        <v>15</v>
      </c>
      <c r="F3" s="129"/>
      <c r="G3" s="129"/>
      <c r="H3" s="21" t="s">
        <v>24</v>
      </c>
      <c r="I3" s="21" t="s">
        <v>85</v>
      </c>
      <c r="J3" s="21" t="s">
        <v>15</v>
      </c>
      <c r="K3" s="129"/>
      <c r="L3" s="16" t="s">
        <v>88</v>
      </c>
      <c r="M3" s="16" t="s">
        <v>37</v>
      </c>
      <c r="N3" s="16" t="s">
        <v>35</v>
      </c>
      <c r="O3" s="16" t="s">
        <v>15</v>
      </c>
      <c r="Q3" s="16" t="s">
        <v>88</v>
      </c>
      <c r="R3" s="10" t="s">
        <v>37</v>
      </c>
      <c r="S3" s="10" t="s">
        <v>35</v>
      </c>
      <c r="T3" s="10" t="s">
        <v>15</v>
      </c>
      <c r="U3" s="129"/>
    </row>
    <row r="4" spans="1:30" ht="18.75" x14ac:dyDescent="0.3">
      <c r="B4" s="4"/>
      <c r="C4" s="4"/>
      <c r="D4" s="4"/>
      <c r="E4" s="4"/>
      <c r="F4" s="4"/>
      <c r="G4" s="4"/>
      <c r="H4" s="4"/>
      <c r="I4" s="4"/>
      <c r="J4" s="4"/>
      <c r="L4" s="195">
        <v>2015</v>
      </c>
      <c r="M4" s="142">
        <v>28991608.0340891</v>
      </c>
      <c r="N4" s="142">
        <v>28957256.7634409</v>
      </c>
      <c r="O4" s="142">
        <v>28974432.398765001</v>
      </c>
      <c r="P4" s="142"/>
      <c r="Q4" s="195">
        <v>2015</v>
      </c>
      <c r="R4" s="13">
        <v>28995128.015837099</v>
      </c>
      <c r="S4" s="13">
        <v>28940673.436778799</v>
      </c>
      <c r="T4" s="13">
        <v>28967900.726307899</v>
      </c>
      <c r="V4" s="172" t="s">
        <v>106</v>
      </c>
    </row>
    <row r="5" spans="1:30" ht="15" customHeight="1" x14ac:dyDescent="0.25">
      <c r="A5" s="13">
        <v>2001</v>
      </c>
      <c r="B5" s="205">
        <v>2001</v>
      </c>
      <c r="C5" s="143">
        <v>15250198.79785765</v>
      </c>
      <c r="D5" s="134">
        <v>15301321.451619664</v>
      </c>
      <c r="E5" s="134">
        <v>15275760.124738656</v>
      </c>
      <c r="F5" s="141"/>
      <c r="G5" s="205">
        <v>2001</v>
      </c>
      <c r="H5" s="143">
        <v>15274548.671585364</v>
      </c>
      <c r="I5" s="134">
        <v>15303895.831722677</v>
      </c>
      <c r="J5" s="134">
        <v>15289222.251654021</v>
      </c>
      <c r="K5" s="141"/>
      <c r="L5" s="248">
        <v>2016</v>
      </c>
      <c r="M5" s="142">
        <v>29629280.010638598</v>
      </c>
      <c r="N5" s="142">
        <v>29687932.357508902</v>
      </c>
      <c r="O5" s="142">
        <v>29658606.184073702</v>
      </c>
      <c r="P5" s="142"/>
      <c r="Q5" s="248">
        <v>2016</v>
      </c>
      <c r="R5" s="13">
        <v>29583827.465139199</v>
      </c>
      <c r="S5" s="13">
        <v>29650749.283479001</v>
      </c>
      <c r="T5" s="13">
        <v>29617288.3743091</v>
      </c>
      <c r="U5" s="141"/>
      <c r="V5" s="13" t="s">
        <v>107</v>
      </c>
    </row>
    <row r="6" spans="1:30" ht="15" customHeight="1" x14ac:dyDescent="0.35">
      <c r="A6" s="13">
        <v>2015</v>
      </c>
      <c r="B6" s="205">
        <v>2015</v>
      </c>
      <c r="C6" s="143">
        <v>28727005.250396565</v>
      </c>
      <c r="D6" s="134">
        <v>28682102.580991823</v>
      </c>
      <c r="E6" s="134">
        <v>28704553.915694192</v>
      </c>
      <c r="F6" s="141"/>
      <c r="G6" s="205">
        <v>2015</v>
      </c>
      <c r="H6" s="143">
        <v>28751392.393945795</v>
      </c>
      <c r="I6" s="134">
        <v>28672718.056991201</v>
      </c>
      <c r="J6" s="134">
        <v>28712055.225468498</v>
      </c>
      <c r="K6" s="141"/>
      <c r="L6" s="248">
        <v>2017</v>
      </c>
      <c r="M6" s="142">
        <v>30340036.7204361</v>
      </c>
      <c r="N6" s="142">
        <v>30467034.940418001</v>
      </c>
      <c r="O6" s="142">
        <v>30403535.830426998</v>
      </c>
      <c r="P6" s="142"/>
      <c r="Q6" s="248">
        <v>2017</v>
      </c>
      <c r="R6" s="13">
        <v>30277599.492872398</v>
      </c>
      <c r="S6" s="13">
        <v>30410404.315560799</v>
      </c>
      <c r="T6" s="13">
        <v>30344001.904216599</v>
      </c>
      <c r="U6" s="141"/>
      <c r="V6" s="175" t="s">
        <v>108</v>
      </c>
      <c r="W6" s="173"/>
      <c r="X6" s="173"/>
      <c r="Y6" s="173"/>
      <c r="Z6" s="173"/>
      <c r="AA6" s="173"/>
      <c r="AB6" s="173"/>
      <c r="AC6" s="173"/>
      <c r="AD6" s="173"/>
    </row>
    <row r="7" spans="1:30" ht="15" customHeight="1" x14ac:dyDescent="0.35">
      <c r="A7" s="13">
        <v>2015</v>
      </c>
      <c r="B7" s="205">
        <v>2015.25</v>
      </c>
      <c r="C7" s="143">
        <v>28907371.947483554</v>
      </c>
      <c r="D7" s="134">
        <v>28866676.603107017</v>
      </c>
      <c r="E7" s="134">
        <v>28887024.275295287</v>
      </c>
      <c r="F7" s="141"/>
      <c r="G7" s="205">
        <v>2015.25</v>
      </c>
      <c r="H7" s="143">
        <v>28918293.910249285</v>
      </c>
      <c r="I7" s="134">
        <v>28852791.60731278</v>
      </c>
      <c r="J7" s="134">
        <v>28885542.758781031</v>
      </c>
      <c r="K7" s="141"/>
      <c r="L7" s="248">
        <v>2018</v>
      </c>
      <c r="M7" s="142">
        <v>31334359.879152201</v>
      </c>
      <c r="N7" s="142">
        <v>31350558.487532102</v>
      </c>
      <c r="O7" s="142">
        <v>31342459.1833422</v>
      </c>
      <c r="P7" s="142"/>
      <c r="Q7" s="248">
        <v>2018</v>
      </c>
      <c r="R7" s="152">
        <v>31287518.891770601</v>
      </c>
      <c r="S7" s="152">
        <v>31264709.552566402</v>
      </c>
      <c r="T7" s="152">
        <v>31276114.222168501</v>
      </c>
      <c r="U7" s="141"/>
      <c r="V7" s="174"/>
      <c r="W7" s="174"/>
      <c r="X7" s="174"/>
      <c r="Y7" s="174"/>
      <c r="Z7" s="174"/>
      <c r="AA7" s="174"/>
      <c r="AB7" s="174"/>
      <c r="AC7" s="174"/>
      <c r="AD7" s="174"/>
    </row>
    <row r="8" spans="1:30" ht="23.25" x14ac:dyDescent="0.35">
      <c r="A8" s="13">
        <v>2015</v>
      </c>
      <c r="B8" s="205">
        <v>2015.5</v>
      </c>
      <c r="C8" s="143">
        <v>29082605.070269052</v>
      </c>
      <c r="D8" s="134">
        <v>29049333.935376186</v>
      </c>
      <c r="E8" s="134">
        <v>29065969.502822619</v>
      </c>
      <c r="F8" s="141"/>
      <c r="G8" s="205">
        <v>2015.5</v>
      </c>
      <c r="H8" s="143">
        <v>29078880.535853613</v>
      </c>
      <c r="I8" s="134">
        <v>29030423.984128986</v>
      </c>
      <c r="J8" s="134">
        <v>29054652.259991299</v>
      </c>
      <c r="K8" s="141"/>
      <c r="L8" s="247">
        <v>2019</v>
      </c>
      <c r="M8" s="227">
        <v>32415944.395739201</v>
      </c>
      <c r="N8" s="227">
        <v>32339732.116376001</v>
      </c>
      <c r="O8" s="227">
        <v>32374435.538296498</v>
      </c>
      <c r="P8" s="142"/>
      <c r="Q8" s="251">
        <v>2019</v>
      </c>
      <c r="T8" s="151">
        <v>32281431.531875599</v>
      </c>
      <c r="U8" s="141"/>
      <c r="V8" s="52"/>
      <c r="W8" s="293">
        <v>2018</v>
      </c>
      <c r="X8" s="293"/>
      <c r="Y8" s="293"/>
      <c r="Z8" s="293">
        <v>2019</v>
      </c>
      <c r="AA8" s="293"/>
      <c r="AB8" s="293"/>
      <c r="AC8" s="293"/>
      <c r="AD8" s="293"/>
    </row>
    <row r="9" spans="1:30" x14ac:dyDescent="0.25">
      <c r="A9" s="13">
        <v>2015</v>
      </c>
      <c r="B9" s="214">
        <v>2015.75</v>
      </c>
      <c r="C9" s="144">
        <v>29249449.868207399</v>
      </c>
      <c r="D9" s="135">
        <v>29230913.934288569</v>
      </c>
      <c r="E9" s="135">
        <v>29240181.901247986</v>
      </c>
      <c r="F9" s="141"/>
      <c r="G9" s="214">
        <v>2015.75</v>
      </c>
      <c r="H9" s="144">
        <v>29231945.223299574</v>
      </c>
      <c r="I9" s="135">
        <v>29206760.098682255</v>
      </c>
      <c r="J9" s="135">
        <v>29219352.660990916</v>
      </c>
      <c r="K9" s="141"/>
      <c r="L9" s="251">
        <v>2020</v>
      </c>
      <c r="M9" s="142"/>
      <c r="N9" s="142"/>
      <c r="O9" s="228">
        <v>33471696.956136402</v>
      </c>
      <c r="P9" s="142"/>
      <c r="Q9" s="247">
        <v>2020</v>
      </c>
      <c r="T9" s="151">
        <v>33330374.018766299</v>
      </c>
      <c r="U9" s="141"/>
      <c r="V9" s="294" t="s">
        <v>22</v>
      </c>
      <c r="W9" s="296" t="s">
        <v>33</v>
      </c>
      <c r="X9" s="294"/>
      <c r="Y9" s="297"/>
      <c r="Z9" s="298" t="s">
        <v>34</v>
      </c>
      <c r="AA9" s="299"/>
      <c r="AB9" s="300"/>
      <c r="AC9" s="53"/>
      <c r="AD9" s="54"/>
    </row>
    <row r="10" spans="1:30" x14ac:dyDescent="0.25">
      <c r="A10" s="13">
        <v>2016</v>
      </c>
      <c r="B10" s="205">
        <v>2016</v>
      </c>
      <c r="C10" s="143">
        <v>29407649.824387386</v>
      </c>
      <c r="D10" s="134">
        <v>29412156.555519544</v>
      </c>
      <c r="E10" s="134">
        <v>29409903.189953465</v>
      </c>
      <c r="F10" s="141"/>
      <c r="G10" s="205">
        <v>2016</v>
      </c>
      <c r="H10" s="143">
        <v>29378183.065893374</v>
      </c>
      <c r="I10" s="134">
        <v>29382741.98696379</v>
      </c>
      <c r="J10" s="134">
        <v>29380462.52642858</v>
      </c>
      <c r="K10" s="141"/>
      <c r="L10" s="247">
        <v>2021</v>
      </c>
      <c r="M10" s="142"/>
      <c r="N10" s="142"/>
      <c r="O10" s="228">
        <v>34624207.496537603</v>
      </c>
      <c r="P10" s="142"/>
      <c r="Q10" s="247">
        <v>2021</v>
      </c>
      <c r="T10" s="151">
        <v>34422172.279953197</v>
      </c>
      <c r="U10" s="141"/>
      <c r="V10" s="295"/>
      <c r="W10" s="55" t="s">
        <v>24</v>
      </c>
      <c r="X10" s="56" t="s">
        <v>35</v>
      </c>
      <c r="Y10" s="57" t="s">
        <v>36</v>
      </c>
      <c r="Z10" s="55" t="s">
        <v>37</v>
      </c>
      <c r="AA10" s="56" t="s">
        <v>35</v>
      </c>
      <c r="AB10" s="57" t="s">
        <v>36</v>
      </c>
      <c r="AC10" s="58" t="s">
        <v>38</v>
      </c>
      <c r="AD10" s="58" t="s">
        <v>39</v>
      </c>
    </row>
    <row r="11" spans="1:30" x14ac:dyDescent="0.25">
      <c r="A11" s="13">
        <v>2016</v>
      </c>
      <c r="B11" s="205">
        <v>2016.25</v>
      </c>
      <c r="C11" s="143">
        <v>29553156.351759192</v>
      </c>
      <c r="D11" s="134">
        <v>29594080.622494731</v>
      </c>
      <c r="E11" s="134">
        <v>29573618.487126961</v>
      </c>
      <c r="F11" s="141"/>
      <c r="G11" s="205">
        <v>2016.25</v>
      </c>
      <c r="H11" s="143">
        <v>29512026.657235928</v>
      </c>
      <c r="I11" s="134">
        <v>29559362.504501767</v>
      </c>
      <c r="J11" s="134">
        <v>29535694.580868848</v>
      </c>
      <c r="K11" s="141"/>
      <c r="L11" s="247">
        <v>2022</v>
      </c>
      <c r="M11" s="142"/>
      <c r="N11" s="142"/>
      <c r="O11" s="228">
        <v>35828465.764426403</v>
      </c>
      <c r="P11" s="142"/>
      <c r="Q11" s="247">
        <v>2022</v>
      </c>
      <c r="T11" s="151">
        <v>35556538.274001703</v>
      </c>
      <c r="U11" s="141"/>
      <c r="V11" s="21">
        <v>2016</v>
      </c>
      <c r="W11" s="59">
        <v>2.0303391969180198</v>
      </c>
      <c r="X11" s="60">
        <v>2.4535567503339899</v>
      </c>
      <c r="Y11" s="61">
        <v>2.2417490799098401</v>
      </c>
      <c r="Z11" s="62">
        <v>2.1995053734160201</v>
      </c>
      <c r="AA11" s="18">
        <v>2.5232901031926902</v>
      </c>
      <c r="AB11" s="63">
        <v>2.3613017707910702</v>
      </c>
      <c r="AC11" s="63" t="e">
        <f>AB11-#REF!</f>
        <v>#REF!</v>
      </c>
      <c r="AD11" s="63">
        <v>0.11955269088122999</v>
      </c>
    </row>
    <row r="12" spans="1:30" x14ac:dyDescent="0.25">
      <c r="A12" s="13">
        <v>2016</v>
      </c>
      <c r="B12" s="205">
        <v>2016.5</v>
      </c>
      <c r="C12" s="143">
        <v>29702415.628800202</v>
      </c>
      <c r="D12" s="134">
        <v>29778696.478221904</v>
      </c>
      <c r="E12" s="134">
        <v>29740556.053511053</v>
      </c>
      <c r="F12" s="141"/>
      <c r="G12" s="205">
        <v>2016.5</v>
      </c>
      <c r="H12" s="143">
        <v>29649622.212553956</v>
      </c>
      <c r="I12" s="134">
        <v>29738769.733618259</v>
      </c>
      <c r="J12" s="134">
        <v>29694195.973086108</v>
      </c>
      <c r="K12" s="141"/>
      <c r="L12" s="247">
        <v>2023</v>
      </c>
      <c r="M12" s="142"/>
      <c r="N12" s="142"/>
      <c r="O12" s="228">
        <v>37082669.517213099</v>
      </c>
      <c r="P12" s="142"/>
      <c r="Q12" s="247">
        <v>2023</v>
      </c>
      <c r="T12" s="151">
        <v>36733564.910906799</v>
      </c>
      <c r="U12" s="141"/>
      <c r="V12" s="16">
        <v>2017</v>
      </c>
      <c r="W12" s="64">
        <v>2.3451057120675798</v>
      </c>
      <c r="X12" s="65">
        <v>2.5620095627906099</v>
      </c>
      <c r="Y12" s="66">
        <v>2.45368016383927</v>
      </c>
      <c r="Z12" s="62">
        <v>2.3988322009252299</v>
      </c>
      <c r="AA12" s="18">
        <v>2.62430732301249</v>
      </c>
      <c r="AB12" s="63">
        <v>2.51168123589474</v>
      </c>
      <c r="AC12" s="63" t="e">
        <f>AB12-#REF!</f>
        <v>#REF!</v>
      </c>
      <c r="AD12" s="63">
        <v>5.8001072055469997E-2</v>
      </c>
    </row>
    <row r="13" spans="1:30" x14ac:dyDescent="0.25">
      <c r="A13" s="13">
        <v>2016</v>
      </c>
      <c r="B13" s="214">
        <v>2016.75</v>
      </c>
      <c r="C13" s="144">
        <v>29853898.237607718</v>
      </c>
      <c r="D13" s="135">
        <v>29966795.773799289</v>
      </c>
      <c r="E13" s="135">
        <v>29910347.005703501</v>
      </c>
      <c r="F13" s="141"/>
      <c r="G13" s="214">
        <v>2016.75</v>
      </c>
      <c r="H13" s="144">
        <v>29795477.92487368</v>
      </c>
      <c r="I13" s="135">
        <v>29922122.90883217</v>
      </c>
      <c r="J13" s="135">
        <v>29858800.416852925</v>
      </c>
      <c r="K13" s="141"/>
      <c r="L13" s="247">
        <v>2024</v>
      </c>
      <c r="M13" s="142"/>
      <c r="N13" s="142"/>
      <c r="O13" s="228">
        <v>38386163.770595402</v>
      </c>
      <c r="P13" s="142"/>
      <c r="Q13" s="247">
        <v>2024</v>
      </c>
      <c r="T13" s="151">
        <v>37953649.627197698</v>
      </c>
      <c r="U13" s="141"/>
      <c r="V13" s="14">
        <v>2018</v>
      </c>
      <c r="W13" s="67">
        <v>3.33553325168974</v>
      </c>
      <c r="X13" s="68">
        <v>2.80925313633024</v>
      </c>
      <c r="Y13" s="69">
        <v>3.07181735914132</v>
      </c>
      <c r="Z13" s="70">
        <v>3.2772641901463402</v>
      </c>
      <c r="AA13" s="19">
        <v>2.8999328252386198</v>
      </c>
      <c r="AB13" s="71">
        <v>3.0882044711903398</v>
      </c>
      <c r="AC13" s="71" t="e">
        <f>AB13-#REF!</f>
        <v>#REF!</v>
      </c>
      <c r="AD13" s="71">
        <v>1.6387112049019801E-2</v>
      </c>
    </row>
    <row r="14" spans="1:30" x14ac:dyDescent="0.25">
      <c r="A14" s="13">
        <v>2017</v>
      </c>
      <c r="B14" s="205">
        <v>2017</v>
      </c>
      <c r="C14" s="143">
        <v>30018900.034644175</v>
      </c>
      <c r="D14" s="134">
        <v>30159766.923081659</v>
      </c>
      <c r="E14" s="134">
        <v>30089333.478862919</v>
      </c>
      <c r="F14" s="141"/>
      <c r="G14" s="205">
        <v>2017</v>
      </c>
      <c r="H14" s="143">
        <v>29960815.159231722</v>
      </c>
      <c r="I14" s="134">
        <v>30110796.973826423</v>
      </c>
      <c r="J14" s="134">
        <v>30035806.066529073</v>
      </c>
      <c r="K14" s="141"/>
      <c r="L14" s="247">
        <v>2025</v>
      </c>
      <c r="M14" s="142"/>
      <c r="N14" s="142"/>
      <c r="O14" s="228">
        <v>39739076.587261297</v>
      </c>
      <c r="P14" s="142"/>
      <c r="Q14" s="247">
        <v>2025</v>
      </c>
      <c r="T14" s="151">
        <v>39217436.0999991</v>
      </c>
      <c r="U14" s="141"/>
      <c r="V14" s="21">
        <v>2019</v>
      </c>
      <c r="W14" s="72"/>
      <c r="X14" s="5"/>
      <c r="Y14" s="73">
        <v>3.21432932034288</v>
      </c>
      <c r="Z14" s="74">
        <v>3.4517523918100301</v>
      </c>
      <c r="AA14" s="75">
        <v>3.1552025755371602</v>
      </c>
      <c r="AB14" s="76">
        <v>3.29258259193257</v>
      </c>
      <c r="AC14" s="76" t="e">
        <f>AB14-#REF!</f>
        <v>#REF!</v>
      </c>
      <c r="AD14" s="76">
        <v>7.8253271589690004E-2</v>
      </c>
    </row>
    <row r="15" spans="1:30" x14ac:dyDescent="0.25">
      <c r="A15" s="13">
        <v>2017</v>
      </c>
      <c r="B15" s="205">
        <v>2017.25</v>
      </c>
      <c r="C15" s="143">
        <v>30211961.789325256</v>
      </c>
      <c r="D15" s="134">
        <v>30359481.886203513</v>
      </c>
      <c r="E15" s="134">
        <v>30285721.837764382</v>
      </c>
      <c r="F15" s="141"/>
      <c r="G15" s="205">
        <v>2017.25</v>
      </c>
      <c r="H15" s="143">
        <v>30151885.805700649</v>
      </c>
      <c r="I15" s="134">
        <v>30305821.664793015</v>
      </c>
      <c r="J15" s="134">
        <v>30228853.73524683</v>
      </c>
      <c r="K15" s="141"/>
      <c r="L15" s="247">
        <v>2026</v>
      </c>
      <c r="M15" s="142"/>
      <c r="N15" s="142"/>
      <c r="O15" s="228">
        <v>41142078.051996797</v>
      </c>
      <c r="P15" s="142"/>
      <c r="Q15" s="247">
        <v>2026</v>
      </c>
      <c r="T15" s="151">
        <v>40525769.767841503</v>
      </c>
      <c r="U15" s="141"/>
      <c r="V15" s="21">
        <v>2020</v>
      </c>
      <c r="W15" s="72"/>
      <c r="X15" s="5"/>
      <c r="Y15" s="73">
        <v>3.2493679403744702</v>
      </c>
      <c r="Z15" s="62"/>
      <c r="AA15" s="18"/>
      <c r="AB15" s="77">
        <v>3.3892835491816702</v>
      </c>
      <c r="AC15" s="77" t="e">
        <f>AB15-#REF!</f>
        <v>#REF!</v>
      </c>
      <c r="AD15" s="77">
        <v>0.1399156088072</v>
      </c>
    </row>
    <row r="16" spans="1:30" x14ac:dyDescent="0.25">
      <c r="A16" s="13">
        <v>2017</v>
      </c>
      <c r="B16" s="205">
        <v>2017.5</v>
      </c>
      <c r="C16" s="143">
        <v>30442821.033271421</v>
      </c>
      <c r="D16" s="134">
        <v>30567190.726223391</v>
      </c>
      <c r="E16" s="134">
        <v>30505005.879747406</v>
      </c>
      <c r="F16" s="141"/>
      <c r="G16" s="205">
        <v>2017.5</v>
      </c>
      <c r="H16" s="143">
        <v>30377081.614494439</v>
      </c>
      <c r="I16" s="134">
        <v>30508163.303216662</v>
      </c>
      <c r="J16" s="134">
        <v>30442622.458855551</v>
      </c>
      <c r="K16" s="141"/>
      <c r="L16" s="247">
        <v>2027</v>
      </c>
      <c r="M16" s="142"/>
      <c r="N16" s="142"/>
      <c r="O16" s="228">
        <v>42596220.625477001</v>
      </c>
      <c r="P16" s="142"/>
      <c r="Q16" s="247">
        <v>2027</v>
      </c>
      <c r="T16" s="151">
        <v>41879663.914883398</v>
      </c>
      <c r="U16" s="141"/>
      <c r="V16" s="21">
        <v>2021</v>
      </c>
      <c r="W16" s="72"/>
      <c r="X16" s="5"/>
      <c r="Y16" s="73">
        <v>3.2756855970838199</v>
      </c>
      <c r="Z16" s="62"/>
      <c r="AA16" s="18"/>
      <c r="AB16" s="77">
        <v>3.4432390503282</v>
      </c>
      <c r="AC16" s="77" t="e">
        <f>AB16-#REF!</f>
        <v>#REF!</v>
      </c>
      <c r="AD16" s="77">
        <v>0.16755345324438001</v>
      </c>
    </row>
    <row r="17" spans="1:30" x14ac:dyDescent="0.25">
      <c r="A17" s="13">
        <v>2017</v>
      </c>
      <c r="B17" s="214">
        <v>2017.75</v>
      </c>
      <c r="C17" s="144">
        <v>30686464.024503421</v>
      </c>
      <c r="D17" s="135">
        <v>30781700.226163454</v>
      </c>
      <c r="E17" s="135">
        <v>30734082.125333436</v>
      </c>
      <c r="F17" s="141"/>
      <c r="G17" s="214">
        <v>2017.75</v>
      </c>
      <c r="H17" s="144">
        <v>30620615.392062839</v>
      </c>
      <c r="I17" s="135">
        <v>30716835.320406917</v>
      </c>
      <c r="J17" s="135">
        <v>30668725.356234878</v>
      </c>
      <c r="K17" s="141"/>
      <c r="L17" s="226">
        <v>2028</v>
      </c>
      <c r="M17" s="214"/>
      <c r="N17" s="214"/>
      <c r="O17" s="227">
        <v>44102833.492522702</v>
      </c>
      <c r="P17" s="142"/>
      <c r="Q17" s="226">
        <v>2028</v>
      </c>
      <c r="R17" s="4"/>
      <c r="S17" s="4"/>
      <c r="T17" s="152">
        <v>43280273.870540597</v>
      </c>
      <c r="U17" s="141"/>
      <c r="V17" s="21">
        <v>2022</v>
      </c>
      <c r="W17" s="72"/>
      <c r="X17" s="5"/>
      <c r="Y17" s="73">
        <v>3.2756855970838199</v>
      </c>
      <c r="Z17" s="62"/>
      <c r="AA17" s="18"/>
      <c r="AB17" s="77">
        <v>3.4780818247153502</v>
      </c>
      <c r="AC17" s="77" t="e">
        <f>AB17-#REF!</f>
        <v>#REF!</v>
      </c>
      <c r="AD17" s="77">
        <v>0.20239622763153001</v>
      </c>
    </row>
    <row r="18" spans="1:30" x14ac:dyDescent="0.25">
      <c r="A18" s="13">
        <v>2018</v>
      </c>
      <c r="B18" s="205">
        <v>2018</v>
      </c>
      <c r="C18" s="143">
        <v>30944991.787500229</v>
      </c>
      <c r="D18" s="134">
        <v>31003050.440023053</v>
      </c>
      <c r="E18" s="134">
        <v>30974021.113761641</v>
      </c>
      <c r="F18" s="141"/>
      <c r="G18" s="225">
        <v>2018</v>
      </c>
      <c r="H18" s="149">
        <v>30885859.140653007</v>
      </c>
      <c r="I18" s="150">
        <v>30931829.738026921</v>
      </c>
      <c r="J18" s="150">
        <v>30908844.439339966</v>
      </c>
      <c r="K18" s="141"/>
      <c r="L18" s="5"/>
      <c r="M18" s="5"/>
      <c r="N18" s="5"/>
      <c r="O18" s="5"/>
      <c r="P18" s="199"/>
      <c r="Q18" s="5"/>
      <c r="R18" s="5"/>
      <c r="S18" s="5"/>
      <c r="T18" s="5"/>
      <c r="U18" s="141"/>
      <c r="V18" s="21">
        <v>2023</v>
      </c>
      <c r="W18" s="72"/>
      <c r="X18" s="5"/>
      <c r="Y18" s="73">
        <v>3.2756855970838199</v>
      </c>
      <c r="Z18" s="62"/>
      <c r="AA18" s="18"/>
      <c r="AB18" s="77">
        <v>3.50057901176437</v>
      </c>
      <c r="AC18" s="77" t="e">
        <f>AB18-#REF!</f>
        <v>#REF!</v>
      </c>
      <c r="AD18" s="77">
        <v>0.22489341468054999</v>
      </c>
    </row>
    <row r="19" spans="1:30" x14ac:dyDescent="0.25">
      <c r="A19" s="13">
        <v>2018</v>
      </c>
      <c r="B19" s="205">
        <v>2018.25</v>
      </c>
      <c r="C19" s="143">
        <v>31204686.318756454</v>
      </c>
      <c r="D19" s="134">
        <v>31230491.584157333</v>
      </c>
      <c r="E19" s="134">
        <v>31217588.951456893</v>
      </c>
      <c r="F19" s="141"/>
      <c r="G19" s="205">
        <v>2018.25</v>
      </c>
      <c r="H19" s="145">
        <v>31152593.117262289</v>
      </c>
      <c r="I19" s="146">
        <v>31151036.261404648</v>
      </c>
      <c r="J19" s="146">
        <v>31151814.689333469</v>
      </c>
      <c r="K19" s="141"/>
      <c r="L19" s="291" t="s">
        <v>89</v>
      </c>
      <c r="M19" s="291"/>
      <c r="N19" s="291"/>
      <c r="O19" s="291"/>
      <c r="Q19" s="291" t="s">
        <v>89</v>
      </c>
      <c r="R19" s="291"/>
      <c r="S19" s="291"/>
      <c r="T19" s="291"/>
      <c r="U19" s="141"/>
      <c r="V19" s="5">
        <v>2024</v>
      </c>
      <c r="W19" s="72"/>
      <c r="X19" s="5"/>
      <c r="Y19" s="73">
        <v>3.2756855970838199</v>
      </c>
      <c r="Z19" s="62"/>
      <c r="AA19" s="18"/>
      <c r="AB19" s="77">
        <v>3.5151036059505998</v>
      </c>
      <c r="AC19" s="77" t="e">
        <f>AB19-#REF!</f>
        <v>#REF!</v>
      </c>
      <c r="AD19" s="77">
        <v>0.23941800886678</v>
      </c>
    </row>
    <row r="20" spans="1:30" x14ac:dyDescent="0.25">
      <c r="A20" s="13">
        <v>2018</v>
      </c>
      <c r="B20" s="205">
        <v>2018.5</v>
      </c>
      <c r="C20" s="143">
        <v>31459141.489802364</v>
      </c>
      <c r="D20" s="134">
        <v>31464002.438180964</v>
      </c>
      <c r="E20" s="134">
        <v>31461571.963991664</v>
      </c>
      <c r="F20" s="141"/>
      <c r="G20" s="205">
        <v>2018.5</v>
      </c>
      <c r="H20" s="145">
        <v>31420872.591566261</v>
      </c>
      <c r="I20" s="146">
        <v>31374339.551396597</v>
      </c>
      <c r="J20" s="146">
        <v>31397606.071481429</v>
      </c>
      <c r="K20" s="141"/>
      <c r="L20" s="16" t="s">
        <v>88</v>
      </c>
      <c r="M20" s="16" t="s">
        <v>37</v>
      </c>
      <c r="N20" s="16" t="s">
        <v>35</v>
      </c>
      <c r="O20" s="16" t="s">
        <v>15</v>
      </c>
      <c r="Q20" s="16" t="s">
        <v>88</v>
      </c>
      <c r="R20" s="16" t="s">
        <v>37</v>
      </c>
      <c r="S20" s="16" t="s">
        <v>35</v>
      </c>
      <c r="T20" s="16" t="s">
        <v>15</v>
      </c>
      <c r="U20" s="141"/>
      <c r="V20" s="5">
        <v>2025</v>
      </c>
      <c r="W20" s="72"/>
      <c r="X20" s="5"/>
      <c r="Y20" s="73">
        <v>3.2756855970838199</v>
      </c>
      <c r="Z20" s="62"/>
      <c r="AA20" s="18"/>
      <c r="AB20" s="77">
        <v>3.5244803954654502</v>
      </c>
      <c r="AC20" s="77" t="e">
        <f>AB20-#REF!</f>
        <v>#REF!</v>
      </c>
      <c r="AD20" s="77">
        <v>0.24879479838162999</v>
      </c>
    </row>
    <row r="21" spans="1:30" x14ac:dyDescent="0.25">
      <c r="A21" s="13">
        <v>2018</v>
      </c>
      <c r="B21" s="214">
        <v>2018.75</v>
      </c>
      <c r="C21" s="144">
        <v>31728619.920549702</v>
      </c>
      <c r="D21" s="135">
        <v>31704689.487767179</v>
      </c>
      <c r="E21" s="135">
        <v>31716654.70415844</v>
      </c>
      <c r="F21" s="141"/>
      <c r="G21" s="214">
        <v>2018.75</v>
      </c>
      <c r="H21" s="147">
        <v>31690750.717600953</v>
      </c>
      <c r="I21" s="148">
        <v>31601632.659437392</v>
      </c>
      <c r="J21" s="148">
        <v>31646191.688519172</v>
      </c>
      <c r="K21" s="141"/>
      <c r="L21" s="195">
        <v>2016</v>
      </c>
      <c r="M21" s="229">
        <v>2.1995053734160201</v>
      </c>
      <c r="N21" s="229">
        <v>2.5232901031926902</v>
      </c>
      <c r="O21" s="229">
        <v>2.3613017707910702</v>
      </c>
      <c r="P21" s="142"/>
      <c r="Q21" s="195">
        <v>2016</v>
      </c>
      <c r="R21" s="153">
        <v>2.0303391969180198</v>
      </c>
      <c r="S21" s="153">
        <v>2.4535567503339899</v>
      </c>
      <c r="T21" s="153">
        <v>2.2417490799098401</v>
      </c>
      <c r="U21" s="141"/>
      <c r="V21" s="5">
        <v>2026</v>
      </c>
      <c r="W21" s="72"/>
      <c r="X21" s="5"/>
      <c r="Y21" s="73">
        <v>3.2756855970838199</v>
      </c>
      <c r="Z21" s="62"/>
      <c r="AA21" s="18"/>
      <c r="AB21" s="77">
        <v>3.5305336339527398</v>
      </c>
      <c r="AC21" s="77" t="e">
        <f>AB21-#REF!</f>
        <v>#REF!</v>
      </c>
      <c r="AD21" s="77">
        <v>0.25484803686891999</v>
      </c>
    </row>
    <row r="22" spans="1:30" x14ac:dyDescent="0.25">
      <c r="A22" s="13">
        <v>2019</v>
      </c>
      <c r="B22" s="225">
        <v>2019</v>
      </c>
      <c r="C22" s="149">
        <v>31999654.947583456</v>
      </c>
      <c r="D22" s="150">
        <v>31952015.70925926</v>
      </c>
      <c r="E22" s="150">
        <v>31975835.328421358</v>
      </c>
      <c r="F22" s="141"/>
      <c r="G22" s="205">
        <v>2019</v>
      </c>
      <c r="H22" s="143"/>
      <c r="I22" s="134"/>
      <c r="J22" s="146">
        <v>31897547.587069102</v>
      </c>
      <c r="K22" s="141"/>
      <c r="L22" s="248">
        <v>2017</v>
      </c>
      <c r="M22" s="229">
        <v>2.3988322009252299</v>
      </c>
      <c r="N22" s="229">
        <v>2.62430732301249</v>
      </c>
      <c r="O22" s="229">
        <v>2.51168123589474</v>
      </c>
      <c r="P22" s="142"/>
      <c r="Q22" s="195">
        <v>2017</v>
      </c>
      <c r="R22" s="153">
        <v>2.3451057120675798</v>
      </c>
      <c r="S22" s="153">
        <v>2.5620095627906099</v>
      </c>
      <c r="T22" s="153">
        <v>2.45368016383927</v>
      </c>
      <c r="U22" s="141"/>
      <c r="V22" s="5">
        <v>2027</v>
      </c>
      <c r="W22" s="72"/>
      <c r="X22" s="5"/>
      <c r="Y22" s="73">
        <v>3.2756855970838199</v>
      </c>
      <c r="Z22" s="62"/>
      <c r="AA22" s="18"/>
      <c r="AB22" s="77">
        <v>3.5344412395562599</v>
      </c>
      <c r="AC22" s="77" t="e">
        <f>AB22-#REF!</f>
        <v>#REF!</v>
      </c>
      <c r="AD22" s="77">
        <v>0.25875564247243998</v>
      </c>
    </row>
    <row r="23" spans="1:30" x14ac:dyDescent="0.25">
      <c r="A23" s="13">
        <v>2019</v>
      </c>
      <c r="B23" s="205">
        <v>2019.25</v>
      </c>
      <c r="C23" s="145">
        <v>32275323.660582267</v>
      </c>
      <c r="D23" s="146">
        <v>32206346.914420817</v>
      </c>
      <c r="E23" s="146">
        <v>32239012.464108817</v>
      </c>
      <c r="F23" s="141"/>
      <c r="G23" s="205">
        <v>2019.25</v>
      </c>
      <c r="H23" s="143"/>
      <c r="I23" s="134"/>
      <c r="J23" s="146">
        <v>32151652.577420767</v>
      </c>
      <c r="K23" s="141"/>
      <c r="L23" s="248">
        <v>2018</v>
      </c>
      <c r="M23" s="229">
        <v>3.2772641901463402</v>
      </c>
      <c r="N23" s="229">
        <v>2.8999328252386198</v>
      </c>
      <c r="O23" s="229">
        <v>3.0882044711903398</v>
      </c>
      <c r="P23" s="142"/>
      <c r="Q23" s="226">
        <v>2018</v>
      </c>
      <c r="R23" s="19">
        <v>3.33553325168974</v>
      </c>
      <c r="S23" s="19">
        <v>2.80925313633024</v>
      </c>
      <c r="T23" s="19">
        <v>3.07181735914132</v>
      </c>
      <c r="U23" s="141"/>
      <c r="V23" s="16">
        <v>2028</v>
      </c>
      <c r="W23" s="78"/>
      <c r="X23" s="16"/>
      <c r="Y23" s="73">
        <v>3.2756855970838199</v>
      </c>
      <c r="Z23" s="70"/>
      <c r="AA23" s="19"/>
      <c r="AB23" s="79">
        <v>3.5369637139699401</v>
      </c>
      <c r="AC23" s="79" t="e">
        <f>AB23-#REF!</f>
        <v>#REF!</v>
      </c>
      <c r="AD23" s="79">
        <v>0.26127811688612002</v>
      </c>
    </row>
    <row r="24" spans="1:30" x14ac:dyDescent="0.25">
      <c r="A24" s="13">
        <v>2019</v>
      </c>
      <c r="B24" s="205">
        <v>2019.5</v>
      </c>
      <c r="C24" s="145">
        <v>32553781.791548774</v>
      </c>
      <c r="D24" s="146">
        <v>32467059.132428195</v>
      </c>
      <c r="E24" s="146">
        <v>32506053.465062272</v>
      </c>
      <c r="F24" s="141"/>
      <c r="G24" s="205">
        <v>2019.5</v>
      </c>
      <c r="H24" s="143"/>
      <c r="I24" s="134"/>
      <c r="J24" s="146">
        <v>32408488.065674867</v>
      </c>
      <c r="K24" s="141"/>
      <c r="L24" s="248">
        <v>2019</v>
      </c>
      <c r="M24" s="65">
        <v>3.4517523918100301</v>
      </c>
      <c r="N24" s="65">
        <v>3.1552025755371602</v>
      </c>
      <c r="O24" s="65">
        <v>3.29258259193257</v>
      </c>
      <c r="P24" s="142"/>
      <c r="Q24" s="195">
        <v>2019</v>
      </c>
      <c r="R24" s="153"/>
      <c r="S24" s="153"/>
      <c r="T24" s="153">
        <v>3.21432932034288</v>
      </c>
      <c r="U24" s="141"/>
    </row>
    <row r="25" spans="1:30" x14ac:dyDescent="0.25">
      <c r="A25" s="13">
        <v>2019</v>
      </c>
      <c r="B25" s="214">
        <v>2019.75</v>
      </c>
      <c r="C25" s="147">
        <v>32835017.183242336</v>
      </c>
      <c r="D25" s="148">
        <v>32733506.709395763</v>
      </c>
      <c r="E25" s="148">
        <v>32776840.895593401</v>
      </c>
      <c r="F25" s="141"/>
      <c r="G25" s="214">
        <v>2019.75</v>
      </c>
      <c r="H25" s="144"/>
      <c r="I25" s="135"/>
      <c r="J25" s="148">
        <v>32668037.897337727</v>
      </c>
      <c r="K25" s="141"/>
      <c r="L25" s="251">
        <v>2020</v>
      </c>
      <c r="M25" s="229"/>
      <c r="N25" s="229"/>
      <c r="O25" s="229">
        <v>3.3892835491816702</v>
      </c>
      <c r="P25" s="142"/>
      <c r="Q25" s="195">
        <v>2020</v>
      </c>
      <c r="R25" s="153"/>
      <c r="S25" s="153"/>
      <c r="T25" s="153">
        <v>3.2493679403744702</v>
      </c>
      <c r="U25" s="141"/>
    </row>
    <row r="26" spans="1:30" x14ac:dyDescent="0.25">
      <c r="A26" s="13">
        <v>2020</v>
      </c>
      <c r="B26" s="205">
        <v>2020</v>
      </c>
      <c r="C26" s="143"/>
      <c r="D26" s="134"/>
      <c r="E26" s="146">
        <v>33051271.035278983</v>
      </c>
      <c r="F26" s="141"/>
      <c r="G26" s="205">
        <v>2020</v>
      </c>
      <c r="H26" s="143"/>
      <c r="I26" s="134"/>
      <c r="J26" s="146">
        <v>32930288.211528599</v>
      </c>
      <c r="K26" s="141"/>
      <c r="L26" s="247">
        <v>2021</v>
      </c>
      <c r="M26" s="229"/>
      <c r="N26" s="229"/>
      <c r="O26" s="229">
        <v>3.4432390503282</v>
      </c>
      <c r="P26" s="142"/>
      <c r="Q26" s="248">
        <v>2021</v>
      </c>
      <c r="R26" s="153"/>
      <c r="S26" s="153"/>
      <c r="T26" s="153">
        <v>3.2756855970838199</v>
      </c>
      <c r="U26" s="141"/>
    </row>
    <row r="27" spans="1:30" x14ac:dyDescent="0.25">
      <c r="A27" s="13">
        <v>2020</v>
      </c>
      <c r="B27" s="205">
        <v>2020.25</v>
      </c>
      <c r="C27" s="143"/>
      <c r="D27" s="134"/>
      <c r="E27" s="146">
        <v>33329252.538062785</v>
      </c>
      <c r="F27" s="141"/>
      <c r="G27" s="205">
        <v>2020.25</v>
      </c>
      <c r="H27" s="143"/>
      <c r="I27" s="134"/>
      <c r="J27" s="146">
        <v>33195227.305030264</v>
      </c>
      <c r="K27" s="141"/>
      <c r="L27" s="247">
        <v>2022</v>
      </c>
      <c r="M27" s="229"/>
      <c r="N27" s="229"/>
      <c r="O27" s="229">
        <v>3.4780818247153502</v>
      </c>
      <c r="P27" s="142"/>
      <c r="Q27" s="248">
        <v>2022</v>
      </c>
      <c r="R27" s="153"/>
      <c r="S27" s="153"/>
      <c r="T27" s="153">
        <v>3.2756855970838199</v>
      </c>
      <c r="U27" s="141"/>
      <c r="V27" s="292" t="s">
        <v>109</v>
      </c>
      <c r="W27" s="292"/>
      <c r="X27" s="292"/>
      <c r="Y27" s="292"/>
      <c r="Z27" s="292"/>
      <c r="AA27" s="292"/>
      <c r="AB27" s="292"/>
      <c r="AC27" s="292"/>
      <c r="AD27" s="292"/>
    </row>
    <row r="28" spans="1:30" x14ac:dyDescent="0.25">
      <c r="A28" s="13">
        <v>2020</v>
      </c>
      <c r="B28" s="205">
        <v>2020.5</v>
      </c>
      <c r="C28" s="143"/>
      <c r="D28" s="134"/>
      <c r="E28" s="146">
        <v>33610705.22880099</v>
      </c>
      <c r="F28" s="141"/>
      <c r="G28" s="205">
        <v>2020.5</v>
      </c>
      <c r="H28" s="143"/>
      <c r="I28" s="134"/>
      <c r="J28" s="146">
        <v>33462845.505476955</v>
      </c>
      <c r="K28" s="141"/>
      <c r="L28" s="247">
        <v>2023</v>
      </c>
      <c r="M28" s="229"/>
      <c r="N28" s="229"/>
      <c r="O28" s="229">
        <v>3.50057901176437</v>
      </c>
      <c r="P28" s="142"/>
      <c r="Q28" s="248">
        <v>2023</v>
      </c>
      <c r="R28" s="153"/>
      <c r="S28" s="153"/>
      <c r="T28" s="153">
        <v>3.2756855970838199</v>
      </c>
      <c r="U28" s="141"/>
      <c r="V28" s="292"/>
      <c r="W28" s="292"/>
      <c r="X28" s="292"/>
      <c r="Y28" s="292"/>
      <c r="Z28" s="292"/>
      <c r="AA28" s="292"/>
      <c r="AB28" s="292"/>
      <c r="AC28" s="292"/>
      <c r="AD28" s="292"/>
    </row>
    <row r="29" spans="1:30" x14ac:dyDescent="0.25">
      <c r="A29" s="13">
        <v>2020</v>
      </c>
      <c r="B29" s="214">
        <v>2020.75</v>
      </c>
      <c r="C29" s="144"/>
      <c r="D29" s="135"/>
      <c r="E29" s="148">
        <v>33895559.022402823</v>
      </c>
      <c r="F29" s="141"/>
      <c r="G29" s="214">
        <v>2020.75</v>
      </c>
      <c r="H29" s="144"/>
      <c r="I29" s="135"/>
      <c r="J29" s="148">
        <v>33733135.053029485</v>
      </c>
      <c r="K29" s="141"/>
      <c r="L29" s="247">
        <v>2024</v>
      </c>
      <c r="M29" s="229"/>
      <c r="N29" s="229"/>
      <c r="O29" s="229">
        <v>3.5151036059505998</v>
      </c>
      <c r="P29" s="142"/>
      <c r="Q29" s="248">
        <v>2024</v>
      </c>
      <c r="R29" s="153"/>
      <c r="S29" s="153"/>
      <c r="T29" s="153">
        <v>3.2756855970838199</v>
      </c>
      <c r="U29" s="141"/>
      <c r="V29" s="292"/>
      <c r="W29" s="292"/>
      <c r="X29" s="292"/>
      <c r="Y29" s="292"/>
      <c r="Z29" s="292"/>
      <c r="AA29" s="292"/>
      <c r="AB29" s="292"/>
      <c r="AC29" s="292"/>
      <c r="AD29" s="292"/>
    </row>
    <row r="30" spans="1:30" x14ac:dyDescent="0.25">
      <c r="A30" s="13">
        <v>2021</v>
      </c>
      <c r="B30" s="205">
        <v>2021</v>
      </c>
      <c r="C30" s="143"/>
      <c r="D30" s="134"/>
      <c r="E30" s="146">
        <v>34183752.952463225</v>
      </c>
      <c r="F30" s="141"/>
      <c r="G30" s="205">
        <v>2021</v>
      </c>
      <c r="H30" s="143"/>
      <c r="I30" s="134"/>
      <c r="J30" s="146">
        <v>34006089.989938989</v>
      </c>
      <c r="K30" s="141"/>
      <c r="L30" s="247">
        <v>2025</v>
      </c>
      <c r="M30" s="60"/>
      <c r="N30" s="60"/>
      <c r="O30" s="60">
        <v>3.5244803954654502</v>
      </c>
      <c r="P30" s="142"/>
      <c r="Q30" s="248">
        <v>2025</v>
      </c>
      <c r="R30" s="18"/>
      <c r="S30" s="18"/>
      <c r="T30" s="153">
        <v>3.2756855970838199</v>
      </c>
      <c r="U30" s="141"/>
      <c r="V30" s="292"/>
      <c r="W30" s="292"/>
      <c r="X30" s="292"/>
      <c r="Y30" s="292"/>
      <c r="Z30" s="292"/>
      <c r="AA30" s="292"/>
      <c r="AB30" s="292"/>
      <c r="AC30" s="292"/>
      <c r="AD30" s="292"/>
    </row>
    <row r="31" spans="1:30" x14ac:dyDescent="0.25">
      <c r="A31" s="13">
        <v>2021</v>
      </c>
      <c r="B31" s="205">
        <v>2021.25</v>
      </c>
      <c r="C31" s="143"/>
      <c r="D31" s="134"/>
      <c r="E31" s="146">
        <v>34475234.297799997</v>
      </c>
      <c r="F31" s="141"/>
      <c r="G31" s="205">
        <v>2021.25</v>
      </c>
      <c r="H31" s="143"/>
      <c r="I31" s="134"/>
      <c r="J31" s="146">
        <v>34281706.057447433</v>
      </c>
      <c r="K31" s="141"/>
      <c r="L31" s="247">
        <v>2026</v>
      </c>
      <c r="M31" s="60"/>
      <c r="N31" s="60"/>
      <c r="O31" s="60">
        <v>3.5305336339527398</v>
      </c>
      <c r="P31" s="142"/>
      <c r="Q31" s="248">
        <v>2026</v>
      </c>
      <c r="R31" s="18"/>
      <c r="S31" s="18"/>
      <c r="T31" s="153">
        <v>3.2756855970838199</v>
      </c>
      <c r="U31" s="141"/>
      <c r="V31" s="292"/>
      <c r="W31" s="292"/>
      <c r="X31" s="292"/>
      <c r="Y31" s="292"/>
      <c r="Z31" s="292"/>
      <c r="AA31" s="292"/>
      <c r="AB31" s="292"/>
      <c r="AC31" s="292"/>
      <c r="AD31" s="292"/>
    </row>
    <row r="32" spans="1:30" x14ac:dyDescent="0.25">
      <c r="A32" s="13">
        <v>2021</v>
      </c>
      <c r="B32" s="205">
        <v>2021.5</v>
      </c>
      <c r="C32" s="143"/>
      <c r="D32" s="134"/>
      <c r="E32" s="146">
        <v>34769957.796628274</v>
      </c>
      <c r="F32" s="141"/>
      <c r="G32" s="205">
        <v>2021.5</v>
      </c>
      <c r="H32" s="143"/>
      <c r="I32" s="134"/>
      <c r="J32" s="146">
        <v>34559980.599516049</v>
      </c>
      <c r="K32" s="141"/>
      <c r="L32" s="247">
        <v>2027</v>
      </c>
      <c r="M32" s="60"/>
      <c r="N32" s="60"/>
      <c r="O32" s="60">
        <v>3.5344412395562599</v>
      </c>
      <c r="P32" s="142"/>
      <c r="Q32" s="248">
        <v>2027</v>
      </c>
      <c r="R32" s="18"/>
      <c r="S32" s="18"/>
      <c r="T32" s="153">
        <v>3.2756855970838199</v>
      </c>
      <c r="U32" s="141"/>
      <c r="V32" s="292"/>
      <c r="W32" s="292"/>
      <c r="X32" s="292"/>
      <c r="Y32" s="292"/>
      <c r="Z32" s="292"/>
      <c r="AA32" s="292"/>
      <c r="AB32" s="292"/>
      <c r="AC32" s="292"/>
      <c r="AD32" s="292"/>
    </row>
    <row r="33" spans="1:21" x14ac:dyDescent="0.25">
      <c r="A33" s="13">
        <v>2021</v>
      </c>
      <c r="B33" s="214">
        <v>2021.75</v>
      </c>
      <c r="C33" s="144"/>
      <c r="D33" s="135"/>
      <c r="E33" s="148">
        <v>35067884.939258717</v>
      </c>
      <c r="F33" s="141"/>
      <c r="G33" s="214">
        <v>2021.75</v>
      </c>
      <c r="H33" s="144"/>
      <c r="I33" s="135"/>
      <c r="J33" s="148">
        <v>34840912.472910434</v>
      </c>
      <c r="K33" s="141"/>
      <c r="L33" s="226">
        <v>2028</v>
      </c>
      <c r="M33" s="65"/>
      <c r="N33" s="65"/>
      <c r="O33" s="65">
        <v>3.5369637139699401</v>
      </c>
      <c r="P33" s="142"/>
      <c r="Q33" s="226">
        <v>2028</v>
      </c>
      <c r="R33" s="19"/>
      <c r="S33" s="19"/>
      <c r="T33" s="19">
        <v>3.2756855970838199</v>
      </c>
      <c r="U33" s="141"/>
    </row>
    <row r="34" spans="1:21" x14ac:dyDescent="0.25">
      <c r="A34" s="13">
        <v>2022</v>
      </c>
      <c r="B34" s="205">
        <v>2022</v>
      </c>
      <c r="C34" s="143"/>
      <c r="D34" s="134"/>
      <c r="E34" s="146">
        <v>35368983.331216142</v>
      </c>
      <c r="F34" s="141"/>
      <c r="G34" s="205">
        <v>2022</v>
      </c>
      <c r="H34" s="143"/>
      <c r="I34" s="134"/>
      <c r="J34" s="146">
        <v>35124501.963208526</v>
      </c>
      <c r="K34" s="141"/>
      <c r="U34" s="141"/>
    </row>
    <row r="35" spans="1:21" x14ac:dyDescent="0.25">
      <c r="A35" s="13">
        <v>2022</v>
      </c>
      <c r="B35" s="205">
        <v>2022.25</v>
      </c>
      <c r="C35" s="143"/>
      <c r="D35" s="134"/>
      <c r="E35" s="146">
        <v>35673226.119562589</v>
      </c>
      <c r="F35" s="141"/>
      <c r="G35" s="205">
        <v>2022.25</v>
      </c>
      <c r="H35" s="143"/>
      <c r="I35" s="134"/>
      <c r="J35" s="146">
        <v>35410750.70632875</v>
      </c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</row>
    <row r="36" spans="1:21" x14ac:dyDescent="0.25">
      <c r="A36" s="13">
        <v>2022</v>
      </c>
      <c r="B36" s="205">
        <v>2022.5</v>
      </c>
      <c r="C36" s="143"/>
      <c r="D36" s="134"/>
      <c r="E36" s="146">
        <v>35980591.475990027</v>
      </c>
      <c r="F36" s="141"/>
      <c r="G36" s="205">
        <v>2022.5</v>
      </c>
      <c r="H36" s="143"/>
      <c r="I36" s="134"/>
      <c r="J36" s="146">
        <v>35699661.61520505</v>
      </c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</row>
    <row r="37" spans="1:21" x14ac:dyDescent="0.25">
      <c r="A37" s="13">
        <v>2022</v>
      </c>
      <c r="B37" s="214">
        <v>2022.75</v>
      </c>
      <c r="C37" s="144"/>
      <c r="D37" s="135"/>
      <c r="E37" s="148">
        <v>36291062.130936801</v>
      </c>
      <c r="F37" s="141"/>
      <c r="G37" s="214">
        <v>2022.75</v>
      </c>
      <c r="H37" s="144"/>
      <c r="I37" s="135"/>
      <c r="J37" s="148">
        <v>35991238.811264493</v>
      </c>
      <c r="K37" s="141"/>
      <c r="L37" s="141"/>
      <c r="M37" s="141"/>
      <c r="N37" s="141"/>
      <c r="O37" s="141"/>
      <c r="P37" s="141"/>
      <c r="Q37" s="141"/>
      <c r="R37" s="141"/>
      <c r="S37" s="141"/>
      <c r="T37" s="141"/>
      <c r="U37" s="141"/>
    </row>
    <row r="38" spans="1:21" x14ac:dyDescent="0.25">
      <c r="A38" s="13">
        <v>2023</v>
      </c>
      <c r="B38" s="205">
        <v>2023</v>
      </c>
      <c r="C38" s="143"/>
      <c r="D38" s="134"/>
      <c r="E38" s="146">
        <v>36604624.953591242</v>
      </c>
      <c r="F38" s="141"/>
      <c r="G38" s="205">
        <v>2023</v>
      </c>
      <c r="H38" s="143"/>
      <c r="I38" s="134"/>
      <c r="J38" s="146">
        <v>36285487.560386524</v>
      </c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</row>
    <row r="39" spans="1:21" x14ac:dyDescent="0.25">
      <c r="A39" s="13">
        <v>2023</v>
      </c>
      <c r="B39" s="205">
        <v>2023.25</v>
      </c>
      <c r="C39" s="143"/>
      <c r="D39" s="134"/>
      <c r="E39" s="146">
        <v>36921270.573185414</v>
      </c>
      <c r="F39" s="141"/>
      <c r="G39" s="205">
        <v>2023.25</v>
      </c>
      <c r="H39" s="143"/>
      <c r="I39" s="134"/>
      <c r="J39" s="146">
        <v>36582414.213046536</v>
      </c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</row>
    <row r="40" spans="1:21" x14ac:dyDescent="0.25">
      <c r="A40" s="13">
        <v>2023</v>
      </c>
      <c r="B40" s="205">
        <v>2023.5</v>
      </c>
      <c r="C40" s="143"/>
      <c r="D40" s="134"/>
      <c r="E40" s="146">
        <v>37240993.037461013</v>
      </c>
      <c r="F40" s="141"/>
      <c r="G40" s="205">
        <v>2023.5</v>
      </c>
      <c r="H40" s="143"/>
      <c r="I40" s="134"/>
      <c r="J40" s="146">
        <v>36882026.148368038</v>
      </c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</row>
    <row r="41" spans="1:21" x14ac:dyDescent="0.25">
      <c r="A41" s="13">
        <v>2023</v>
      </c>
      <c r="B41" s="214">
        <v>2023.75</v>
      </c>
      <c r="C41" s="144"/>
      <c r="D41" s="135"/>
      <c r="E41" s="148">
        <v>37563789.5046148</v>
      </c>
      <c r="F41" s="141"/>
      <c r="G41" s="214">
        <v>2023.75</v>
      </c>
      <c r="H41" s="144"/>
      <c r="I41" s="135"/>
      <c r="J41" s="148">
        <v>37184331.721826263</v>
      </c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</row>
    <row r="42" spans="1:21" x14ac:dyDescent="0.25">
      <c r="A42" s="13">
        <v>2024</v>
      </c>
      <c r="B42" s="205">
        <v>2024</v>
      </c>
      <c r="C42" s="143"/>
      <c r="D42" s="134"/>
      <c r="E42" s="146">
        <v>37889659.965410367</v>
      </c>
      <c r="F42" s="141"/>
      <c r="G42" s="205">
        <v>2024</v>
      </c>
      <c r="H42" s="143"/>
      <c r="I42" s="134"/>
      <c r="J42" s="146">
        <v>37489340.216365017</v>
      </c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</row>
    <row r="43" spans="1:21" x14ac:dyDescent="0.25">
      <c r="A43" s="13">
        <v>2024</v>
      </c>
      <c r="B43" s="205">
        <v>2024.25</v>
      </c>
      <c r="C43" s="143"/>
      <c r="D43" s="134"/>
      <c r="E43" s="146">
        <v>38218606.99248036</v>
      </c>
      <c r="F43" s="141"/>
      <c r="G43" s="205">
        <v>2024.25</v>
      </c>
      <c r="H43" s="143"/>
      <c r="I43" s="134"/>
      <c r="J43" s="146">
        <v>37797061.796704277</v>
      </c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</row>
    <row r="44" spans="1:21" x14ac:dyDescent="0.25">
      <c r="A44" s="13">
        <v>2024</v>
      </c>
      <c r="B44" s="205">
        <v>2024.5</v>
      </c>
      <c r="C44" s="143"/>
      <c r="D44" s="134"/>
      <c r="E44" s="146">
        <v>38550635.514145434</v>
      </c>
      <c r="F44" s="141"/>
      <c r="G44" s="205">
        <v>2024.5</v>
      </c>
      <c r="H44" s="143"/>
      <c r="I44" s="134"/>
      <c r="J44" s="146">
        <v>38107507.466632247</v>
      </c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</row>
    <row r="45" spans="1:21" x14ac:dyDescent="0.25">
      <c r="A45" s="13">
        <v>2024</v>
      </c>
      <c r="B45" s="214">
        <v>2024.75</v>
      </c>
      <c r="C45" s="144"/>
      <c r="D45" s="135"/>
      <c r="E45" s="148">
        <v>38885752.610345401</v>
      </c>
      <c r="F45" s="141"/>
      <c r="G45" s="214">
        <v>2024.75</v>
      </c>
      <c r="H45" s="144"/>
      <c r="I45" s="135"/>
      <c r="J45" s="148">
        <v>38420689.029089078</v>
      </c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</row>
    <row r="46" spans="1:21" x14ac:dyDescent="0.25">
      <c r="A46" s="13">
        <v>2025</v>
      </c>
      <c r="B46" s="205">
        <v>2025</v>
      </c>
      <c r="C46" s="143"/>
      <c r="D46" s="134"/>
      <c r="E46" s="146">
        <v>39223967.328519426</v>
      </c>
      <c r="F46" s="141"/>
      <c r="G46" s="205">
        <v>2025</v>
      </c>
      <c r="H46" s="143"/>
      <c r="I46" s="134"/>
      <c r="J46" s="146">
        <v>38736619.048862778</v>
      </c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</row>
    <row r="47" spans="1:21" x14ac:dyDescent="0.25">
      <c r="A47" s="13">
        <v>2025</v>
      </c>
      <c r="B47" s="205">
        <v>2025.25</v>
      </c>
      <c r="C47" s="143"/>
      <c r="D47" s="134"/>
      <c r="E47" s="146">
        <v>39565290.517488211</v>
      </c>
      <c r="F47" s="141"/>
      <c r="G47" s="205">
        <v>2025.25</v>
      </c>
      <c r="H47" s="143"/>
      <c r="I47" s="134"/>
      <c r="J47" s="146">
        <v>39055310.817730054</v>
      </c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</row>
    <row r="48" spans="1:21" x14ac:dyDescent="0.25">
      <c r="A48" s="13">
        <v>2025</v>
      </c>
      <c r="B48" s="205">
        <v>2025.5</v>
      </c>
      <c r="C48" s="143"/>
      <c r="D48" s="134"/>
      <c r="E48" s="146">
        <v>39909734.677584566</v>
      </c>
      <c r="F48" s="141"/>
      <c r="G48" s="205">
        <v>2025.5</v>
      </c>
      <c r="H48" s="143"/>
      <c r="I48" s="134"/>
      <c r="J48" s="146">
        <v>39376778.321886085</v>
      </c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</row>
    <row r="49" spans="1:21" x14ac:dyDescent="0.25">
      <c r="A49" s="13">
        <v>2025</v>
      </c>
      <c r="B49" s="214">
        <v>2025.75</v>
      </c>
      <c r="C49" s="144"/>
      <c r="D49" s="135"/>
      <c r="E49" s="148">
        <v>40257313.825452819</v>
      </c>
      <c r="F49" s="141"/>
      <c r="G49" s="214">
        <v>2025.75</v>
      </c>
      <c r="H49" s="144"/>
      <c r="I49" s="135"/>
      <c r="J49" s="148">
        <v>39701036.211517662</v>
      </c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</row>
    <row r="50" spans="1:21" x14ac:dyDescent="0.25">
      <c r="A50" s="13">
        <v>2026</v>
      </c>
      <c r="B50" s="205">
        <v>2026</v>
      </c>
      <c r="C50" s="143"/>
      <c r="D50" s="134"/>
      <c r="E50" s="146">
        <v>40608043.37209335</v>
      </c>
      <c r="F50" s="141"/>
      <c r="G50" s="205">
        <v>2026</v>
      </c>
      <c r="H50" s="143"/>
      <c r="I50" s="134"/>
      <c r="J50" s="146">
        <v>40028099.772383653</v>
      </c>
    </row>
    <row r="51" spans="1:21" x14ac:dyDescent="0.25">
      <c r="A51" s="13">
        <v>2026</v>
      </c>
      <c r="B51" s="205">
        <v>2026.25</v>
      </c>
      <c r="C51" s="143"/>
      <c r="D51" s="134"/>
      <c r="E51" s="146">
        <v>40961940.012868829</v>
      </c>
      <c r="F51" s="141"/>
      <c r="G51" s="205">
        <v>2026.25</v>
      </c>
      <c r="H51" s="143"/>
      <c r="I51" s="134"/>
      <c r="J51" s="146">
        <v>40357984.899276078</v>
      </c>
    </row>
    <row r="52" spans="1:21" x14ac:dyDescent="0.25">
      <c r="A52" s="13">
        <v>2026</v>
      </c>
      <c r="B52" s="205">
        <v>2026.5</v>
      </c>
      <c r="C52" s="143"/>
      <c r="D52" s="134"/>
      <c r="E52" s="146">
        <v>41319021.628314748</v>
      </c>
      <c r="F52" s="141"/>
      <c r="G52" s="205">
        <v>2026.5</v>
      </c>
      <c r="H52" s="143"/>
      <c r="I52" s="134"/>
      <c r="J52" s="146">
        <v>40690708.07124307</v>
      </c>
    </row>
    <row r="53" spans="1:21" x14ac:dyDescent="0.25">
      <c r="A53" s="13">
        <v>2026</v>
      </c>
      <c r="B53" s="214">
        <v>2026.75</v>
      </c>
      <c r="C53" s="144"/>
      <c r="D53" s="135"/>
      <c r="E53" s="148">
        <v>41679307.194710173</v>
      </c>
      <c r="F53" s="141"/>
      <c r="G53" s="214">
        <v>2026.75</v>
      </c>
      <c r="H53" s="144"/>
      <c r="I53" s="135"/>
      <c r="J53" s="148">
        <v>41026286.328463152</v>
      </c>
    </row>
    <row r="54" spans="1:21" x14ac:dyDescent="0.25">
      <c r="A54" s="13">
        <v>2027</v>
      </c>
      <c r="B54" s="205">
        <v>2027</v>
      </c>
      <c r="C54" s="143"/>
      <c r="D54" s="134"/>
      <c r="E54" s="146">
        <v>42042816.703466915</v>
      </c>
      <c r="F54" s="141"/>
      <c r="G54" s="205">
        <v>2027</v>
      </c>
      <c r="H54" s="143"/>
      <c r="I54" s="134"/>
      <c r="J54" s="146">
        <v>41364737.250667132</v>
      </c>
    </row>
    <row r="55" spans="1:21" x14ac:dyDescent="0.25">
      <c r="A55" s="13">
        <v>2027</v>
      </c>
      <c r="B55" s="205">
        <v>2027.25</v>
      </c>
      <c r="C55" s="143"/>
      <c r="D55" s="134"/>
      <c r="E55" s="146">
        <v>42409571.088486895</v>
      </c>
      <c r="F55" s="141"/>
      <c r="G55" s="205">
        <v>2027.25</v>
      </c>
      <c r="H55" s="143"/>
      <c r="I55" s="134"/>
      <c r="J55" s="146">
        <v>41706078.937011093</v>
      </c>
    </row>
    <row r="56" spans="1:21" x14ac:dyDescent="0.25">
      <c r="A56" s="13">
        <v>2027</v>
      </c>
      <c r="B56" s="205">
        <v>2027.5</v>
      </c>
      <c r="C56" s="143"/>
      <c r="D56" s="134"/>
      <c r="E56" s="146">
        <v>42779592.160720579</v>
      </c>
      <c r="F56" s="141"/>
      <c r="G56" s="205">
        <v>2027.5</v>
      </c>
      <c r="H56" s="143"/>
      <c r="I56" s="134"/>
      <c r="J56" s="146">
        <v>42050329.987309732</v>
      </c>
    </row>
    <row r="57" spans="1:21" x14ac:dyDescent="0.25">
      <c r="A57" s="13">
        <v>2027</v>
      </c>
      <c r="B57" s="214">
        <v>2027.75</v>
      </c>
      <c r="C57" s="144"/>
      <c r="D57" s="135"/>
      <c r="E57" s="148">
        <v>43152902.549233668</v>
      </c>
      <c r="F57" s="141"/>
      <c r="G57" s="214">
        <v>2027.75</v>
      </c>
      <c r="H57" s="144"/>
      <c r="I57" s="135"/>
      <c r="J57" s="148">
        <v>42397509.484545596</v>
      </c>
    </row>
    <row r="58" spans="1:21" x14ac:dyDescent="0.25">
      <c r="A58" s="13">
        <v>2028</v>
      </c>
      <c r="B58" s="205">
        <v>2028</v>
      </c>
      <c r="C58" s="143"/>
      <c r="D58" s="134"/>
      <c r="E58" s="146">
        <v>43529525.648156784</v>
      </c>
      <c r="F58" s="141"/>
      <c r="G58" s="205">
        <v>2028</v>
      </c>
      <c r="H58" s="143"/>
      <c r="I58" s="134"/>
      <c r="J58" s="146">
        <v>42747636.978574991</v>
      </c>
    </row>
    <row r="59" spans="1:21" x14ac:dyDescent="0.25">
      <c r="A59" s="13">
        <v>2028</v>
      </c>
      <c r="B59" s="205">
        <v>2028.25</v>
      </c>
      <c r="C59" s="143"/>
      <c r="D59" s="134"/>
      <c r="E59" s="146">
        <v>43909485.568953268</v>
      </c>
      <c r="F59" s="141"/>
      <c r="G59" s="205">
        <v>2028.25</v>
      </c>
      <c r="H59" s="143"/>
      <c r="I59" s="134"/>
      <c r="J59" s="146">
        <v>43100732.470956407</v>
      </c>
    </row>
    <row r="60" spans="1:21" x14ac:dyDescent="0.25">
      <c r="A60" s="13">
        <v>2028</v>
      </c>
      <c r="B60" s="205">
        <v>2028.5</v>
      </c>
      <c r="C60" s="143"/>
      <c r="D60" s="134"/>
      <c r="E60" s="146">
        <v>44292807.097495034</v>
      </c>
      <c r="F60" s="141"/>
      <c r="G60" s="205">
        <v>2028.5</v>
      </c>
      <c r="H60" s="143"/>
      <c r="I60" s="134"/>
      <c r="J60" s="146">
        <v>43456816.400832251</v>
      </c>
    </row>
    <row r="61" spans="1:21" x14ac:dyDescent="0.25">
      <c r="A61" s="13">
        <v>2028</v>
      </c>
      <c r="B61" s="214">
        <v>2028.75</v>
      </c>
      <c r="C61" s="144"/>
      <c r="D61" s="135"/>
      <c r="E61" s="148">
        <v>44679515.655485824</v>
      </c>
      <c r="F61" s="141"/>
      <c r="G61" s="214">
        <v>2028.75</v>
      </c>
      <c r="H61" s="144"/>
      <c r="I61" s="135"/>
      <c r="J61" s="148">
        <v>43815909.631798856</v>
      </c>
    </row>
    <row r="78" spans="11:21" x14ac:dyDescent="0.25">
      <c r="K78" s="5"/>
      <c r="L78" s="199"/>
      <c r="M78" s="199"/>
      <c r="N78" s="199"/>
      <c r="O78" s="199"/>
      <c r="P78" s="199"/>
      <c r="Q78" s="199"/>
      <c r="R78" s="199"/>
      <c r="S78" s="199"/>
      <c r="T78" s="199"/>
      <c r="U78" s="199"/>
    </row>
  </sheetData>
  <mergeCells count="14">
    <mergeCell ref="C2:E2"/>
    <mergeCell ref="C1:E1"/>
    <mergeCell ref="H1:J1"/>
    <mergeCell ref="H2:J2"/>
    <mergeCell ref="W8:Y8"/>
    <mergeCell ref="L1:N1"/>
    <mergeCell ref="Q1:S1"/>
    <mergeCell ref="L19:O19"/>
    <mergeCell ref="Q19:T19"/>
    <mergeCell ref="V27:AD32"/>
    <mergeCell ref="Z8:AD8"/>
    <mergeCell ref="V9:V10"/>
    <mergeCell ref="W9:Y9"/>
    <mergeCell ref="Z9:AB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"/>
  <sheetViews>
    <sheetView topLeftCell="B1" zoomScale="90" zoomScaleNormal="90" workbookViewId="0">
      <selection activeCell="O12" sqref="O12"/>
    </sheetView>
  </sheetViews>
  <sheetFormatPr baseColWidth="10" defaultColWidth="9.140625" defaultRowHeight="15" x14ac:dyDescent="0.25"/>
  <cols>
    <col min="1" max="1" width="0" style="13" hidden="1" customWidth="1"/>
    <col min="2" max="3" width="9.140625" style="13"/>
    <col min="4" max="7" width="11.85546875" style="13" customWidth="1"/>
    <col min="8" max="8" width="15.42578125" style="13" customWidth="1"/>
    <col min="9" max="12" width="9.140625" style="13"/>
    <col min="13" max="17" width="10.85546875" style="13" customWidth="1"/>
    <col min="18" max="19" width="9.140625" style="13"/>
    <col min="20" max="20" width="12" style="13" customWidth="1"/>
    <col min="21" max="22" width="9.140625" style="13"/>
    <col min="23" max="23" width="11.28515625" style="13" customWidth="1"/>
    <col min="24" max="24" width="11.7109375" style="13" customWidth="1"/>
    <col min="25" max="25" width="10.42578125" style="13" customWidth="1"/>
    <col min="26" max="26" width="12.28515625" style="13" customWidth="1"/>
    <col min="27" max="27" width="12" style="13" bestFit="1" customWidth="1"/>
    <col min="28" max="16384" width="9.140625" style="13"/>
  </cols>
  <sheetData>
    <row r="1" spans="1:17" ht="18.75" x14ac:dyDescent="0.3">
      <c r="A1"/>
      <c r="C1" s="286" t="s">
        <v>11</v>
      </c>
      <c r="D1" s="286"/>
      <c r="E1" s="286"/>
      <c r="F1" s="286"/>
      <c r="G1" s="286"/>
      <c r="H1" s="133" t="s">
        <v>95</v>
      </c>
      <c r="K1" s="172" t="s">
        <v>110</v>
      </c>
    </row>
    <row r="2" spans="1:17" ht="30" x14ac:dyDescent="0.25">
      <c r="A2"/>
      <c r="B2" s="4"/>
      <c r="C2" s="160" t="s">
        <v>18</v>
      </c>
      <c r="D2" s="24" t="s">
        <v>26</v>
      </c>
      <c r="E2" s="161" t="s">
        <v>19</v>
      </c>
      <c r="F2" s="162" t="s">
        <v>27</v>
      </c>
      <c r="G2" s="163" t="s">
        <v>20</v>
      </c>
      <c r="H2" s="164" t="s">
        <v>21</v>
      </c>
      <c r="K2" s="200" t="s">
        <v>22</v>
      </c>
      <c r="L2" s="231" t="s">
        <v>159</v>
      </c>
      <c r="M2" s="306" t="s">
        <v>160</v>
      </c>
      <c r="N2" s="307"/>
      <c r="O2" s="307"/>
      <c r="P2" s="307"/>
      <c r="Q2" s="307"/>
    </row>
    <row r="3" spans="1:17" ht="45" x14ac:dyDescent="0.25">
      <c r="A3">
        <v>2001</v>
      </c>
      <c r="B3" s="8">
        <v>2001</v>
      </c>
      <c r="C3" s="139">
        <v>15250198.79785765</v>
      </c>
      <c r="D3" s="157">
        <v>15250198.791487366</v>
      </c>
      <c r="E3" s="157">
        <v>15250198.803176602</v>
      </c>
      <c r="F3" s="157">
        <v>15250198.789920045</v>
      </c>
      <c r="G3" s="157">
        <v>15250198.805019747</v>
      </c>
      <c r="H3" s="168">
        <v>15274548.671585364</v>
      </c>
      <c r="K3" s="201">
        <v>0</v>
      </c>
      <c r="L3" s="23" t="s">
        <v>25</v>
      </c>
      <c r="M3" s="22" t="s">
        <v>18</v>
      </c>
      <c r="N3" s="24" t="s">
        <v>26</v>
      </c>
      <c r="O3" s="25" t="s">
        <v>19</v>
      </c>
      <c r="P3" s="26" t="s">
        <v>27</v>
      </c>
      <c r="Q3" s="27" t="s">
        <v>20</v>
      </c>
    </row>
    <row r="4" spans="1:17" x14ac:dyDescent="0.25">
      <c r="A4">
        <v>2001</v>
      </c>
      <c r="B4" s="8">
        <v>2001.25</v>
      </c>
      <c r="C4" s="131">
        <v>15410557.367578164</v>
      </c>
      <c r="D4" s="130">
        <v>15410557.360270819</v>
      </c>
      <c r="E4" s="130">
        <v>15410557.373684062</v>
      </c>
      <c r="F4" s="130">
        <v>15410557.35847385</v>
      </c>
      <c r="G4" s="130">
        <v>15410557.375800872</v>
      </c>
      <c r="H4" s="11">
        <v>15432247.048326248</v>
      </c>
      <c r="K4" s="28">
        <v>16</v>
      </c>
      <c r="L4" s="29">
        <v>2.0303391969180198</v>
      </c>
      <c r="M4" s="30">
        <v>2.1995053734160201</v>
      </c>
      <c r="N4" s="31">
        <v>2.1675861193724399</v>
      </c>
      <c r="O4" s="32">
        <v>2.2261396913162201</v>
      </c>
      <c r="P4" s="31">
        <v>2.1597294382824699</v>
      </c>
      <c r="Q4" s="31">
        <v>2.2353654653936399</v>
      </c>
    </row>
    <row r="5" spans="1:17" x14ac:dyDescent="0.25">
      <c r="A5">
        <v>2001</v>
      </c>
      <c r="B5" s="8">
        <v>2001.5</v>
      </c>
      <c r="C5" s="131">
        <v>15572397.102134954</v>
      </c>
      <c r="D5" s="130">
        <v>15572397.093879361</v>
      </c>
      <c r="E5" s="130">
        <v>15572397.109037785</v>
      </c>
      <c r="F5" s="130">
        <v>15572397.091850122</v>
      </c>
      <c r="G5" s="130">
        <v>15572397.111431854</v>
      </c>
      <c r="H5" s="11">
        <v>15591710.266002739</v>
      </c>
      <c r="K5" s="28">
        <v>17</v>
      </c>
      <c r="L5" s="33">
        <v>2.3451057120675798</v>
      </c>
      <c r="M5" s="34">
        <v>2.3988322009252299</v>
      </c>
      <c r="N5" s="31">
        <v>2.3354869273857899</v>
      </c>
      <c r="O5" s="32">
        <v>2.4516905555102002</v>
      </c>
      <c r="P5" s="31">
        <v>2.3198952459524</v>
      </c>
      <c r="Q5" s="31">
        <v>2.47000024249868</v>
      </c>
    </row>
    <row r="6" spans="1:17" x14ac:dyDescent="0.25">
      <c r="A6">
        <v>2001</v>
      </c>
      <c r="B6" s="159">
        <v>2001.75</v>
      </c>
      <c r="C6" s="136">
        <v>15749048.98290932</v>
      </c>
      <c r="D6" s="4">
        <v>15749048.9738134</v>
      </c>
      <c r="E6" s="4">
        <v>15749048.990519863</v>
      </c>
      <c r="F6" s="4">
        <v>15749048.97157862</v>
      </c>
      <c r="G6" s="4">
        <v>15749048.993160464</v>
      </c>
      <c r="H6" s="12">
        <v>15766409.469662221</v>
      </c>
      <c r="K6" s="28">
        <v>18</v>
      </c>
      <c r="L6" s="35">
        <v>3.33553325168974</v>
      </c>
      <c r="M6" s="36">
        <v>3.2772641901463402</v>
      </c>
      <c r="N6" s="37">
        <v>3.2450906328001601</v>
      </c>
      <c r="O6" s="38">
        <v>3.30410705574675</v>
      </c>
      <c r="P6" s="38">
        <v>3.2371706253002901</v>
      </c>
      <c r="Q6" s="37">
        <v>3.3134042938447399</v>
      </c>
    </row>
    <row r="7" spans="1:17" ht="15.75" x14ac:dyDescent="0.25">
      <c r="A7">
        <f t="shared" ref="A7:A70" si="0">A3+1</f>
        <v>2002</v>
      </c>
      <c r="B7" s="8">
        <v>2002</v>
      </c>
      <c r="C7" s="139">
        <v>15939391.949943647</v>
      </c>
      <c r="D7" s="157">
        <v>15939391.940318596</v>
      </c>
      <c r="E7" s="157">
        <v>15939391.958003169</v>
      </c>
      <c r="F7" s="157">
        <v>15939391.937955057</v>
      </c>
      <c r="G7" s="157">
        <v>15939391.960800882</v>
      </c>
      <c r="H7" s="168">
        <v>15955239.236244049</v>
      </c>
      <c r="K7" s="28">
        <v>19</v>
      </c>
      <c r="L7" s="35">
        <v>3.4721788094377799</v>
      </c>
      <c r="M7" s="39">
        <v>3.4517523918100301</v>
      </c>
      <c r="N7" s="40">
        <v>3.5554867417764799</v>
      </c>
      <c r="O7" s="41">
        <v>3.3656719719258801</v>
      </c>
      <c r="P7" s="42">
        <v>3.58111582291221</v>
      </c>
      <c r="Q7" s="43">
        <v>3.3359565758179301</v>
      </c>
    </row>
    <row r="8" spans="1:17" ht="15.75" x14ac:dyDescent="0.25">
      <c r="A8">
        <f t="shared" si="0"/>
        <v>2002</v>
      </c>
      <c r="B8" s="8">
        <v>2002.25</v>
      </c>
      <c r="C8" s="131">
        <v>16135864.742059194</v>
      </c>
      <c r="D8" s="130">
        <v>16135864.732520435</v>
      </c>
      <c r="E8" s="130">
        <v>16135864.750055064</v>
      </c>
      <c r="F8" s="130">
        <v>16135864.730179802</v>
      </c>
      <c r="G8" s="130">
        <v>16135864.752832511</v>
      </c>
      <c r="H8" s="11">
        <v>16150454.90248796</v>
      </c>
      <c r="K8" s="28">
        <v>20</v>
      </c>
      <c r="L8" s="35">
        <v>3.4429901156582901</v>
      </c>
      <c r="M8" s="39">
        <v>3.5044075931648999</v>
      </c>
      <c r="N8" s="40">
        <v>3.7551568194189899</v>
      </c>
      <c r="O8" s="41">
        <v>3.2955924078880701</v>
      </c>
      <c r="P8" s="42">
        <v>3.81696062066001</v>
      </c>
      <c r="Q8" s="43">
        <v>3.2233498042298998</v>
      </c>
    </row>
    <row r="9" spans="1:17" ht="15.75" x14ac:dyDescent="0.25">
      <c r="A9">
        <f t="shared" si="0"/>
        <v>2002</v>
      </c>
      <c r="B9" s="8">
        <v>2002.5</v>
      </c>
      <c r="C9" s="131">
        <v>16345727.021761302</v>
      </c>
      <c r="D9" s="130">
        <v>16345727.013337607</v>
      </c>
      <c r="E9" s="130">
        <v>16345727.028835768</v>
      </c>
      <c r="F9" s="130">
        <v>16345727.011273241</v>
      </c>
      <c r="G9" s="130">
        <v>16345727.031295981</v>
      </c>
      <c r="H9" s="11">
        <v>16359330.268749494</v>
      </c>
      <c r="K9" s="28">
        <v>21</v>
      </c>
      <c r="L9" s="35">
        <v>3.42107775274197</v>
      </c>
      <c r="M9" s="39">
        <v>3.5175753041929601</v>
      </c>
      <c r="N9" s="40">
        <v>3.8451031439760999</v>
      </c>
      <c r="O9" s="41">
        <v>3.2444984778817298</v>
      </c>
      <c r="P9" s="42">
        <v>3.9257663755559098</v>
      </c>
      <c r="Q9" s="43">
        <v>3.1499549090202401</v>
      </c>
    </row>
    <row r="10" spans="1:17" ht="15.75" x14ac:dyDescent="0.25">
      <c r="A10">
        <f t="shared" si="0"/>
        <v>2002</v>
      </c>
      <c r="B10" s="159">
        <v>2002.75</v>
      </c>
      <c r="C10" s="136">
        <v>16565524.901423864</v>
      </c>
      <c r="D10" s="4">
        <v>16565524.895704269</v>
      </c>
      <c r="E10" s="4">
        <v>16565524.906251157</v>
      </c>
      <c r="F10" s="4">
        <v>16565524.894307332</v>
      </c>
      <c r="G10" s="4">
        <v>16565524.907934945</v>
      </c>
      <c r="H10" s="12">
        <v>16578390.062923633</v>
      </c>
      <c r="K10" s="28">
        <v>22</v>
      </c>
      <c r="L10" s="35">
        <v>3.4046268671743301</v>
      </c>
      <c r="M10" s="39">
        <v>3.5260760315349402</v>
      </c>
      <c r="N10" s="40">
        <v>3.9032030027803302</v>
      </c>
      <c r="O10" s="41">
        <v>3.2115292892505498</v>
      </c>
      <c r="P10" s="42">
        <v>3.99605801923069</v>
      </c>
      <c r="Q10" s="43">
        <v>3.1026035124144</v>
      </c>
    </row>
    <row r="11" spans="1:17" ht="15.75" x14ac:dyDescent="0.25">
      <c r="A11">
        <f t="shared" si="0"/>
        <v>2003</v>
      </c>
      <c r="B11" s="8">
        <v>2003</v>
      </c>
      <c r="C11" s="139">
        <v>16794923.515645493</v>
      </c>
      <c r="D11" s="157">
        <v>16794923.51493866</v>
      </c>
      <c r="E11" s="157">
        <v>16794923.516298465</v>
      </c>
      <c r="F11" s="157">
        <v>16794923.514777265</v>
      </c>
      <c r="G11" s="157">
        <v>16794923.516538128</v>
      </c>
      <c r="H11" s="168">
        <v>16807349.97277116</v>
      </c>
      <c r="K11" s="28">
        <v>23</v>
      </c>
      <c r="L11" s="35">
        <v>3.3922756854422902</v>
      </c>
      <c r="M11" s="39">
        <v>3.5315636876582799</v>
      </c>
      <c r="N11" s="40">
        <v>3.9407231536053202</v>
      </c>
      <c r="O11" s="41">
        <v>3.19025252720051</v>
      </c>
      <c r="P11" s="42">
        <v>4.0414555298795802</v>
      </c>
      <c r="Q11" s="43">
        <v>3.0720484213122301</v>
      </c>
    </row>
    <row r="12" spans="1:17" ht="15.75" x14ac:dyDescent="0.25">
      <c r="A12">
        <f t="shared" si="0"/>
        <v>2003</v>
      </c>
      <c r="B12" s="8">
        <v>2003.25</v>
      </c>
      <c r="C12" s="131">
        <v>17033265.831910387</v>
      </c>
      <c r="D12" s="130">
        <v>17033265.839421075</v>
      </c>
      <c r="E12" s="130">
        <v>17033265.825712726</v>
      </c>
      <c r="F12" s="130">
        <v>17033265.841283612</v>
      </c>
      <c r="G12" s="130">
        <v>17033265.823580761</v>
      </c>
      <c r="H12" s="11">
        <v>17045850.266826779</v>
      </c>
      <c r="K12" s="28">
        <v>24</v>
      </c>
      <c r="L12" s="35">
        <v>3.3830022184539099</v>
      </c>
      <c r="M12" s="39">
        <v>3.5351061725855901</v>
      </c>
      <c r="N12" s="40">
        <v>3.9649495118317799</v>
      </c>
      <c r="O12" s="41">
        <v>3.1765203162664499</v>
      </c>
      <c r="P12" s="42">
        <v>4.0707699069493897</v>
      </c>
      <c r="Q12" s="43">
        <v>3.0523292571232501</v>
      </c>
    </row>
    <row r="13" spans="1:17" ht="15.75" x14ac:dyDescent="0.25">
      <c r="A13">
        <f t="shared" si="0"/>
        <v>2003</v>
      </c>
      <c r="B13" s="8">
        <v>2003.5</v>
      </c>
      <c r="C13" s="131">
        <v>17280632.045221526</v>
      </c>
      <c r="D13" s="130">
        <v>17280632.065231271</v>
      </c>
      <c r="E13" s="130">
        <v>17280632.028596304</v>
      </c>
      <c r="F13" s="130">
        <v>17280632.070170764</v>
      </c>
      <c r="G13" s="130">
        <v>17280632.022852793</v>
      </c>
      <c r="H13" s="11">
        <v>17293927.064006567</v>
      </c>
      <c r="K13" s="28">
        <v>25</v>
      </c>
      <c r="L13" s="35">
        <v>3.3760393762543002</v>
      </c>
      <c r="M13" s="39">
        <v>3.5373929446812</v>
      </c>
      <c r="N13" s="40">
        <v>3.9805906780383999</v>
      </c>
      <c r="O13" s="41">
        <v>3.16765692951269</v>
      </c>
      <c r="P13" s="42">
        <v>4.0896967355637299</v>
      </c>
      <c r="Q13" s="43">
        <v>3.0396021890824598</v>
      </c>
    </row>
    <row r="14" spans="1:17" ht="15.75" x14ac:dyDescent="0.25">
      <c r="A14">
        <f t="shared" si="0"/>
        <v>2003</v>
      </c>
      <c r="B14" s="159">
        <v>2003.75</v>
      </c>
      <c r="C14" s="136">
        <v>17542318.365295816</v>
      </c>
      <c r="D14" s="4">
        <v>17542318.40334101</v>
      </c>
      <c r="E14" s="4">
        <v>17542318.333616074</v>
      </c>
      <c r="F14" s="4">
        <v>17542318.412718751</v>
      </c>
      <c r="G14" s="4">
        <v>17542318.322656751</v>
      </c>
      <c r="H14" s="12">
        <v>17556803.510079697</v>
      </c>
      <c r="K14" s="28">
        <v>26</v>
      </c>
      <c r="L14" s="35">
        <v>3.3708113340131498</v>
      </c>
      <c r="M14" s="39">
        <v>3.5388691056687702</v>
      </c>
      <c r="N14" s="40">
        <v>3.9906883824404402</v>
      </c>
      <c r="O14" s="41">
        <v>3.1619358942584301</v>
      </c>
      <c r="P14" s="42">
        <v>4.1019159086863803</v>
      </c>
      <c r="Q14" s="43">
        <v>3.0313875065337998</v>
      </c>
    </row>
    <row r="15" spans="1:17" ht="15.75" x14ac:dyDescent="0.25">
      <c r="A15">
        <f t="shared" si="0"/>
        <v>2004</v>
      </c>
      <c r="B15" s="8">
        <v>2004</v>
      </c>
      <c r="C15" s="139">
        <v>17832446.293519471</v>
      </c>
      <c r="D15" s="157">
        <v>17832446.356573973</v>
      </c>
      <c r="E15" s="157">
        <v>17832446.24095479</v>
      </c>
      <c r="F15" s="157">
        <v>17832446.372104291</v>
      </c>
      <c r="G15" s="157">
        <v>17832446.222757678</v>
      </c>
      <c r="H15" s="168">
        <v>17848746.896009479</v>
      </c>
      <c r="K15" s="28">
        <v>27</v>
      </c>
      <c r="L15" s="35">
        <v>3.3668858093072598</v>
      </c>
      <c r="M15" s="39">
        <v>3.5398219938912701</v>
      </c>
      <c r="N15" s="40">
        <v>3.9972070441061498</v>
      </c>
      <c r="O15" s="41">
        <v>3.15824306119434</v>
      </c>
      <c r="P15" s="42">
        <v>4.1098042255747496</v>
      </c>
      <c r="Q15" s="43">
        <v>3.0260851641854201</v>
      </c>
    </row>
    <row r="16" spans="1:17" ht="15.75" x14ac:dyDescent="0.25">
      <c r="A16">
        <f t="shared" si="0"/>
        <v>2004</v>
      </c>
      <c r="B16" s="8">
        <v>2004.25</v>
      </c>
      <c r="C16" s="131">
        <v>18131109.429738279</v>
      </c>
      <c r="D16" s="130">
        <v>18131109.526181128</v>
      </c>
      <c r="E16" s="130">
        <v>18131109.349280331</v>
      </c>
      <c r="F16" s="130">
        <v>18131109.549923152</v>
      </c>
      <c r="G16" s="130">
        <v>18131109.321414284</v>
      </c>
      <c r="H16" s="11">
        <v>18149655.911479264</v>
      </c>
      <c r="K16" s="28">
        <v>28</v>
      </c>
      <c r="L16" s="44">
        <v>3.36393826110357</v>
      </c>
      <c r="M16" s="45">
        <v>3.5404370978384598</v>
      </c>
      <c r="N16" s="46">
        <v>4.0014151124101902</v>
      </c>
      <c r="O16" s="47">
        <v>3.1558593630139899</v>
      </c>
      <c r="P16" s="48">
        <v>4.1148965145546699</v>
      </c>
      <c r="Q16" s="49">
        <v>3.0226625799673301</v>
      </c>
    </row>
    <row r="17" spans="1:26" ht="15.75" x14ac:dyDescent="0.25">
      <c r="A17">
        <f t="shared" si="0"/>
        <v>2004</v>
      </c>
      <c r="B17" s="8">
        <v>2004.5</v>
      </c>
      <c r="C17" s="131">
        <v>18426570.576283522</v>
      </c>
      <c r="D17" s="130">
        <v>18426570.715722851</v>
      </c>
      <c r="E17" s="130">
        <v>18426570.459891729</v>
      </c>
      <c r="F17" s="130">
        <v>18426570.750036918</v>
      </c>
      <c r="G17" s="130">
        <v>18426570.419566628</v>
      </c>
      <c r="H17" s="11">
        <v>18447529.982496955</v>
      </c>
      <c r="K17" s="50" t="s">
        <v>30</v>
      </c>
      <c r="L17" s="35">
        <v>3.4266298460909299</v>
      </c>
      <c r="M17" s="39">
        <v>3.5062750016722202</v>
      </c>
      <c r="N17" s="40">
        <v>3.7999345723114399</v>
      </c>
      <c r="O17" s="41">
        <v>3.26150893482935</v>
      </c>
      <c r="P17" s="42">
        <v>3.8722712736476801</v>
      </c>
      <c r="Q17" s="43">
        <v>3.1767826445589402</v>
      </c>
    </row>
    <row r="18" spans="1:26" ht="15.75" x14ac:dyDescent="0.25">
      <c r="A18">
        <f t="shared" si="0"/>
        <v>2004</v>
      </c>
      <c r="B18" s="159">
        <v>2004.75</v>
      </c>
      <c r="C18" s="136">
        <v>18708162.193953417</v>
      </c>
      <c r="D18" s="4">
        <v>18708162.386764288</v>
      </c>
      <c r="E18" s="4">
        <v>18708162.032939348</v>
      </c>
      <c r="F18" s="4">
        <v>18708162.434197929</v>
      </c>
      <c r="G18" s="4">
        <v>18708161.977138974</v>
      </c>
      <c r="H18" s="12">
        <v>18731620.001363155</v>
      </c>
      <c r="K18" s="51" t="s">
        <v>6</v>
      </c>
      <c r="L18" s="44">
        <v>3.3993826229586901</v>
      </c>
      <c r="M18" s="45">
        <v>3.5223002323026402</v>
      </c>
      <c r="N18" s="46">
        <v>3.8934523590384198</v>
      </c>
      <c r="O18" s="47">
        <v>3.2127760238392602</v>
      </c>
      <c r="P18" s="48">
        <v>3.9848439659567298</v>
      </c>
      <c r="Q18" s="49">
        <v>3.1055979919687</v>
      </c>
    </row>
    <row r="19" spans="1:26" ht="15.75" x14ac:dyDescent="0.25">
      <c r="A19">
        <f t="shared" si="0"/>
        <v>2005</v>
      </c>
      <c r="B19" s="8">
        <v>2005</v>
      </c>
      <c r="C19" s="139">
        <v>18967255.279406711</v>
      </c>
      <c r="D19" s="157">
        <v>18967255.535899021</v>
      </c>
      <c r="E19" s="157">
        <v>18967255.06512738</v>
      </c>
      <c r="F19" s="157">
        <v>18967255.598981943</v>
      </c>
      <c r="G19" s="157">
        <v>18967254.990849353</v>
      </c>
      <c r="H19" s="168">
        <v>18993061.360569745</v>
      </c>
      <c r="K19" s="51" t="s">
        <v>31</v>
      </c>
      <c r="L19" s="44" t="s">
        <v>32</v>
      </c>
      <c r="M19" s="45">
        <v>3.5404370978384598</v>
      </c>
      <c r="N19" s="46">
        <v>4.0014151124101902</v>
      </c>
      <c r="O19" s="47">
        <v>3.1558593630139899</v>
      </c>
      <c r="P19" s="48">
        <v>4.1148965145546699</v>
      </c>
      <c r="Q19" s="49">
        <v>3.0226625799673301</v>
      </c>
    </row>
    <row r="20" spans="1:26" x14ac:dyDescent="0.25">
      <c r="A20">
        <f t="shared" si="0"/>
        <v>2005</v>
      </c>
      <c r="B20" s="8">
        <v>2005.25</v>
      </c>
      <c r="C20" s="131">
        <v>19228962.124135654</v>
      </c>
      <c r="D20" s="130">
        <v>19228962.453785125</v>
      </c>
      <c r="E20" s="130">
        <v>19228961.848633982</v>
      </c>
      <c r="F20" s="130">
        <v>19228962.534839697</v>
      </c>
      <c r="G20" s="130">
        <v>19228961.753111336</v>
      </c>
      <c r="H20" s="11">
        <v>19257053.206123255</v>
      </c>
    </row>
    <row r="21" spans="1:26" ht="15" customHeight="1" x14ac:dyDescent="0.25">
      <c r="A21">
        <f t="shared" si="0"/>
        <v>2005</v>
      </c>
      <c r="B21" s="8">
        <v>2005.5</v>
      </c>
      <c r="C21" s="131">
        <v>19480994.870636038</v>
      </c>
      <c r="D21" s="130">
        <v>19480995.279841132</v>
      </c>
      <c r="E21" s="130">
        <v>19480994.528512672</v>
      </c>
      <c r="F21" s="130">
        <v>19480995.380430277</v>
      </c>
      <c r="G21" s="130">
        <v>19480994.40986228</v>
      </c>
      <c r="H21" s="11">
        <v>19511222.427918829</v>
      </c>
      <c r="L21" s="292" t="s">
        <v>115</v>
      </c>
      <c r="M21" s="292"/>
      <c r="N21" s="292"/>
      <c r="O21" s="292"/>
      <c r="P21" s="292"/>
      <c r="Q21" s="292"/>
    </row>
    <row r="22" spans="1:26" x14ac:dyDescent="0.25">
      <c r="A22">
        <f t="shared" si="0"/>
        <v>2005</v>
      </c>
      <c r="B22" s="159">
        <v>2005.75</v>
      </c>
      <c r="C22" s="136">
        <v>19725250.302836619</v>
      </c>
      <c r="D22" s="4">
        <v>19725250.79249062</v>
      </c>
      <c r="E22" s="4">
        <v>19725249.893276617</v>
      </c>
      <c r="F22" s="4">
        <v>19725250.912820354</v>
      </c>
      <c r="G22" s="4">
        <v>19725249.75120135</v>
      </c>
      <c r="H22" s="12">
        <v>19757394.758296661</v>
      </c>
      <c r="L22" s="292"/>
      <c r="M22" s="292"/>
      <c r="N22" s="292"/>
      <c r="O22" s="292"/>
      <c r="P22" s="292"/>
      <c r="Q22" s="292"/>
    </row>
    <row r="23" spans="1:26" ht="15" customHeight="1" x14ac:dyDescent="0.25">
      <c r="A23">
        <f t="shared" si="0"/>
        <v>2006</v>
      </c>
      <c r="B23" s="8">
        <v>2006</v>
      </c>
      <c r="C23" s="139">
        <v>19963143.75042098</v>
      </c>
      <c r="D23" s="157">
        <v>19963144.312377714</v>
      </c>
      <c r="E23" s="157">
        <v>19963143.280145373</v>
      </c>
      <c r="F23" s="157">
        <v>19963144.450427707</v>
      </c>
      <c r="G23" s="157">
        <v>19963143.116957013</v>
      </c>
      <c r="H23" s="168">
        <v>19996760.682832155</v>
      </c>
      <c r="L23" s="292"/>
      <c r="M23" s="292"/>
      <c r="N23" s="292"/>
      <c r="O23" s="292"/>
      <c r="P23" s="292"/>
      <c r="Q23" s="292"/>
    </row>
    <row r="24" spans="1:26" x14ac:dyDescent="0.25">
      <c r="A24">
        <f t="shared" si="0"/>
        <v>2006</v>
      </c>
      <c r="B24" s="8">
        <v>2006.25</v>
      </c>
      <c r="C24" s="131">
        <v>20202310.61990035</v>
      </c>
      <c r="D24" s="130">
        <v>20202311.232512183</v>
      </c>
      <c r="E24" s="130">
        <v>20202310.106893595</v>
      </c>
      <c r="F24" s="130">
        <v>20202311.382938292</v>
      </c>
      <c r="G24" s="130">
        <v>20202309.928804878</v>
      </c>
      <c r="H24" s="11">
        <v>20236992.904440191</v>
      </c>
      <c r="U24" s="230"/>
      <c r="V24" s="230"/>
      <c r="W24" s="230"/>
      <c r="X24" s="230"/>
      <c r="Y24" s="230"/>
      <c r="Z24" s="230"/>
    </row>
    <row r="25" spans="1:26" x14ac:dyDescent="0.25">
      <c r="A25">
        <f t="shared" si="0"/>
        <v>2006</v>
      </c>
      <c r="B25" s="8">
        <v>2006.5</v>
      </c>
      <c r="C25" s="131">
        <v>20436211.464750528</v>
      </c>
      <c r="D25" s="130">
        <v>20436212.086510915</v>
      </c>
      <c r="E25" s="130">
        <v>20436210.943574309</v>
      </c>
      <c r="F25" s="130">
        <v>20436212.239082165</v>
      </c>
      <c r="G25" s="130">
        <v>20436210.762541484</v>
      </c>
      <c r="H25" s="11">
        <v>20471434.684079193</v>
      </c>
      <c r="U25" s="230"/>
      <c r="V25" s="230"/>
      <c r="W25" s="230"/>
      <c r="X25" s="230"/>
      <c r="Y25" s="230"/>
      <c r="Z25" s="230"/>
    </row>
    <row r="26" spans="1:26" x14ac:dyDescent="0.25">
      <c r="A26">
        <f t="shared" si="0"/>
        <v>2006</v>
      </c>
      <c r="B26" s="159">
        <v>2006.75</v>
      </c>
      <c r="C26" s="136">
        <v>20662110.492654912</v>
      </c>
      <c r="D26" s="4">
        <v>20662111.054968759</v>
      </c>
      <c r="E26" s="4">
        <v>20662110.020493239</v>
      </c>
      <c r="F26" s="4">
        <v>20662111.192790266</v>
      </c>
      <c r="G26" s="4">
        <v>20662109.856312659</v>
      </c>
      <c r="H26" s="12">
        <v>20697210.700029761</v>
      </c>
    </row>
    <row r="27" spans="1:26" x14ac:dyDescent="0.25">
      <c r="A27">
        <f t="shared" si="0"/>
        <v>2007</v>
      </c>
      <c r="B27" s="8">
        <v>2007</v>
      </c>
      <c r="C27" s="139">
        <v>20869367.41362913</v>
      </c>
      <c r="D27" s="157">
        <v>20869367.81210117</v>
      </c>
      <c r="E27" s="157">
        <v>20869367.07757704</v>
      </c>
      <c r="F27" s="157">
        <v>20869367.909473758</v>
      </c>
      <c r="G27" s="157">
        <v>20869366.960414056</v>
      </c>
      <c r="H27" s="168">
        <v>20903571.758772425</v>
      </c>
    </row>
    <row r="28" spans="1:26" x14ac:dyDescent="0.25">
      <c r="A28">
        <f t="shared" si="0"/>
        <v>2007</v>
      </c>
      <c r="B28" s="8">
        <v>2007.25</v>
      </c>
      <c r="C28" s="131">
        <v>21068078.360903889</v>
      </c>
      <c r="D28" s="130">
        <v>21068078.446391899</v>
      </c>
      <c r="E28" s="130">
        <v>21068078.285454512</v>
      </c>
      <c r="F28" s="130">
        <v>21068078.466614202</v>
      </c>
      <c r="G28" s="130">
        <v>21068078.258441478</v>
      </c>
      <c r="H28" s="11">
        <v>21100783.398944415</v>
      </c>
    </row>
    <row r="29" spans="1:26" x14ac:dyDescent="0.25">
      <c r="A29">
        <f t="shared" si="0"/>
        <v>2007</v>
      </c>
      <c r="B29" s="8">
        <v>2007.5</v>
      </c>
      <c r="C29" s="131">
        <v>21261217.74955992</v>
      </c>
      <c r="D29" s="130">
        <v>21261217.317641746</v>
      </c>
      <c r="E29" s="130">
        <v>21261218.1054263</v>
      </c>
      <c r="F29" s="130">
        <v>21261217.210424114</v>
      </c>
      <c r="G29" s="130">
        <v>21261218.227725379</v>
      </c>
      <c r="H29" s="11">
        <v>21291861.186542127</v>
      </c>
    </row>
    <row r="30" spans="1:26" x14ac:dyDescent="0.25">
      <c r="A30">
        <f t="shared" si="0"/>
        <v>2007</v>
      </c>
      <c r="B30" s="159">
        <v>2007.75</v>
      </c>
      <c r="C30" s="136">
        <v>21466585.639877561</v>
      </c>
      <c r="D30" s="4">
        <v>21466584.419645678</v>
      </c>
      <c r="E30" s="4">
        <v>21466586.653380547</v>
      </c>
      <c r="F30" s="4">
        <v>21466584.118359596</v>
      </c>
      <c r="G30" s="4">
        <v>21466587.003443573</v>
      </c>
      <c r="H30" s="12">
        <v>21495073.076985162</v>
      </c>
    </row>
    <row r="31" spans="1:26" x14ac:dyDescent="0.25">
      <c r="A31">
        <f t="shared" si="0"/>
        <v>2008</v>
      </c>
      <c r="B31" s="8">
        <v>2008</v>
      </c>
      <c r="C31" s="139">
        <v>21664505.078996614</v>
      </c>
      <c r="D31" s="157">
        <v>21664502.724766776</v>
      </c>
      <c r="E31" s="157">
        <v>21664507.039042939</v>
      </c>
      <c r="F31" s="157">
        <v>21664502.144415848</v>
      </c>
      <c r="G31" s="157">
        <v>21664507.717041276</v>
      </c>
      <c r="H31" s="168">
        <v>21689510.478184287</v>
      </c>
    </row>
    <row r="32" spans="1:26" x14ac:dyDescent="0.25">
      <c r="A32">
        <f t="shared" si="0"/>
        <v>2008</v>
      </c>
      <c r="B32" s="8">
        <v>2008.25</v>
      </c>
      <c r="C32" s="131">
        <v>21839075.968586665</v>
      </c>
      <c r="D32" s="130">
        <v>21839072.057419751</v>
      </c>
      <c r="E32" s="130">
        <v>21839079.22879618</v>
      </c>
      <c r="F32" s="130">
        <v>21839071.094041549</v>
      </c>
      <c r="G32" s="130">
        <v>21839080.357370224</v>
      </c>
      <c r="H32" s="11">
        <v>21865338.576309055</v>
      </c>
    </row>
    <row r="33" spans="1:8" x14ac:dyDescent="0.25">
      <c r="A33">
        <f t="shared" si="0"/>
        <v>2008</v>
      </c>
      <c r="B33" s="8">
        <v>2008.5</v>
      </c>
      <c r="C33" s="131">
        <v>22001663.915262163</v>
      </c>
      <c r="D33" s="130">
        <v>22001657.9460361</v>
      </c>
      <c r="E33" s="130">
        <v>22001668.89480374</v>
      </c>
      <c r="F33" s="130">
        <v>22001656.476486001</v>
      </c>
      <c r="G33" s="130">
        <v>22001670.619365592</v>
      </c>
      <c r="H33" s="11">
        <v>22026881.792919662</v>
      </c>
    </row>
    <row r="34" spans="1:8" x14ac:dyDescent="0.25">
      <c r="A34">
        <f t="shared" si="0"/>
        <v>2008</v>
      </c>
      <c r="B34" s="159">
        <v>2008.75</v>
      </c>
      <c r="C34" s="136">
        <v>22168682.650623862</v>
      </c>
      <c r="D34" s="4">
        <v>22168674.049281411</v>
      </c>
      <c r="E34" s="4">
        <v>22168689.829912651</v>
      </c>
      <c r="F34" s="4">
        <v>22168671.932539448</v>
      </c>
      <c r="G34" s="4">
        <v>22168692.317171965</v>
      </c>
      <c r="H34" s="12">
        <v>22192044.489673477</v>
      </c>
    </row>
    <row r="35" spans="1:8" x14ac:dyDescent="0.25">
      <c r="A35">
        <f t="shared" si="0"/>
        <v>2009</v>
      </c>
      <c r="B35" s="8">
        <v>2009</v>
      </c>
      <c r="C35" s="139">
        <v>22340791.817295283</v>
      </c>
      <c r="D35" s="157">
        <v>22340779.96099614</v>
      </c>
      <c r="E35" s="157">
        <v>22340801.71792106</v>
      </c>
      <c r="F35" s="157">
        <v>22340777.044128116</v>
      </c>
      <c r="G35" s="157">
        <v>22340805.148949858</v>
      </c>
      <c r="H35" s="168">
        <v>22360637.15367379</v>
      </c>
    </row>
    <row r="36" spans="1:8" x14ac:dyDescent="0.25">
      <c r="A36">
        <f t="shared" si="0"/>
        <v>2009</v>
      </c>
      <c r="B36" s="8">
        <v>2009.25</v>
      </c>
      <c r="C36" s="131">
        <v>22526465.47743123</v>
      </c>
      <c r="D36" s="130">
        <v>22526449.731031537</v>
      </c>
      <c r="E36" s="130">
        <v>22526478.631796755</v>
      </c>
      <c r="F36" s="130">
        <v>22526445.858183715</v>
      </c>
      <c r="G36" s="130">
        <v>22526483.191529185</v>
      </c>
      <c r="H36" s="11">
        <v>22547291.554299239</v>
      </c>
    </row>
    <row r="37" spans="1:8" x14ac:dyDescent="0.25">
      <c r="A37">
        <f t="shared" si="0"/>
        <v>2009</v>
      </c>
      <c r="B37" s="8">
        <v>2009.5</v>
      </c>
      <c r="C37" s="131">
        <v>22744899.171900991</v>
      </c>
      <c r="D37" s="130">
        <v>22744878.941175565</v>
      </c>
      <c r="E37" s="130">
        <v>22744916.078893751</v>
      </c>
      <c r="F37" s="130">
        <v>22744873.966691233</v>
      </c>
      <c r="G37" s="130">
        <v>22744921.940788802</v>
      </c>
      <c r="H37" s="11">
        <v>22767558.908528391</v>
      </c>
    </row>
    <row r="38" spans="1:8" x14ac:dyDescent="0.25">
      <c r="A38">
        <f t="shared" si="0"/>
        <v>2009</v>
      </c>
      <c r="B38" s="159">
        <v>2009.75</v>
      </c>
      <c r="C38" s="136">
        <v>22984316.849958152</v>
      </c>
      <c r="D38" s="4">
        <v>22984291.703852743</v>
      </c>
      <c r="E38" s="4">
        <v>22984337.872958057</v>
      </c>
      <c r="F38" s="4">
        <v>22984285.522367388</v>
      </c>
      <c r="G38" s="4">
        <v>22984345.16367466</v>
      </c>
      <c r="H38" s="12">
        <v>23008761.82548447</v>
      </c>
    </row>
    <row r="39" spans="1:8" x14ac:dyDescent="0.25">
      <c r="A39">
        <f t="shared" si="0"/>
        <v>2010</v>
      </c>
      <c r="B39" s="8">
        <v>2010</v>
      </c>
      <c r="C39" s="139">
        <v>23247040.340752523</v>
      </c>
      <c r="D39" s="157">
        <v>23247010.15348177</v>
      </c>
      <c r="E39" s="157">
        <v>23247065.589046352</v>
      </c>
      <c r="F39" s="157">
        <v>23247002.734896462</v>
      </c>
      <c r="G39" s="157">
        <v>23247074.347363666</v>
      </c>
      <c r="H39" s="168">
        <v>23271575.54601467</v>
      </c>
    </row>
    <row r="40" spans="1:8" x14ac:dyDescent="0.25">
      <c r="A40">
        <f t="shared" si="0"/>
        <v>2010</v>
      </c>
      <c r="B40" s="8">
        <v>2010.25</v>
      </c>
      <c r="C40" s="131">
        <v>23559489.318074197</v>
      </c>
      <c r="D40" s="130">
        <v>23559454.443789162</v>
      </c>
      <c r="E40" s="130">
        <v>23559518.501085248</v>
      </c>
      <c r="F40" s="130">
        <v>23559445.876259122</v>
      </c>
      <c r="G40" s="130">
        <v>23559528.627404775</v>
      </c>
      <c r="H40" s="11">
        <v>23588185.948929198</v>
      </c>
    </row>
    <row r="41" spans="1:8" x14ac:dyDescent="0.25">
      <c r="A41">
        <f t="shared" si="0"/>
        <v>2010</v>
      </c>
      <c r="B41" s="8">
        <v>2010.5</v>
      </c>
      <c r="C41" s="131">
        <v>23896662.471186884</v>
      </c>
      <c r="D41" s="130">
        <v>23896624.100575268</v>
      </c>
      <c r="E41" s="130">
        <v>23896694.600547794</v>
      </c>
      <c r="F41" s="130">
        <v>23896614.67821075</v>
      </c>
      <c r="G41" s="130">
        <v>23896705.753616281</v>
      </c>
      <c r="H41" s="11">
        <v>23929628.6708881</v>
      </c>
    </row>
    <row r="42" spans="1:8" x14ac:dyDescent="0.25">
      <c r="A42">
        <f t="shared" si="0"/>
        <v>2010</v>
      </c>
      <c r="B42" s="159">
        <v>2010.75</v>
      </c>
      <c r="C42" s="136">
        <v>24248934.01035266</v>
      </c>
      <c r="D42" s="4">
        <v>24248894.540843993</v>
      </c>
      <c r="E42" s="4">
        <v>24248967.090532824</v>
      </c>
      <c r="F42" s="4">
        <v>24248884.85474132</v>
      </c>
      <c r="G42" s="4">
        <v>24248978.580180738</v>
      </c>
      <c r="H42" s="12">
        <v>24286034.506582726</v>
      </c>
    </row>
    <row r="43" spans="1:8" x14ac:dyDescent="0.25">
      <c r="A43">
        <f t="shared" si="0"/>
        <v>2011</v>
      </c>
      <c r="B43" s="8">
        <v>2011</v>
      </c>
      <c r="C43" s="139">
        <v>24618428.027980484</v>
      </c>
      <c r="D43" s="157">
        <v>24618391.527454</v>
      </c>
      <c r="E43" s="157">
        <v>24618458.668661952</v>
      </c>
      <c r="F43" s="157">
        <v>24618382.579695798</v>
      </c>
      <c r="G43" s="157">
        <v>24618469.321387496</v>
      </c>
      <c r="H43" s="168">
        <v>24658218.606980518</v>
      </c>
    </row>
    <row r="44" spans="1:8" x14ac:dyDescent="0.25">
      <c r="A44">
        <f t="shared" si="0"/>
        <v>2011</v>
      </c>
      <c r="B44" s="8">
        <v>2011.25</v>
      </c>
      <c r="C44" s="131">
        <v>24983365.507419478</v>
      </c>
      <c r="D44" s="130">
        <v>24983338.329804916</v>
      </c>
      <c r="E44" s="130">
        <v>24983388.408525914</v>
      </c>
      <c r="F44" s="130">
        <v>24983331.684727505</v>
      </c>
      <c r="G44" s="130">
        <v>24983396.388838973</v>
      </c>
      <c r="H44" s="11">
        <v>25028537.690027349</v>
      </c>
    </row>
    <row r="45" spans="1:8" x14ac:dyDescent="0.25">
      <c r="A45">
        <f t="shared" si="0"/>
        <v>2011</v>
      </c>
      <c r="B45" s="8">
        <v>2011.5</v>
      </c>
      <c r="C45" s="131">
        <v>25336586.513163261</v>
      </c>
      <c r="D45" s="130">
        <v>25336577.923889223</v>
      </c>
      <c r="E45" s="130">
        <v>25336593.94144132</v>
      </c>
      <c r="F45" s="130">
        <v>25336575.861727957</v>
      </c>
      <c r="G45" s="130">
        <v>25336596.570232041</v>
      </c>
      <c r="H45" s="11">
        <v>25385799.406871468</v>
      </c>
    </row>
    <row r="46" spans="1:8" x14ac:dyDescent="0.25">
      <c r="A46">
        <f t="shared" si="0"/>
        <v>2011</v>
      </c>
      <c r="B46" s="159">
        <v>2011.75</v>
      </c>
      <c r="C46" s="136">
        <v>25677450.38879244</v>
      </c>
      <c r="D46" s="4">
        <v>25677473.259616069</v>
      </c>
      <c r="E46" s="4">
        <v>25677431.595981456</v>
      </c>
      <c r="F46" s="4">
        <v>25677478.947125297</v>
      </c>
      <c r="G46" s="4">
        <v>25677425.148545232</v>
      </c>
      <c r="H46" s="12">
        <v>25730449.594029251</v>
      </c>
    </row>
    <row r="47" spans="1:8" x14ac:dyDescent="0.25">
      <c r="A47">
        <f t="shared" si="0"/>
        <v>2012</v>
      </c>
      <c r="B47" s="8">
        <v>2012</v>
      </c>
      <c r="C47" s="139">
        <v>26006694.686071243</v>
      </c>
      <c r="D47" s="157">
        <v>26006766.213378016</v>
      </c>
      <c r="E47" s="157">
        <v>26006635.306871057</v>
      </c>
      <c r="F47" s="157">
        <v>26006783.880104862</v>
      </c>
      <c r="G47" s="157">
        <v>26006614.803804003</v>
      </c>
      <c r="H47" s="168">
        <v>26062333.970889077</v>
      </c>
    </row>
    <row r="48" spans="1:8" x14ac:dyDescent="0.25">
      <c r="A48">
        <f t="shared" si="0"/>
        <v>2012</v>
      </c>
      <c r="B48" s="8">
        <v>2012.25</v>
      </c>
      <c r="C48" s="131">
        <v>26315058.182228606</v>
      </c>
      <c r="D48" s="130">
        <v>26315200.492836293</v>
      </c>
      <c r="E48" s="130">
        <v>26314939.725366987</v>
      </c>
      <c r="F48" s="130">
        <v>26315235.579551138</v>
      </c>
      <c r="G48" s="130">
        <v>26314898.755545564</v>
      </c>
      <c r="H48" s="11">
        <v>26374908.404273693</v>
      </c>
    </row>
    <row r="49" spans="1:8" x14ac:dyDescent="0.25">
      <c r="A49">
        <f t="shared" si="0"/>
        <v>2012</v>
      </c>
      <c r="B49" s="8">
        <v>2012.5</v>
      </c>
      <c r="C49" s="131">
        <v>26597134.583417393</v>
      </c>
      <c r="D49" s="130">
        <v>26597375.110029619</v>
      </c>
      <c r="E49" s="130">
        <v>26596934.114504255</v>
      </c>
      <c r="F49" s="130">
        <v>26597434.360372916</v>
      </c>
      <c r="G49" s="130">
        <v>26596864.724406902</v>
      </c>
      <c r="H49" s="11">
        <v>26659689.392276425</v>
      </c>
    </row>
    <row r="50" spans="1:8" x14ac:dyDescent="0.25">
      <c r="A50">
        <f t="shared" si="0"/>
        <v>2012</v>
      </c>
      <c r="B50" s="159">
        <v>2012.75</v>
      </c>
      <c r="C50" s="136">
        <v>26859930.808038272</v>
      </c>
      <c r="D50" s="4">
        <v>26860302.422406457</v>
      </c>
      <c r="E50" s="4">
        <v>26859620.834166843</v>
      </c>
      <c r="F50" s="4">
        <v>26860393.91481201</v>
      </c>
      <c r="G50" s="4">
        <v>26859513.486986846</v>
      </c>
      <c r="H50" s="12">
        <v>26926221.925683204</v>
      </c>
    </row>
    <row r="51" spans="1:8" x14ac:dyDescent="0.25">
      <c r="A51">
        <f t="shared" si="0"/>
        <v>2013</v>
      </c>
      <c r="B51" s="8">
        <v>2013</v>
      </c>
      <c r="C51" s="139">
        <v>27112011.892277952</v>
      </c>
      <c r="D51" s="157">
        <v>27112552.540506814</v>
      </c>
      <c r="E51" s="157">
        <v>27111560.661427781</v>
      </c>
      <c r="F51" s="157">
        <v>27112685.597456984</v>
      </c>
      <c r="G51" s="157">
        <v>27111404.33973527</v>
      </c>
      <c r="H51" s="168">
        <v>27179151.262188274</v>
      </c>
    </row>
    <row r="52" spans="1:8" x14ac:dyDescent="0.25">
      <c r="A52">
        <f t="shared" si="0"/>
        <v>2013</v>
      </c>
      <c r="B52" s="8">
        <v>2013.25</v>
      </c>
      <c r="C52" s="131">
        <v>27356007.889624387</v>
      </c>
      <c r="D52" s="130">
        <v>27356759.287436586</v>
      </c>
      <c r="E52" s="130">
        <v>27355380.474204734</v>
      </c>
      <c r="F52" s="130">
        <v>27356944.15328208</v>
      </c>
      <c r="G52" s="130">
        <v>27355163.054170419</v>
      </c>
      <c r="H52" s="11">
        <v>27426075.984720606</v>
      </c>
    </row>
    <row r="53" spans="1:8" x14ac:dyDescent="0.25">
      <c r="A53">
        <f t="shared" si="0"/>
        <v>2013</v>
      </c>
      <c r="B53" s="8">
        <v>2013.5</v>
      </c>
      <c r="C53" s="131">
        <v>27573750.541117307</v>
      </c>
      <c r="D53" s="130">
        <v>27574754.923146117</v>
      </c>
      <c r="E53" s="130">
        <v>27572911.546253048</v>
      </c>
      <c r="F53" s="130">
        <v>27575001.96313164</v>
      </c>
      <c r="G53" s="130">
        <v>27572620.734869104</v>
      </c>
      <c r="H53" s="11">
        <v>27643566.763661657</v>
      </c>
    </row>
    <row r="54" spans="1:8" x14ac:dyDescent="0.25">
      <c r="A54">
        <f t="shared" si="0"/>
        <v>2013</v>
      </c>
      <c r="B54" s="159">
        <v>2013.75</v>
      </c>
      <c r="C54" s="136">
        <v>27786440.120442726</v>
      </c>
      <c r="D54" s="4">
        <v>27787737.025903504</v>
      </c>
      <c r="E54" s="4">
        <v>27785356.361794859</v>
      </c>
      <c r="F54" s="4">
        <v>27788055.934125498</v>
      </c>
      <c r="G54" s="4">
        <v>27784980.62352002</v>
      </c>
      <c r="H54" s="12">
        <v>27855768.152326375</v>
      </c>
    </row>
    <row r="55" spans="1:8" x14ac:dyDescent="0.25">
      <c r="A55">
        <f t="shared" si="0"/>
        <v>2014</v>
      </c>
      <c r="B55" s="8">
        <v>2014</v>
      </c>
      <c r="C55" s="139">
        <v>27983644.378530957</v>
      </c>
      <c r="D55" s="157">
        <v>27985263.024255864</v>
      </c>
      <c r="E55" s="157">
        <v>27982291.245541021</v>
      </c>
      <c r="F55" s="157">
        <v>27985660.946157824</v>
      </c>
      <c r="G55" s="157">
        <v>27981822.006254755</v>
      </c>
      <c r="H55" s="168">
        <v>28049170.977571942</v>
      </c>
    </row>
    <row r="56" spans="1:8" x14ac:dyDescent="0.25">
      <c r="A56">
        <f t="shared" si="0"/>
        <v>2014</v>
      </c>
      <c r="B56" s="8">
        <v>2014.25</v>
      </c>
      <c r="C56" s="131">
        <v>28174055.768824901</v>
      </c>
      <c r="D56" s="130">
        <v>28176006.268299948</v>
      </c>
      <c r="E56" s="130">
        <v>28172424.55237183</v>
      </c>
      <c r="F56" s="130">
        <v>28176485.63941488</v>
      </c>
      <c r="G56" s="130">
        <v>28171858.737705812</v>
      </c>
      <c r="H56" s="11">
        <v>28232615.852576651</v>
      </c>
    </row>
    <row r="57" spans="1:8" x14ac:dyDescent="0.25">
      <c r="A57">
        <f t="shared" si="0"/>
        <v>2014</v>
      </c>
      <c r="B57" s="8">
        <v>2014.5</v>
      </c>
      <c r="C57" s="131">
        <v>28364084.505496617</v>
      </c>
      <c r="D57" s="130">
        <v>28366344.645198815</v>
      </c>
      <c r="E57" s="130">
        <v>28362193.437999733</v>
      </c>
      <c r="F57" s="130">
        <v>28366899.937416133</v>
      </c>
      <c r="G57" s="130">
        <v>28361537.298751138</v>
      </c>
      <c r="H57" s="11">
        <v>28413145.000531629</v>
      </c>
    </row>
    <row r="58" spans="1:8" x14ac:dyDescent="0.25">
      <c r="A58">
        <f t="shared" si="0"/>
        <v>2014</v>
      </c>
      <c r="B58" s="159">
        <v>2014.75</v>
      </c>
      <c r="C58" s="136">
        <v>28553000.80525928</v>
      </c>
      <c r="D58" s="4">
        <v>28555497.549260151</v>
      </c>
      <c r="E58" s="4">
        <v>28550910.509116519</v>
      </c>
      <c r="F58" s="4">
        <v>28556110.721378651</v>
      </c>
      <c r="G58" s="4">
        <v>28550184.975667529</v>
      </c>
      <c r="H58" s="12">
        <v>28586965.025087766</v>
      </c>
    </row>
    <row r="59" spans="1:8" x14ac:dyDescent="0.25">
      <c r="A59">
        <f t="shared" si="0"/>
        <v>2015</v>
      </c>
      <c r="B59" s="8">
        <v>2015</v>
      </c>
      <c r="C59" s="139">
        <v>28727005.250396565</v>
      </c>
      <c r="D59" s="157">
        <v>28729589.784629237</v>
      </c>
      <c r="E59" s="157">
        <v>28724839.594343342</v>
      </c>
      <c r="F59" s="157">
        <v>28730224.146183982</v>
      </c>
      <c r="G59" s="157">
        <v>28724087.507987656</v>
      </c>
      <c r="H59" s="168">
        <v>28751392.393945795</v>
      </c>
    </row>
    <row r="60" spans="1:8" x14ac:dyDescent="0.25">
      <c r="A60">
        <f t="shared" si="0"/>
        <v>2015</v>
      </c>
      <c r="B60" s="8">
        <v>2015.25</v>
      </c>
      <c r="C60" s="131">
        <v>28907371.947483554</v>
      </c>
      <c r="D60" s="130">
        <v>28909792.769167945</v>
      </c>
      <c r="E60" s="130">
        <v>28905340.542245463</v>
      </c>
      <c r="F60" s="130">
        <v>28910386.364715263</v>
      </c>
      <c r="G60" s="130">
        <v>28904634.456066106</v>
      </c>
      <c r="H60" s="11">
        <v>28918293.910249285</v>
      </c>
    </row>
    <row r="61" spans="1:8" x14ac:dyDescent="0.25">
      <c r="A61">
        <f t="shared" si="0"/>
        <v>2015</v>
      </c>
      <c r="B61" s="8">
        <v>2015.5</v>
      </c>
      <c r="C61" s="131">
        <v>29082605.070269052</v>
      </c>
      <c r="D61" s="130">
        <v>29084468.177840784</v>
      </c>
      <c r="E61" s="130">
        <v>29081036.58195474</v>
      </c>
      <c r="F61" s="130">
        <v>29084924.00691206</v>
      </c>
      <c r="G61" s="130">
        <v>29080490.320338972</v>
      </c>
      <c r="H61" s="11">
        <v>29078880.535853613</v>
      </c>
    </row>
    <row r="62" spans="1:8" x14ac:dyDescent="0.25">
      <c r="A62">
        <f t="shared" si="0"/>
        <v>2015</v>
      </c>
      <c r="B62" s="159">
        <v>2015.75</v>
      </c>
      <c r="C62" s="136">
        <v>29249449.868207399</v>
      </c>
      <c r="D62" s="4">
        <v>29250176.179892682</v>
      </c>
      <c r="E62" s="4">
        <v>29248827.692331206</v>
      </c>
      <c r="F62" s="4">
        <v>29250351.744420588</v>
      </c>
      <c r="G62" s="4">
        <v>29248608.738414772</v>
      </c>
      <c r="H62" s="12">
        <v>29231945.223299574</v>
      </c>
    </row>
    <row r="63" spans="1:8" x14ac:dyDescent="0.25">
      <c r="A63">
        <f t="shared" si="0"/>
        <v>2016</v>
      </c>
      <c r="B63" s="8">
        <v>2016</v>
      </c>
      <c r="C63" s="139">
        <v>29407649.824387386</v>
      </c>
      <c r="D63" s="157">
        <v>29406426.938202802</v>
      </c>
      <c r="E63" s="157">
        <v>29408652.57399914</v>
      </c>
      <c r="F63" s="157">
        <v>29406122.415588196</v>
      </c>
      <c r="G63" s="157">
        <v>29408996.144334834</v>
      </c>
      <c r="H63" s="168">
        <v>29378183.065893374</v>
      </c>
    </row>
    <row r="64" spans="1:8" x14ac:dyDescent="0.25">
      <c r="A64">
        <f t="shared" si="0"/>
        <v>2016</v>
      </c>
      <c r="B64" s="8">
        <v>2016.25</v>
      </c>
      <c r="C64" s="131">
        <v>29553156.351759192</v>
      </c>
      <c r="D64" s="130">
        <v>29548888.362420544</v>
      </c>
      <c r="E64" s="130">
        <v>29556700.112296958</v>
      </c>
      <c r="F64" s="130">
        <v>29547834.329321869</v>
      </c>
      <c r="G64" s="130">
        <v>29557923.874465648</v>
      </c>
      <c r="H64" s="11">
        <v>29512026.657235928</v>
      </c>
    </row>
    <row r="65" spans="1:8" x14ac:dyDescent="0.25">
      <c r="A65">
        <f t="shared" si="0"/>
        <v>2016</v>
      </c>
      <c r="B65" s="8">
        <v>2016.5</v>
      </c>
      <c r="C65" s="131">
        <v>29702415.628800202</v>
      </c>
      <c r="D65" s="130">
        <v>29693672.099863298</v>
      </c>
      <c r="E65" s="130">
        <v>29709697.111437578</v>
      </c>
      <c r="F65" s="130">
        <v>29691517.086632084</v>
      </c>
      <c r="G65" s="130">
        <v>29712216.254188705</v>
      </c>
      <c r="H65" s="11">
        <v>29649622.212553956</v>
      </c>
    </row>
    <row r="66" spans="1:8" x14ac:dyDescent="0.25">
      <c r="A66">
        <f t="shared" si="0"/>
        <v>2016</v>
      </c>
      <c r="B66" s="159">
        <v>2016.75</v>
      </c>
      <c r="C66" s="136">
        <v>29853898.237607718</v>
      </c>
      <c r="D66" s="4">
        <v>29838876.420455892</v>
      </c>
      <c r="E66" s="4">
        <v>29866427.187839635</v>
      </c>
      <c r="F66" s="4">
        <v>29835177.787604436</v>
      </c>
      <c r="G66" s="4">
        <v>29870765.835385181</v>
      </c>
      <c r="H66" s="12">
        <v>29795477.92487368</v>
      </c>
    </row>
    <row r="67" spans="1:8" x14ac:dyDescent="0.25">
      <c r="A67">
        <f t="shared" si="0"/>
        <v>2017</v>
      </c>
      <c r="B67" s="8">
        <v>2017</v>
      </c>
      <c r="C67" s="139">
        <v>30018900.034644175</v>
      </c>
      <c r="D67" s="157">
        <v>29998847.47662428</v>
      </c>
      <c r="E67" s="157">
        <v>30035629.316556517</v>
      </c>
      <c r="F67" s="157">
        <v>29993911.075607788</v>
      </c>
      <c r="G67" s="157">
        <v>30041423.44092783</v>
      </c>
      <c r="H67" s="168">
        <v>29960815.159231722</v>
      </c>
    </row>
    <row r="68" spans="1:8" x14ac:dyDescent="0.25">
      <c r="A68">
        <f t="shared" si="0"/>
        <v>2017</v>
      </c>
      <c r="B68" s="8">
        <v>2017.25</v>
      </c>
      <c r="C68" s="131">
        <v>30211961.789325256</v>
      </c>
      <c r="D68" s="130">
        <v>30187565.981944285</v>
      </c>
      <c r="E68" s="130">
        <v>30232313.642904531</v>
      </c>
      <c r="F68" s="130">
        <v>30181560.219237227</v>
      </c>
      <c r="G68" s="130">
        <v>30239362.238944091</v>
      </c>
      <c r="H68" s="11">
        <v>30151885.805700649</v>
      </c>
    </row>
    <row r="69" spans="1:8" x14ac:dyDescent="0.25">
      <c r="A69">
        <f t="shared" si="0"/>
        <v>2017</v>
      </c>
      <c r="B69" s="8">
        <v>2017.5</v>
      </c>
      <c r="C69" s="131">
        <v>30442821.033271421</v>
      </c>
      <c r="D69" s="130">
        <v>30414416.408384874</v>
      </c>
      <c r="E69" s="130">
        <v>30466514.597721841</v>
      </c>
      <c r="F69" s="130">
        <v>30407423.244739853</v>
      </c>
      <c r="G69" s="130">
        <v>30474719.99256856</v>
      </c>
      <c r="H69" s="11">
        <v>30377081.614494439</v>
      </c>
    </row>
    <row r="70" spans="1:8" x14ac:dyDescent="0.25">
      <c r="A70">
        <f t="shared" si="0"/>
        <v>2017</v>
      </c>
      <c r="B70" s="159">
        <v>2017.75</v>
      </c>
      <c r="C70" s="136">
        <v>30686464.024503421</v>
      </c>
      <c r="D70" s="4">
        <v>30654302.524065789</v>
      </c>
      <c r="E70" s="4">
        <v>30713289.624007989</v>
      </c>
      <c r="F70" s="4">
        <v>30646384.083847478</v>
      </c>
      <c r="G70" s="4">
        <v>30722579.305492636</v>
      </c>
      <c r="H70" s="12">
        <v>30620615.392062839</v>
      </c>
    </row>
    <row r="71" spans="1:8" x14ac:dyDescent="0.25">
      <c r="A71">
        <f t="shared" ref="A71:A113" si="1">A67+1</f>
        <v>2018</v>
      </c>
      <c r="B71" s="8">
        <v>2018</v>
      </c>
      <c r="C71" s="139">
        <v>30944991.787500229</v>
      </c>
      <c r="D71" s="157">
        <v>30909499.620068874</v>
      </c>
      <c r="E71" s="157">
        <v>30974596.642985266</v>
      </c>
      <c r="F71" s="157">
        <v>30900761.38023914</v>
      </c>
      <c r="G71" s="157">
        <v>30984849.024871491</v>
      </c>
      <c r="H71" s="187">
        <v>30885859.140653007</v>
      </c>
    </row>
    <row r="72" spans="1:8" x14ac:dyDescent="0.25">
      <c r="A72">
        <f t="shared" si="1"/>
        <v>2018</v>
      </c>
      <c r="B72" s="8">
        <v>2018.25</v>
      </c>
      <c r="C72" s="131">
        <v>31204686.318756454</v>
      </c>
      <c r="D72" s="130">
        <v>31166811.788724709</v>
      </c>
      <c r="E72" s="130">
        <v>31236284.225869995</v>
      </c>
      <c r="F72" s="130">
        <v>31157488.176302422</v>
      </c>
      <c r="G72" s="130">
        <v>31247228.0678518</v>
      </c>
      <c r="H72" s="184">
        <v>31152593.117262289</v>
      </c>
    </row>
    <row r="73" spans="1:8" x14ac:dyDescent="0.25">
      <c r="A73">
        <f t="shared" si="1"/>
        <v>2018</v>
      </c>
      <c r="B73" s="8">
        <v>2018.5</v>
      </c>
      <c r="C73" s="131">
        <v>31459141.489802364</v>
      </c>
      <c r="D73" s="130">
        <v>31420745.095064975</v>
      </c>
      <c r="E73" s="130">
        <v>31491187.303181108</v>
      </c>
      <c r="F73" s="130">
        <v>31411295.504113685</v>
      </c>
      <c r="G73" s="130">
        <v>31502288.956211012</v>
      </c>
      <c r="H73" s="184">
        <v>31420872.591566261</v>
      </c>
    </row>
    <row r="74" spans="1:8" x14ac:dyDescent="0.25">
      <c r="A74">
        <f t="shared" si="1"/>
        <v>2018</v>
      </c>
      <c r="B74" s="159">
        <v>2018.75</v>
      </c>
      <c r="C74" s="136">
        <v>31728619.920549702</v>
      </c>
      <c r="D74" s="4">
        <v>31692914.830170866</v>
      </c>
      <c r="E74" s="4">
        <v>31758442.592813443</v>
      </c>
      <c r="F74" s="4">
        <v>31684132.159638483</v>
      </c>
      <c r="G74" s="4">
        <v>31768779.012738198</v>
      </c>
      <c r="H74" s="185">
        <v>31690750.717600953</v>
      </c>
    </row>
    <row r="75" spans="1:8" x14ac:dyDescent="0.25">
      <c r="A75">
        <f t="shared" si="1"/>
        <v>2019</v>
      </c>
      <c r="B75" s="8">
        <v>2019</v>
      </c>
      <c r="C75" s="176">
        <v>31999654.947583456</v>
      </c>
      <c r="D75" s="177">
        <v>31971804.666656662</v>
      </c>
      <c r="E75" s="177">
        <v>32022961.221451916</v>
      </c>
      <c r="F75" s="177">
        <v>31964962.915909708</v>
      </c>
      <c r="G75" s="177">
        <v>32031048.559551053</v>
      </c>
      <c r="H75" s="186">
        <v>31962278.666433252</v>
      </c>
    </row>
    <row r="76" spans="1:8" x14ac:dyDescent="0.25">
      <c r="A76">
        <f t="shared" si="1"/>
        <v>2019</v>
      </c>
      <c r="B76" s="8">
        <v>2019.25</v>
      </c>
      <c r="C76" s="178">
        <v>32275323.660582267</v>
      </c>
      <c r="D76" s="179">
        <v>32260526.970007222</v>
      </c>
      <c r="E76" s="179">
        <v>32287761.161595199</v>
      </c>
      <c r="F76" s="179">
        <v>32256902.936630514</v>
      </c>
      <c r="G76" s="179">
        <v>32292088.726203702</v>
      </c>
      <c r="H76" s="184">
        <v>32235505.751689069</v>
      </c>
    </row>
    <row r="77" spans="1:8" x14ac:dyDescent="0.25">
      <c r="A77">
        <f t="shared" si="1"/>
        <v>2019</v>
      </c>
      <c r="B77" s="8">
        <v>2019.5</v>
      </c>
      <c r="C77" s="178">
        <v>32553781.791548774</v>
      </c>
      <c r="D77" s="179">
        <v>32554680.856093947</v>
      </c>
      <c r="E77" s="179">
        <v>32553138.260809679</v>
      </c>
      <c r="F77" s="179">
        <v>32554923.407229867</v>
      </c>
      <c r="G77" s="179">
        <v>32552938.11357189</v>
      </c>
      <c r="H77" s="184">
        <v>32510479.548263684</v>
      </c>
    </row>
    <row r="78" spans="1:8" x14ac:dyDescent="0.25">
      <c r="A78">
        <f t="shared" si="1"/>
        <v>2019</v>
      </c>
      <c r="B78" s="159">
        <v>2019.75</v>
      </c>
      <c r="C78" s="180">
        <v>32835017.183242336</v>
      </c>
      <c r="D78" s="181">
        <v>32854071.674087163</v>
      </c>
      <c r="E78" s="181">
        <v>32819239.367640641</v>
      </c>
      <c r="F78" s="181">
        <v>32858786.098416068</v>
      </c>
      <c r="G78" s="181">
        <v>32813800.082888905</v>
      </c>
      <c r="H78" s="185">
        <v>32787246.00453217</v>
      </c>
    </row>
    <row r="79" spans="1:8" x14ac:dyDescent="0.25">
      <c r="A79">
        <f t="shared" si="1"/>
        <v>2020</v>
      </c>
      <c r="B79" s="8">
        <v>2020</v>
      </c>
      <c r="C79" s="182">
        <v>33119021.087834414</v>
      </c>
      <c r="D79" s="183">
        <v>33158527.084932413</v>
      </c>
      <c r="E79" s="183">
        <v>33086198.940035392</v>
      </c>
      <c r="F79" s="183">
        <v>33168279.740852207</v>
      </c>
      <c r="G79" s="183">
        <v>33074860.125017509</v>
      </c>
      <c r="H79" s="186">
        <v>33065849.548372511</v>
      </c>
    </row>
    <row r="80" spans="1:8" x14ac:dyDescent="0.25">
      <c r="A80">
        <f t="shared" si="1"/>
        <v>2020</v>
      </c>
      <c r="B80" s="8">
        <v>2020.25</v>
      </c>
      <c r="C80" s="178">
        <v>33405787.856979419</v>
      </c>
      <c r="D80" s="179">
        <v>33467894.852146208</v>
      </c>
      <c r="E80" s="179">
        <v>33354140.214081112</v>
      </c>
      <c r="F80" s="179">
        <v>33483217.328092068</v>
      </c>
      <c r="G80" s="179">
        <v>33336287.517874319</v>
      </c>
      <c r="H80" s="184">
        <v>33346333.187304519</v>
      </c>
    </row>
    <row r="81" spans="1:8" x14ac:dyDescent="0.25">
      <c r="A81">
        <f t="shared" si="1"/>
        <v>2020</v>
      </c>
      <c r="B81" s="8">
        <v>2020.5</v>
      </c>
      <c r="C81" s="178">
        <v>33695314.662270717</v>
      </c>
      <c r="D81" s="179">
        <v>33782040.866282456</v>
      </c>
      <c r="E81" s="179">
        <v>33623176.267699733</v>
      </c>
      <c r="F81" s="179">
        <v>33803433.709814146</v>
      </c>
      <c r="G81" s="179">
        <v>33598236.839445569</v>
      </c>
      <c r="H81" s="184">
        <v>33628738.603038974</v>
      </c>
    </row>
    <row r="82" spans="1:8" x14ac:dyDescent="0.25">
      <c r="A82">
        <f t="shared" si="1"/>
        <v>2020</v>
      </c>
      <c r="B82" s="159">
        <v>2020.75</v>
      </c>
      <c r="C82" s="180">
        <v>33987601.243073665</v>
      </c>
      <c r="D82" s="181">
        <v>34100847.37634369</v>
      </c>
      <c r="E82" s="181">
        <v>33893410.987974212</v>
      </c>
      <c r="F82" s="181">
        <v>34128783.441215575</v>
      </c>
      <c r="G82" s="181">
        <v>33860849.347340137</v>
      </c>
      <c r="H82" s="185">
        <v>33913106.240721941</v>
      </c>
    </row>
    <row r="83" spans="1:8" x14ac:dyDescent="0.25">
      <c r="A83">
        <f t="shared" si="1"/>
        <v>2021</v>
      </c>
      <c r="B83" s="8">
        <v>2021</v>
      </c>
      <c r="C83" s="182">
        <v>34282649.679034144</v>
      </c>
      <c r="D83" s="183">
        <v>34424211.404825896</v>
      </c>
      <c r="E83" s="183">
        <v>34164939.95022057</v>
      </c>
      <c r="F83" s="183">
        <v>34459138.858947836</v>
      </c>
      <c r="G83" s="183">
        <v>34124254.235337541</v>
      </c>
      <c r="H83" s="186">
        <v>34199475.393148817</v>
      </c>
    </row>
    <row r="84" spans="1:8" x14ac:dyDescent="0.25">
      <c r="A84">
        <f t="shared" si="1"/>
        <v>2021</v>
      </c>
      <c r="B84" s="8">
        <v>2021.25</v>
      </c>
      <c r="C84" s="178">
        <v>34580464.184835367</v>
      </c>
      <c r="D84" s="179">
        <v>34752043.326005451</v>
      </c>
      <c r="E84" s="179">
        <v>34437851.216362186</v>
      </c>
      <c r="F84" s="179">
        <v>34794388.357816502</v>
      </c>
      <c r="G84" s="179">
        <v>34388569.77684062</v>
      </c>
      <c r="H84" s="184">
        <v>34487884.280212536</v>
      </c>
    </row>
    <row r="85" spans="1:8" x14ac:dyDescent="0.25">
      <c r="A85">
        <f t="shared" si="1"/>
        <v>2021</v>
      </c>
      <c r="B85" s="8">
        <v>2021.5</v>
      </c>
      <c r="C85" s="178">
        <v>34881050.925020367</v>
      </c>
      <c r="D85" s="179">
        <v>35084265.589582339</v>
      </c>
      <c r="E85" s="179">
        <v>34712226.05961623</v>
      </c>
      <c r="F85" s="179">
        <v>35134434.845742904</v>
      </c>
      <c r="G85" s="179">
        <v>34653904.364561439</v>
      </c>
      <c r="H85" s="184">
        <v>34778370.123839915</v>
      </c>
    </row>
    <row r="86" spans="1:8" x14ac:dyDescent="0.25">
      <c r="A86">
        <f t="shared" si="1"/>
        <v>2021</v>
      </c>
      <c r="B86" s="159">
        <v>2021.75</v>
      </c>
      <c r="C86" s="180">
        <v>35184417.846916728</v>
      </c>
      <c r="D86" s="181">
        <v>35420811.573951356</v>
      </c>
      <c r="E86" s="181">
        <v>34988139.621974044</v>
      </c>
      <c r="F86" s="181">
        <v>35479194.357288741</v>
      </c>
      <c r="G86" s="181">
        <v>34920357.455172881</v>
      </c>
      <c r="H86" s="185">
        <v>35070969.218658842</v>
      </c>
    </row>
    <row r="87" spans="1:8" x14ac:dyDescent="0.25">
      <c r="A87">
        <f t="shared" si="1"/>
        <v>2022</v>
      </c>
      <c r="B87" s="8">
        <v>2022</v>
      </c>
      <c r="C87" s="182">
        <v>35490574.529896274</v>
      </c>
      <c r="D87" s="183">
        <v>35761624.555237159</v>
      </c>
      <c r="E87" s="183">
        <v>35265661.510452092</v>
      </c>
      <c r="F87" s="183">
        <v>35828594.808452502</v>
      </c>
      <c r="G87" s="183">
        <v>35188020.427062333</v>
      </c>
      <c r="H87" s="186">
        <v>35365716.998628899</v>
      </c>
    </row>
    <row r="88" spans="1:8" x14ac:dyDescent="0.25">
      <c r="A88">
        <f t="shared" si="1"/>
        <v>2022</v>
      </c>
      <c r="B88" s="8">
        <v>2022.25</v>
      </c>
      <c r="C88" s="178">
        <v>35799532.049378328</v>
      </c>
      <c r="D88" s="179">
        <v>36106656.77984459</v>
      </c>
      <c r="E88" s="179">
        <v>35544856.337610684</v>
      </c>
      <c r="F88" s="179">
        <v>36182574.877521396</v>
      </c>
      <c r="G88" s="179">
        <v>35456977.35873878</v>
      </c>
      <c r="H88" s="184">
        <v>35662648.099857971</v>
      </c>
    </row>
    <row r="89" spans="1:8" x14ac:dyDescent="0.25">
      <c r="A89">
        <f t="shared" si="1"/>
        <v>2022</v>
      </c>
      <c r="B89" s="8">
        <v>2022.5</v>
      </c>
      <c r="C89" s="178">
        <v>36111302.854142874</v>
      </c>
      <c r="D89" s="179">
        <v>36455868.629680417</v>
      </c>
      <c r="E89" s="179">
        <v>35825784.21138642</v>
      </c>
      <c r="F89" s="179">
        <v>36541082.998556957</v>
      </c>
      <c r="G89" s="179">
        <v>35727305.734877691</v>
      </c>
      <c r="H89" s="184">
        <v>35961796.419815905</v>
      </c>
    </row>
    <row r="90" spans="1:8" x14ac:dyDescent="0.25">
      <c r="A90">
        <f t="shared" si="1"/>
        <v>2022</v>
      </c>
      <c r="B90" s="159">
        <v>2022.75</v>
      </c>
      <c r="C90" s="180">
        <v>36425900.655661665</v>
      </c>
      <c r="D90" s="181">
        <v>36809227.870427601</v>
      </c>
      <c r="E90" s="181">
        <v>36108501.178861246</v>
      </c>
      <c r="F90" s="181">
        <v>36904076.455648556</v>
      </c>
      <c r="G90" s="181">
        <v>35999077.086445324</v>
      </c>
      <c r="H90" s="185">
        <v>36263195.173147678</v>
      </c>
    </row>
    <row r="91" spans="1:8" x14ac:dyDescent="0.25">
      <c r="A91">
        <f t="shared" si="1"/>
        <v>2023</v>
      </c>
      <c r="B91" s="8">
        <v>2023</v>
      </c>
      <c r="C91" s="182">
        <v>36743340.32828249</v>
      </c>
      <c r="D91" s="183">
        <v>37166708.974324241</v>
      </c>
      <c r="E91" s="183">
        <v>36393059.628196783</v>
      </c>
      <c r="F91" s="183">
        <v>37271520.567423485</v>
      </c>
      <c r="G91" s="183">
        <v>36272357.570828237</v>
      </c>
      <c r="H91" s="186">
        <v>36566876.944277219</v>
      </c>
    </row>
    <row r="92" spans="1:8" x14ac:dyDescent="0.25">
      <c r="A92">
        <f t="shared" si="1"/>
        <v>2023</v>
      </c>
      <c r="B92" s="8">
        <v>2023.25</v>
      </c>
      <c r="C92" s="178">
        <v>37063637.819216423</v>
      </c>
      <c r="D92" s="179">
        <v>37528292.509838611</v>
      </c>
      <c r="E92" s="179">
        <v>36679508.652596444</v>
      </c>
      <c r="F92" s="179">
        <v>37643387.952483766</v>
      </c>
      <c r="G92" s="179">
        <v>36547208.497407831</v>
      </c>
      <c r="H92" s="184">
        <v>36872873.736984454</v>
      </c>
    </row>
    <row r="93" spans="1:8" x14ac:dyDescent="0.25">
      <c r="A93">
        <f t="shared" si="1"/>
        <v>2023</v>
      </c>
      <c r="B93" s="8">
        <v>2023.5</v>
      </c>
      <c r="C93" s="178">
        <v>37386810.067380548</v>
      </c>
      <c r="D93" s="179">
        <v>37893964.591457218</v>
      </c>
      <c r="E93" s="179">
        <v>36967894.379819155</v>
      </c>
      <c r="F93" s="179">
        <v>38019657.867474213</v>
      </c>
      <c r="G93" s="179">
        <v>36823686.803563848</v>
      </c>
      <c r="H93" s="184">
        <v>37181217.021128938</v>
      </c>
    </row>
    <row r="94" spans="1:8" x14ac:dyDescent="0.25">
      <c r="A94">
        <f t="shared" si="1"/>
        <v>2023</v>
      </c>
      <c r="B94" s="159">
        <v>2023.75</v>
      </c>
      <c r="C94" s="180">
        <v>37712874.930241525</v>
      </c>
      <c r="D94" s="181">
        <v>38263716.383530349</v>
      </c>
      <c r="E94" s="181">
        <v>37258260.2704558</v>
      </c>
      <c r="F94" s="181">
        <v>38400315.61039345</v>
      </c>
      <c r="G94" s="181">
        <v>37101845.485665716</v>
      </c>
      <c r="H94" s="185">
        <v>37491937.776683934</v>
      </c>
    </row>
    <row r="95" spans="1:8" x14ac:dyDescent="0.25">
      <c r="A95">
        <f t="shared" si="1"/>
        <v>2024</v>
      </c>
      <c r="B95" s="8">
        <v>2024</v>
      </c>
      <c r="C95" s="182">
        <v>38041851.117888577</v>
      </c>
      <c r="D95" s="183">
        <v>38637543.652761951</v>
      </c>
      <c r="E95" s="183">
        <v>37550647.387891874</v>
      </c>
      <c r="F95" s="183">
        <v>38785351.982557938</v>
      </c>
      <c r="G95" s="183">
        <v>37381733.989215702</v>
      </c>
      <c r="H95" s="186">
        <v>37805066.535236225</v>
      </c>
    </row>
    <row r="96" spans="1:8" x14ac:dyDescent="0.25">
      <c r="A96">
        <f t="shared" si="1"/>
        <v>2024</v>
      </c>
      <c r="B96" s="8">
        <v>2024.25</v>
      </c>
      <c r="C96" s="178">
        <v>38373758.133639738</v>
      </c>
      <c r="D96" s="179">
        <v>39015446.364499271</v>
      </c>
      <c r="E96" s="179">
        <v>37845094.642615691</v>
      </c>
      <c r="F96" s="179">
        <v>39174762.803332701</v>
      </c>
      <c r="G96" s="179">
        <v>37663398.561942331</v>
      </c>
      <c r="H96" s="184">
        <v>38120633.419099502</v>
      </c>
    </row>
    <row r="97" spans="1:8" x14ac:dyDescent="0.25">
      <c r="A97">
        <f t="shared" si="1"/>
        <v>2024</v>
      </c>
      <c r="B97" s="8">
        <v>2024.5</v>
      </c>
      <c r="C97" s="178">
        <v>38708616.220552869</v>
      </c>
      <c r="D97" s="179">
        <v>39397428.318481728</v>
      </c>
      <c r="E97" s="179">
        <v>38141639.013289295</v>
      </c>
      <c r="F97" s="179">
        <v>39568548.472364351</v>
      </c>
      <c r="G97" s="179">
        <v>37946882.573305197</v>
      </c>
      <c r="H97" s="184">
        <v>38438668.178180821</v>
      </c>
    </row>
    <row r="98" spans="1:8" x14ac:dyDescent="0.25">
      <c r="A98">
        <f t="shared" si="1"/>
        <v>2024</v>
      </c>
      <c r="B98" s="159">
        <v>2024.75</v>
      </c>
      <c r="C98" s="180">
        <v>39046446.313273914</v>
      </c>
      <c r="D98" s="181">
        <v>39783496.820156537</v>
      </c>
      <c r="E98" s="181">
        <v>38440315.746777669</v>
      </c>
      <c r="F98" s="181">
        <v>39966713.574602805</v>
      </c>
      <c r="G98" s="181">
        <v>38232226.803561747</v>
      </c>
      <c r="H98" s="185">
        <v>38759200.224731334</v>
      </c>
    </row>
    <row r="99" spans="1:8" x14ac:dyDescent="0.25">
      <c r="A99">
        <f t="shared" si="1"/>
        <v>2025</v>
      </c>
      <c r="B99" s="8">
        <v>2025</v>
      </c>
      <c r="C99" s="182">
        <v>39387269.994710013</v>
      </c>
      <c r="D99" s="183">
        <v>40173662.384066753</v>
      </c>
      <c r="E99" s="183">
        <v>38741158.539129473</v>
      </c>
      <c r="F99" s="183">
        <v>40369266.523886554</v>
      </c>
      <c r="G99" s="183">
        <v>38519469.705261506</v>
      </c>
      <c r="H99" s="186">
        <v>39082258.666106738</v>
      </c>
    </row>
    <row r="100" spans="1:8" x14ac:dyDescent="0.25">
      <c r="A100">
        <f t="shared" si="1"/>
        <v>2025</v>
      </c>
      <c r="B100" s="8">
        <v>2025.25</v>
      </c>
      <c r="C100" s="178">
        <v>39731109.457064636</v>
      </c>
      <c r="D100" s="179">
        <v>40567938.466172859</v>
      </c>
      <c r="E100" s="179">
        <v>39044199.699317679</v>
      </c>
      <c r="F100" s="179">
        <v>40776219.241300769</v>
      </c>
      <c r="G100" s="179">
        <v>38808647.639771827</v>
      </c>
      <c r="H100" s="184">
        <v>39407872.335654423</v>
      </c>
    </row>
    <row r="101" spans="1:8" x14ac:dyDescent="0.25">
      <c r="A101">
        <f t="shared" si="1"/>
        <v>2025</v>
      </c>
      <c r="B101" s="8">
        <v>2025.5</v>
      </c>
      <c r="C101" s="178">
        <v>40077987.466816761</v>
      </c>
      <c r="D101" s="179">
        <v>40966341.22228577</v>
      </c>
      <c r="E101" s="179">
        <v>39349470.297380246</v>
      </c>
      <c r="F101" s="179">
        <v>41187586.864903897</v>
      </c>
      <c r="G101" s="179">
        <v>39099795.091200136</v>
      </c>
      <c r="H101" s="184">
        <v>39736069.821839549</v>
      </c>
    </row>
    <row r="102" spans="1:8" x14ac:dyDescent="0.25">
      <c r="A102">
        <f t="shared" si="1"/>
        <v>2025</v>
      </c>
      <c r="B102" s="159">
        <v>2025.75</v>
      </c>
      <c r="C102" s="180">
        <v>40427927.333266422</v>
      </c>
      <c r="D102" s="181">
        <v>41368889.290072471</v>
      </c>
      <c r="E102" s="181">
        <v>39657000.298447527</v>
      </c>
      <c r="F102" s="181">
        <v>41603387.487763517</v>
      </c>
      <c r="G102" s="181">
        <v>39392944.859859027</v>
      </c>
      <c r="H102" s="185">
        <v>40066879.495713785</v>
      </c>
    </row>
    <row r="103" spans="1:8" x14ac:dyDescent="0.25">
      <c r="A103">
        <f t="shared" si="1"/>
        <v>2026</v>
      </c>
      <c r="B103" s="8">
        <v>2026</v>
      </c>
      <c r="C103" s="182">
        <v>40780952.880305536</v>
      </c>
      <c r="D103" s="183">
        <v>41775603.592348814</v>
      </c>
      <c r="E103" s="183">
        <v>39966818.684003614</v>
      </c>
      <c r="F103" s="183">
        <v>42023641.921549641</v>
      </c>
      <c r="G103" s="183">
        <v>39688128.237221427</v>
      </c>
      <c r="H103" s="186">
        <v>40400329.536826901</v>
      </c>
    </row>
    <row r="104" spans="1:8" x14ac:dyDescent="0.25">
      <c r="A104">
        <f t="shared" si="1"/>
        <v>2026</v>
      </c>
      <c r="B104" s="8">
        <v>2026.25</v>
      </c>
      <c r="C104" s="178">
        <v>41137088.421105854</v>
      </c>
      <c r="D104" s="179">
        <v>42186507.1596011</v>
      </c>
      <c r="E104" s="179">
        <v>40278953.56160219</v>
      </c>
      <c r="F104" s="179">
        <v>42448373.483209193</v>
      </c>
      <c r="G104" s="179">
        <v>39985375.164131008</v>
      </c>
      <c r="H104" s="184">
        <v>40736447.957673922</v>
      </c>
    </row>
    <row r="105" spans="1:8" x14ac:dyDescent="0.25">
      <c r="A105">
        <f t="shared" si="1"/>
        <v>2026</v>
      </c>
      <c r="B105" s="8">
        <v>2026.5</v>
      </c>
      <c r="C105" s="178">
        <v>41496358.735445417</v>
      </c>
      <c r="D105" s="179">
        <v>42601624.969881587</v>
      </c>
      <c r="E105" s="179">
        <v>40593432.264141962</v>
      </c>
      <c r="F105" s="179">
        <v>42877607.802491568</v>
      </c>
      <c r="G105" s="179">
        <v>40284714.373867974</v>
      </c>
      <c r="H105" s="184">
        <v>41075262.62676616</v>
      </c>
    </row>
    <row r="106" spans="1:8" x14ac:dyDescent="0.25">
      <c r="A106">
        <f t="shared" si="1"/>
        <v>2026</v>
      </c>
      <c r="B106" s="159">
        <v>2026.75</v>
      </c>
      <c r="C106" s="180">
        <v>41858789.049422078</v>
      </c>
      <c r="D106" s="181">
        <v>43020983.804405652</v>
      </c>
      <c r="E106" s="181">
        <v>40910281.439702392</v>
      </c>
      <c r="F106" s="181">
        <v>43311372.648316048</v>
      </c>
      <c r="G106" s="181">
        <v>40586173.521519512</v>
      </c>
      <c r="H106" s="185">
        <v>41416801.290409259</v>
      </c>
    </row>
    <row r="107" spans="1:8" x14ac:dyDescent="0.25">
      <c r="A107">
        <f t="shared" si="1"/>
        <v>2027</v>
      </c>
      <c r="B107" s="8">
        <v>2027</v>
      </c>
      <c r="C107" s="182">
        <v>42224405.017326511</v>
      </c>
      <c r="D107" s="183">
        <v>43444612.117342412</v>
      </c>
      <c r="E107" s="183">
        <v>41229527.132845461</v>
      </c>
      <c r="F107" s="183">
        <v>43749697.772169761</v>
      </c>
      <c r="G107" s="183">
        <v>40889779.300967716</v>
      </c>
      <c r="H107" s="186">
        <v>41761091.593266293</v>
      </c>
    </row>
    <row r="108" spans="1:8" x14ac:dyDescent="0.25">
      <c r="A108">
        <f t="shared" si="1"/>
        <v>2027</v>
      </c>
      <c r="B108" s="8">
        <v>2027.25</v>
      </c>
      <c r="C108" s="178">
        <v>42593232.705469422</v>
      </c>
      <c r="D108" s="179">
        <v>43872539.918438159</v>
      </c>
      <c r="E108" s="179">
        <v>41551194.858203091</v>
      </c>
      <c r="F108" s="179">
        <v>44192614.766902804</v>
      </c>
      <c r="G108" s="179">
        <v>41195557.550683357</v>
      </c>
      <c r="H108" s="184">
        <v>42108161.09777952</v>
      </c>
    </row>
    <row r="109" spans="1:8" x14ac:dyDescent="0.25">
      <c r="A109">
        <f t="shared" si="1"/>
        <v>2027</v>
      </c>
      <c r="B109" s="8">
        <v>2027.5</v>
      </c>
      <c r="C109" s="178">
        <v>42965298.57777708</v>
      </c>
      <c r="D109" s="179">
        <v>44304798.667244479</v>
      </c>
      <c r="E109" s="179">
        <v>41875309.667091846</v>
      </c>
      <c r="F109" s="179">
        <v>44640156.939446814</v>
      </c>
      <c r="G109" s="179">
        <v>41503533.349401191</v>
      </c>
      <c r="H109" s="184">
        <v>42458037.302520461</v>
      </c>
    </row>
    <row r="110" spans="1:8" x14ac:dyDescent="0.25">
      <c r="A110">
        <f t="shared" si="1"/>
        <v>2027</v>
      </c>
      <c r="B110" s="159">
        <v>2027.75</v>
      </c>
      <c r="C110" s="180">
        <v>43340629.482987501</v>
      </c>
      <c r="D110" s="181">
        <v>44741421.177842475</v>
      </c>
      <c r="E110" s="181">
        <v>42201896.20782578</v>
      </c>
      <c r="F110" s="181">
        <v>45092359.196126968</v>
      </c>
      <c r="G110" s="181">
        <v>41813731.10265021</v>
      </c>
      <c r="H110" s="185">
        <v>42810747.659533605</v>
      </c>
    </row>
    <row r="111" spans="1:8" x14ac:dyDescent="0.25">
      <c r="A111">
        <f t="shared" si="1"/>
        <v>2028</v>
      </c>
      <c r="B111" s="8">
        <v>2028</v>
      </c>
      <c r="C111" s="182">
        <v>43719252.643295504</v>
      </c>
      <c r="D111" s="183">
        <v>45182441.533061802</v>
      </c>
      <c r="E111" s="183">
        <v>42530978.780334339</v>
      </c>
      <c r="F111" s="183">
        <v>45549257.939366639</v>
      </c>
      <c r="G111" s="183">
        <v>42126174.621019416</v>
      </c>
      <c r="H111" s="186">
        <v>43166319.590734988</v>
      </c>
    </row>
    <row r="112" spans="1:8" x14ac:dyDescent="0.25">
      <c r="A112">
        <f t="shared" si="1"/>
        <v>2028</v>
      </c>
      <c r="B112" s="8">
        <v>2028.25</v>
      </c>
      <c r="C112" s="178">
        <v>44101195.64430961</v>
      </c>
      <c r="D112" s="179">
        <v>45627895.00729043</v>
      </c>
      <c r="E112" s="179">
        <v>42862581.38563399</v>
      </c>
      <c r="F112" s="179">
        <v>46010890.974700339</v>
      </c>
      <c r="G112" s="179">
        <v>42440887.190955698</v>
      </c>
      <c r="H112" s="184">
        <v>43524780.503423922</v>
      </c>
    </row>
    <row r="113" spans="1:16" x14ac:dyDescent="0.25">
      <c r="A113">
        <f t="shared" si="1"/>
        <v>2028</v>
      </c>
      <c r="B113" s="8">
        <v>2028.5</v>
      </c>
      <c r="C113" s="178">
        <v>44486486.426196903</v>
      </c>
      <c r="D113" s="179">
        <v>46077817.997057974</v>
      </c>
      <c r="E113" s="179">
        <v>43196727.770649977</v>
      </c>
      <c r="F113" s="179">
        <v>46477297.42711547</v>
      </c>
      <c r="G113" s="179">
        <v>42757891.638814203</v>
      </c>
      <c r="H113" s="184">
        <v>43886157.804962076</v>
      </c>
    </row>
    <row r="114" spans="1:16" x14ac:dyDescent="0.25">
      <c r="A114">
        <f>A110+1</f>
        <v>2028</v>
      </c>
      <c r="B114" s="8">
        <v>2028.75</v>
      </c>
      <c r="C114" s="180">
        <v>44875153.275903769</v>
      </c>
      <c r="D114" s="181">
        <v>46532247.958654597</v>
      </c>
      <c r="E114" s="181">
        <v>43533441.468836822</v>
      </c>
      <c r="F114" s="181">
        <v>46948517.665837854</v>
      </c>
      <c r="G114" s="181">
        <v>43077210.38881249</v>
      </c>
      <c r="H114" s="185">
        <v>44250478.916671313</v>
      </c>
    </row>
    <row r="116" spans="1:16" x14ac:dyDescent="0.25">
      <c r="A116"/>
      <c r="B116" s="21"/>
      <c r="C116" s="303" t="s">
        <v>5</v>
      </c>
      <c r="D116" s="277"/>
      <c r="E116" s="277"/>
      <c r="F116" s="277"/>
      <c r="G116" s="284"/>
      <c r="H116" s="166" t="s">
        <v>87</v>
      </c>
      <c r="J116" s="21"/>
      <c r="K116" s="303" t="s">
        <v>5</v>
      </c>
      <c r="L116" s="277"/>
      <c r="M116" s="277"/>
      <c r="N116" s="277"/>
      <c r="O116" s="284"/>
      <c r="P116" s="166" t="s">
        <v>87</v>
      </c>
    </row>
    <row r="117" spans="1:16" ht="45" x14ac:dyDescent="0.25">
      <c r="A117"/>
      <c r="B117" s="1"/>
      <c r="C117" s="158" t="s">
        <v>18</v>
      </c>
      <c r="D117" s="24" t="s">
        <v>26</v>
      </c>
      <c r="E117" s="161" t="s">
        <v>19</v>
      </c>
      <c r="F117" s="162" t="s">
        <v>27</v>
      </c>
      <c r="G117" s="163" t="s">
        <v>20</v>
      </c>
      <c r="H117" s="165" t="s">
        <v>23</v>
      </c>
      <c r="J117" s="4"/>
      <c r="K117" s="158" t="s">
        <v>18</v>
      </c>
      <c r="L117" s="24" t="s">
        <v>26</v>
      </c>
      <c r="M117" s="161" t="s">
        <v>19</v>
      </c>
      <c r="N117" s="162" t="s">
        <v>27</v>
      </c>
      <c r="O117" s="163" t="s">
        <v>20</v>
      </c>
      <c r="P117" s="165" t="s">
        <v>23</v>
      </c>
    </row>
    <row r="118" spans="1:16" x14ac:dyDescent="0.25">
      <c r="A118"/>
      <c r="B118" s="15">
        <v>2015</v>
      </c>
      <c r="C118" s="131">
        <v>28991608.0340891</v>
      </c>
      <c r="D118" s="13">
        <v>28993506.727882698</v>
      </c>
      <c r="E118" s="13">
        <v>28990011.1027187</v>
      </c>
      <c r="F118" s="13">
        <v>28993971.565558001</v>
      </c>
      <c r="G118" s="13">
        <v>28989455.2557019</v>
      </c>
      <c r="H118" s="11">
        <v>28995128.015837099</v>
      </c>
      <c r="J118" s="15"/>
      <c r="K118" s="131"/>
      <c r="P118" s="11"/>
    </row>
    <row r="119" spans="1:16" x14ac:dyDescent="0.25">
      <c r="A119"/>
      <c r="B119" s="15">
        <v>2016</v>
      </c>
      <c r="C119" s="131">
        <v>29629280.010638598</v>
      </c>
      <c r="D119" s="13">
        <v>29621965.9552356</v>
      </c>
      <c r="E119" s="13">
        <v>29635369.246393301</v>
      </c>
      <c r="F119" s="13">
        <v>29620162.904786602</v>
      </c>
      <c r="G119" s="13">
        <v>29637475.5270936</v>
      </c>
      <c r="H119" s="11">
        <v>29583827.465139199</v>
      </c>
      <c r="J119" s="211">
        <v>2016</v>
      </c>
      <c r="K119" s="17">
        <v>2.1995053734160201</v>
      </c>
      <c r="L119" s="153">
        <v>2.1675861193724399</v>
      </c>
      <c r="M119" s="153">
        <v>2.2261396913162201</v>
      </c>
      <c r="N119" s="153">
        <v>2.1597294382824699</v>
      </c>
      <c r="O119" s="153">
        <v>2.2353654653936399</v>
      </c>
      <c r="P119" s="17">
        <v>2.0303391969180198</v>
      </c>
    </row>
    <row r="120" spans="1:16" x14ac:dyDescent="0.25">
      <c r="A120"/>
      <c r="B120" s="15">
        <v>2017</v>
      </c>
      <c r="C120" s="131">
        <v>30340036.7204361</v>
      </c>
      <c r="D120" s="13">
        <v>30313783.097754799</v>
      </c>
      <c r="E120" s="13">
        <v>30361936.795297701</v>
      </c>
      <c r="F120" s="13">
        <v>30307319.655858099</v>
      </c>
      <c r="G120" s="13">
        <v>30369521.2444833</v>
      </c>
      <c r="H120" s="11">
        <v>30277599.492872398</v>
      </c>
      <c r="J120" s="211">
        <v>2017</v>
      </c>
      <c r="K120" s="17">
        <v>2.3988322009252299</v>
      </c>
      <c r="L120" s="153">
        <v>2.3354869273857899</v>
      </c>
      <c r="M120" s="153">
        <v>2.4516905555102002</v>
      </c>
      <c r="N120" s="153">
        <v>2.3198952459524</v>
      </c>
      <c r="O120" s="153">
        <v>2.47000024249868</v>
      </c>
      <c r="P120" s="17">
        <v>2.3451057120675798</v>
      </c>
    </row>
    <row r="121" spans="1:16" x14ac:dyDescent="0.25">
      <c r="A121"/>
      <c r="B121" s="15">
        <v>2018</v>
      </c>
      <c r="C121" s="131">
        <v>31334359.879152201</v>
      </c>
      <c r="D121" s="13">
        <v>31297492.8335074</v>
      </c>
      <c r="E121" s="13">
        <v>31365127.691212501</v>
      </c>
      <c r="F121" s="13">
        <v>31288419.305073399</v>
      </c>
      <c r="G121" s="13">
        <v>31375786.265418101</v>
      </c>
      <c r="H121" s="184">
        <v>31287518.891770601</v>
      </c>
      <c r="J121" s="211">
        <v>2018</v>
      </c>
      <c r="K121" s="17">
        <v>3.2772641901463402</v>
      </c>
      <c r="L121" s="153">
        <v>3.2450906328001601</v>
      </c>
      <c r="M121" s="153">
        <v>3.30410705574675</v>
      </c>
      <c r="N121" s="153">
        <v>3.2371706253002901</v>
      </c>
      <c r="O121" s="153">
        <v>3.3134042938447399</v>
      </c>
      <c r="P121" s="191">
        <v>3.33553325168974</v>
      </c>
    </row>
    <row r="122" spans="1:16" x14ac:dyDescent="0.25">
      <c r="A122"/>
      <c r="B122" s="15">
        <v>2019</v>
      </c>
      <c r="C122" s="178">
        <v>32415944.395739201</v>
      </c>
      <c r="D122" s="189">
        <v>32410271.0417112</v>
      </c>
      <c r="E122" s="189">
        <v>32420775.0028744</v>
      </c>
      <c r="F122" s="189">
        <v>32408893.839546502</v>
      </c>
      <c r="G122" s="189">
        <v>32422468.8705539</v>
      </c>
      <c r="H122" s="184">
        <v>32373877.4927295</v>
      </c>
      <c r="J122" s="211">
        <v>2019</v>
      </c>
      <c r="K122" s="191">
        <v>3.4517523918100301</v>
      </c>
      <c r="L122" s="2">
        <v>3.5554867417764799</v>
      </c>
      <c r="M122" s="2">
        <v>3.3656719719258801</v>
      </c>
      <c r="N122" s="2">
        <v>3.58111582291221</v>
      </c>
      <c r="O122" s="2">
        <v>3.3359565758179301</v>
      </c>
      <c r="P122" s="191">
        <v>3.4721788094377799</v>
      </c>
    </row>
    <row r="123" spans="1:16" x14ac:dyDescent="0.25">
      <c r="A123"/>
      <c r="B123" s="15">
        <v>2020</v>
      </c>
      <c r="C123" s="178">
        <v>33551931.212539598</v>
      </c>
      <c r="D123" s="189">
        <v>33627327.544926196</v>
      </c>
      <c r="E123" s="189">
        <v>33489231.602447599</v>
      </c>
      <c r="F123" s="189">
        <v>33645928.554993503</v>
      </c>
      <c r="G123" s="189">
        <v>33467558.457419399</v>
      </c>
      <c r="H123" s="184">
        <v>33488506.8948595</v>
      </c>
      <c r="J123" s="211">
        <v>2020</v>
      </c>
      <c r="K123" s="191">
        <v>3.5044075931648999</v>
      </c>
      <c r="L123" s="2">
        <v>3.7551568194189899</v>
      </c>
      <c r="M123" s="2">
        <v>3.2955924078880701</v>
      </c>
      <c r="N123" s="2">
        <v>3.81696062066001</v>
      </c>
      <c r="O123" s="2">
        <v>3.2233498042298998</v>
      </c>
      <c r="P123" s="191">
        <v>3.4429901156582901</v>
      </c>
    </row>
    <row r="124" spans="1:16" x14ac:dyDescent="0.25">
      <c r="A124"/>
      <c r="B124" s="15">
        <v>2021</v>
      </c>
      <c r="C124" s="178">
        <v>34732145.6589517</v>
      </c>
      <c r="D124" s="189">
        <v>34920332.973591298</v>
      </c>
      <c r="E124" s="189">
        <v>34575789.2120433</v>
      </c>
      <c r="F124" s="189">
        <v>34966789.104948997</v>
      </c>
      <c r="G124" s="189">
        <v>34521771.4579781</v>
      </c>
      <c r="H124" s="184">
        <v>34634174.753964998</v>
      </c>
      <c r="J124" s="211">
        <v>2021</v>
      </c>
      <c r="K124" s="191">
        <v>3.5175753041929601</v>
      </c>
      <c r="L124" s="2">
        <v>3.8451031439760999</v>
      </c>
      <c r="M124" s="2">
        <v>3.2444984778817298</v>
      </c>
      <c r="N124" s="2">
        <v>3.9257663755559098</v>
      </c>
      <c r="O124" s="2">
        <v>3.1499549090202401</v>
      </c>
      <c r="P124" s="191">
        <v>3.42107775274197</v>
      </c>
    </row>
    <row r="125" spans="1:16" x14ac:dyDescent="0.25">
      <c r="A125"/>
      <c r="B125" s="15">
        <v>2022</v>
      </c>
      <c r="C125" s="178">
        <v>35956827.5222698</v>
      </c>
      <c r="D125" s="189">
        <v>36283344.458797403</v>
      </c>
      <c r="E125" s="189">
        <v>35686200.809577599</v>
      </c>
      <c r="F125" s="189">
        <v>36364082.285044797</v>
      </c>
      <c r="G125" s="189">
        <v>35592845.151781</v>
      </c>
      <c r="H125" s="184">
        <v>35813339.172862597</v>
      </c>
      <c r="J125" s="211">
        <v>2022</v>
      </c>
      <c r="K125" s="191">
        <v>3.5260760315349402</v>
      </c>
      <c r="L125" s="2">
        <v>3.9032030027803302</v>
      </c>
      <c r="M125" s="2">
        <v>3.2115292892505498</v>
      </c>
      <c r="N125" s="2">
        <v>3.99605801923069</v>
      </c>
      <c r="O125" s="2">
        <v>3.1026035124144</v>
      </c>
      <c r="P125" s="191">
        <v>3.4046268671743301</v>
      </c>
    </row>
    <row r="126" spans="1:16" x14ac:dyDescent="0.25">
      <c r="A126"/>
      <c r="B126" s="15">
        <v>2023</v>
      </c>
      <c r="C126" s="178">
        <v>37226665.7862802</v>
      </c>
      <c r="D126" s="189">
        <v>37713170.614787601</v>
      </c>
      <c r="E126" s="189">
        <v>36824680.732767001</v>
      </c>
      <c r="F126" s="189">
        <v>37833720.499443702</v>
      </c>
      <c r="G126" s="189">
        <v>36686274.589366399</v>
      </c>
      <c r="H126" s="184">
        <v>37028226.369768597</v>
      </c>
      <c r="J126" s="211">
        <v>2023</v>
      </c>
      <c r="K126" s="191">
        <v>3.5315636876582799</v>
      </c>
      <c r="L126" s="2">
        <v>3.9407231536053202</v>
      </c>
      <c r="M126" s="2">
        <v>3.19025252720051</v>
      </c>
      <c r="N126" s="2">
        <v>4.0414555298795802</v>
      </c>
      <c r="O126" s="2">
        <v>3.0720484213122301</v>
      </c>
      <c r="P126" s="191">
        <v>3.3922756854422902</v>
      </c>
    </row>
    <row r="127" spans="1:16" x14ac:dyDescent="0.25">
      <c r="A127"/>
      <c r="B127" s="15">
        <v>2024</v>
      </c>
      <c r="C127" s="178">
        <v>38542667.946338803</v>
      </c>
      <c r="D127" s="189">
        <v>39208478.788974904</v>
      </c>
      <c r="E127" s="189">
        <v>37994424.1976436</v>
      </c>
      <c r="F127" s="189">
        <v>39373844.208214402</v>
      </c>
      <c r="G127" s="189">
        <v>37806060.4820062</v>
      </c>
      <c r="H127" s="184">
        <v>38280892.089312002</v>
      </c>
      <c r="J127" s="211">
        <v>2024</v>
      </c>
      <c r="K127" s="191">
        <v>3.5351061725855901</v>
      </c>
      <c r="L127" s="2">
        <v>3.9649495118317799</v>
      </c>
      <c r="M127" s="2">
        <v>3.1765203162664499</v>
      </c>
      <c r="N127" s="2">
        <v>4.0707699069493897</v>
      </c>
      <c r="O127" s="2">
        <v>3.0523292571232501</v>
      </c>
      <c r="P127" s="191">
        <v>3.3830022184539099</v>
      </c>
    </row>
    <row r="128" spans="1:16" x14ac:dyDescent="0.25">
      <c r="A128"/>
      <c r="B128" s="15">
        <v>2025</v>
      </c>
      <c r="C128" s="178">
        <v>39906073.562964499</v>
      </c>
      <c r="D128" s="189">
        <v>40769207.8406495</v>
      </c>
      <c r="E128" s="189">
        <v>39197957.2085687</v>
      </c>
      <c r="F128" s="189">
        <v>40984115.029463701</v>
      </c>
      <c r="G128" s="189">
        <v>38955214.324023098</v>
      </c>
      <c r="H128" s="184">
        <v>39573270.079828598</v>
      </c>
      <c r="J128" s="211">
        <v>2025</v>
      </c>
      <c r="K128" s="191">
        <v>3.5373929446812</v>
      </c>
      <c r="L128" s="2">
        <v>3.9805906780383999</v>
      </c>
      <c r="M128" s="2">
        <v>3.16765692951269</v>
      </c>
      <c r="N128" s="2">
        <v>4.0896967355637299</v>
      </c>
      <c r="O128" s="2">
        <v>3.0396021890824598</v>
      </c>
      <c r="P128" s="191">
        <v>3.3760393762543002</v>
      </c>
    </row>
    <row r="129" spans="1:16" x14ac:dyDescent="0.25">
      <c r="A129"/>
      <c r="B129" s="15">
        <v>2026</v>
      </c>
      <c r="C129" s="178">
        <v>41318297.271569699</v>
      </c>
      <c r="D129" s="189">
        <v>42396179.881559297</v>
      </c>
      <c r="E129" s="189">
        <v>40437371.487362497</v>
      </c>
      <c r="F129" s="189">
        <v>42665248.963891603</v>
      </c>
      <c r="G129" s="189">
        <v>40136097.824184999</v>
      </c>
      <c r="H129" s="184">
        <v>40907210.352919102</v>
      </c>
      <c r="J129" s="211">
        <v>2026</v>
      </c>
      <c r="K129" s="191">
        <v>3.5388691056687702</v>
      </c>
      <c r="L129" s="2">
        <v>3.9906883824404402</v>
      </c>
      <c r="M129" s="2">
        <v>3.1619358942584301</v>
      </c>
      <c r="N129" s="2">
        <v>4.1019159086863803</v>
      </c>
      <c r="O129" s="2">
        <v>3.0313875065337998</v>
      </c>
      <c r="P129" s="191">
        <v>3.3708113340131498</v>
      </c>
    </row>
    <row r="130" spans="1:16" x14ac:dyDescent="0.25">
      <c r="A130"/>
      <c r="B130" s="8">
        <v>2027</v>
      </c>
      <c r="C130" s="178">
        <v>42780891.445890099</v>
      </c>
      <c r="D130" s="179">
        <v>44090842.9702169</v>
      </c>
      <c r="E130" s="179">
        <v>41714481.966491498</v>
      </c>
      <c r="F130" s="179">
        <v>44418707.168661602</v>
      </c>
      <c r="G130" s="179">
        <v>41350650.325925604</v>
      </c>
      <c r="H130" s="184">
        <v>42284509.413275003</v>
      </c>
      <c r="J130" s="211">
        <v>2027</v>
      </c>
      <c r="K130" s="191">
        <v>3.5398219938912701</v>
      </c>
      <c r="L130" s="192">
        <v>3.9972070441061498</v>
      </c>
      <c r="M130" s="192">
        <v>3.15824306119434</v>
      </c>
      <c r="N130" s="192">
        <v>4.1098042255747496</v>
      </c>
      <c r="O130" s="192">
        <v>3.0260851641854201</v>
      </c>
      <c r="P130" s="191">
        <v>3.3668858093072598</v>
      </c>
    </row>
    <row r="131" spans="1:16" x14ac:dyDescent="0.25">
      <c r="A131"/>
      <c r="B131" s="10">
        <v>2028</v>
      </c>
      <c r="C131" s="180">
        <v>44295521.997426398</v>
      </c>
      <c r="D131" s="181">
        <v>45855100.624016203</v>
      </c>
      <c r="E131" s="181">
        <v>43030932.3513638</v>
      </c>
      <c r="F131" s="181">
        <v>46246491.001755103</v>
      </c>
      <c r="G131" s="181">
        <v>42600540.959900498</v>
      </c>
      <c r="H131" s="185">
        <v>43706934.203948103</v>
      </c>
      <c r="J131" s="159">
        <v>2028</v>
      </c>
      <c r="K131" s="193">
        <v>3.5404370978384598</v>
      </c>
      <c r="L131" s="188">
        <v>4.0014151124101902</v>
      </c>
      <c r="M131" s="188">
        <v>3.1558593630139899</v>
      </c>
      <c r="N131" s="188">
        <v>4.1148965145546699</v>
      </c>
      <c r="O131" s="188">
        <v>3.0226625799673301</v>
      </c>
      <c r="P131" s="193">
        <v>3.36393826110357</v>
      </c>
    </row>
    <row r="132" spans="1:16" ht="15" hidden="1" customHeight="1" x14ac:dyDescent="0.25">
      <c r="A132"/>
      <c r="B132"/>
      <c r="C132"/>
      <c r="D132"/>
      <c r="E132"/>
      <c r="F132"/>
      <c r="G132"/>
      <c r="H132"/>
    </row>
    <row r="133" spans="1:16" x14ac:dyDescent="0.25">
      <c r="A133"/>
    </row>
    <row r="134" spans="1:16" x14ac:dyDescent="0.25">
      <c r="A134"/>
      <c r="C134" s="304" t="s">
        <v>112</v>
      </c>
      <c r="D134" s="304"/>
      <c r="E134" s="304"/>
      <c r="F134" s="304"/>
    </row>
    <row r="135" spans="1:16" x14ac:dyDescent="0.25">
      <c r="A135"/>
      <c r="C135" s="305" t="s">
        <v>114</v>
      </c>
      <c r="D135" s="305"/>
      <c r="E135" s="305"/>
      <c r="F135" s="305"/>
    </row>
  </sheetData>
  <mergeCells count="7">
    <mergeCell ref="C1:G1"/>
    <mergeCell ref="C116:G116"/>
    <mergeCell ref="K116:O116"/>
    <mergeCell ref="C134:F134"/>
    <mergeCell ref="C135:F135"/>
    <mergeCell ref="M2:Q2"/>
    <mergeCell ref="L21:Q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Readme</vt:lpstr>
      <vt:lpstr>Figura_2_1_a</vt:lpstr>
      <vt:lpstr>Figura_2_1_b</vt:lpstr>
      <vt:lpstr>Figura_2_1_c</vt:lpstr>
      <vt:lpstr>Figura_2_1_d</vt:lpstr>
      <vt:lpstr>Figura_2_2</vt:lpstr>
      <vt:lpstr>Figura_2_3_a</vt:lpstr>
      <vt:lpstr>Figura 2_3_b</vt:lpstr>
      <vt:lpstr>Tabla_2_1</vt:lpstr>
      <vt:lpstr>Figura_2_4</vt:lpstr>
      <vt:lpstr>Anexo_1</vt:lpstr>
      <vt:lpstr>Anexo_2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Bullano</dc:creator>
  <cp:lastModifiedBy>Flavia Reyes A.</cp:lastModifiedBy>
  <dcterms:created xsi:type="dcterms:W3CDTF">2019-07-11T20:34:18Z</dcterms:created>
  <dcterms:modified xsi:type="dcterms:W3CDTF">2019-08-12T18:11:26Z</dcterms:modified>
</cp:coreProperties>
</file>