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13_ncr:1_{701B9C2B-117E-47D8-B9E8-3B6F55875D6C}" xr6:coauthVersionLast="46" xr6:coauthVersionMax="46" xr10:uidLastSave="{00000000-0000-0000-0000-000000000000}"/>
  <bookViews>
    <workbookView xWindow="-120" yWindow="-16320" windowWidth="29040" windowHeight="1584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6" i="163" l="1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Y196" i="12"/>
  <c r="Z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195" i="163" l="1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Y195" i="12"/>
  <c r="Z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194" i="163" l="1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Y194" i="12"/>
  <c r="Z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193" i="163" l="1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Y193" i="12"/>
  <c r="Z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192" i="163" l="1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Y192" i="12"/>
  <c r="Z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191" i="163" l="1"/>
  <c r="C191" i="163"/>
  <c r="D191" i="163"/>
  <c r="E191" i="163"/>
  <c r="F191" i="163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<sst xmlns="http://schemas.openxmlformats.org/spreadsheetml/2006/main" count="795" uniqueCount="281">
  <si>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</si>
  <si>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</si>
  <si>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</si>
  <si>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</si>
  <si>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</si>
  <si>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</si>
  <si>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</si>
  <si>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</si>
  <si>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</si>
  <si>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</si>
  <si>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</si>
  <si>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</si>
  <si>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</si>
  <si>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</si>
  <si>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</si>
  <si>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</si>
  <si>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</si>
  <si>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</si>
  <si>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</si>
  <si>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</si>
  <si>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</si>
  <si>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</si>
  <si>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</si>
  <si>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</si>
  <si>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</si>
  <si>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</si>
  <si>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</si>
  <si>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</si>
  <si>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</si>
  <si>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</si>
  <si>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</si>
  <si>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</si>
  <si>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</si>
  <si>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</si>
  <si>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</si>
  <si>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</si>
  <si>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</si>
  <si>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</si>
  <si>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</si>
  <si>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</si>
  <si>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</si>
  <si>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</si>
  <si>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</si>
  <si>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</si>
  <si>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</si>
  <si>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</si>
  <si>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</si>
  <si>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</si>
  <si>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</si>
  <si>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</si>
  <si>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</si>
  <si>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</si>
  <si>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</si>
  <si>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</si>
  <si>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</si>
  <si>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</si>
  <si>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</si>
  <si>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</si>
  <si>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</si>
  <si>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</si>
  <si>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</si>
  <si>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</si>
  <si>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</si>
  <si>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</si>
  <si>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</si>
  <si>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</si>
  <si>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</si>
  <si>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</si>
  <si>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</si>
  <si>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</si>
  <si>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</si>
  <si>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</si>
  <si>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</si>
  <si>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</si>
  <si>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</si>
  <si>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</si>
  <si>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</si>
  <si>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</si>
  <si>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</si>
  <si>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</si>
  <si>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</si>
  <si>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</si>
  <si>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</si>
  <si>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</si>
  <si>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</si>
  <si>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</si>
  <si>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</si>
  <si>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</si>
  <si>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</si>
  <si>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</si>
  <si>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</si>
  <si>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</si>
  <si>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</si>
  <si>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</si>
  <si>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</si>
  <si>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</si>
  <si>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</si>
  <si>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</si>
  <si>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</si>
  <si>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</si>
  <si>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</si>
  <si>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</si>
  <si>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</si>
  <si>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</si>
  <si>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</si>
  <si>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</si>
  <si>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</si>
  <si>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</si>
  <si>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</si>
  <si>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</si>
  <si>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</si>
  <si>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</si>
  <si>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</si>
  <si>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</si>
  <si>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</si>
  <si>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</si>
  <si>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</si>
  <si>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</si>
  <si>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</si>
  <si>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</si>
  <si>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</si>
  <si>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</si>
  <si>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</si>
  <si>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</si>
  <si>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</si>
  <si>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</si>
  <si>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</si>
  <si>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</si>
  <si>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</si>
  <si>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</si>
  <si>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</si>
  <si>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</si>
  <si>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</si>
  <si>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</si>
  <si>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</si>
  <si>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</si>
  <si>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</si>
  <si>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</si>
  <si>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</si>
  <si>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</si>
  <si>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</si>
  <si>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</si>
  <si>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</si>
  <si>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</si>
  <si>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</si>
  <si>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</si>
  <si>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</si>
  <si>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</si>
  <si>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</si>
  <si>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</si>
  <si>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</si>
  <si>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</si>
  <si>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</si>
  <si>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</si>
  <si>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</si>
  <si>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</si>
  <si>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</si>
  <si>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</si>
  <si>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</si>
  <si>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</si>
  <si>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</si>
  <si>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</si>
  <si>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</si>
  <si>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</si>
  <si>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</si>
  <si>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</si>
  <si>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</si>
  <si>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</si>
  <si>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</si>
  <si>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</si>
  <si>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</si>
  <si>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</si>
  <si>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</si>
  <si>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</si>
  <si>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</si>
  <si>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</si>
  <si>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</si>
  <si>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</si>
  <si>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</si>
  <si>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</si>
  <si>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</si>
  <si>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</si>
  <si>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</si>
  <si>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</si>
  <si>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</si>
  <si>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</si>
  <si>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</si>
  <si>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</si>
  <si>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</si>
  <si>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</si>
  <si>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</si>
  <si>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</si>
  <si>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</si>
  <si>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</si>
  <si>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</si>
  <si>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</si>
  <si>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</si>
  <si>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</si>
  <si>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</si>
  <si>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</si>
  <si>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</si>
  <si>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</si>
  <si>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</si>
  <si>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</si>
  <si>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</si>
  <si>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</si>
  <si>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</si>
  <si>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</si>
  <si>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</si>
  <si>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</si>
  <si>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</si>
  <si>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</si>
  <si>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</si>
  <si>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</si>
  <si>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</si>
  <si>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</si>
  <si>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</si>
  <si>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</si>
  <si>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</si>
  <si>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</si>
  <si>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</si>
  <si>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</si>
  <si>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</si>
  <si>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</si>
  <si>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</si>
  <si>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</si>
  <si>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</si>
  <si>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</si>
  <si>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</si>
  <si>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</si>
  <si>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</si>
  <si>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</si>
  <si>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</si>
  <si>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</si>
  <si>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</si>
  <si>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</si>
  <si>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</si>
  <si>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</si>
  <si>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</si>
  <si>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</si>
  <si>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</si>
  <si>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</si>
  <si>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</si>
  <si>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</si>
  <si>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</si>
  <si>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</si>
  <si>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</si>
  <si>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</si>
  <si>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</si>
  <si>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</si>
  <si>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</si>
  <si>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</si>
  <si>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</si>
  <si>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</si>
  <si>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</si>
  <si>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</si>
  <si>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</si>
  <si>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</si>
  <si>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</si>
  <si>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</si>
  <si>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</si>
  <si>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</si>
  <si>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</si>
  <si>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</si>
  <si>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</si>
  <si>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</si>
  <si>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</si>
  <si>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</si>
  <si>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</si>
  <si>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</si>
  <si>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</si>
  <si>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</si>
  <si>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</si>
  <si>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</si>
  <si>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</si>
  <si>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</si>
  <si>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</si>
  <si>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</si>
  <si>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</si>
  <si>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</si>
  <si>
    <t>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</si>
</sst>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0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6.137915700282595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1.9315933297135619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0.78532870279368783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-2.5347953037264948E-2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0.3306090426903181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-0.22100389584771227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8.4510352639694872</c:v>
                </c:pt>
                <c:pt idx="176">
                  <c:v>10.164490094867446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0.72591678268790094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0.16669525203637967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0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  <c:pt idx="176">
                  <c:v>-3.7142879081905882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0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0.10544513891092756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0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10.507601097695456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0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12.682042341016086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0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5.1855735093384538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0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-2.6831796340615313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0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7.1070596118041749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0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14.515075320269005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5"/>
          <c:min val="-3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7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  <c:pt idx="188" formatCode="_-* #,##0.0_-;\-* #,##0.0_-;_-* &quot;-&quot;??_-;_-@_-">
                  <c:v>1.64</c:v>
                </c:pt>
                <c:pt idx="189" formatCode="_-* #,##0.0_-;\-* #,##0.0_-;_-* &quot;-&quot;??_-;_-@_-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0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  <c:pt idx="188" formatCode="_-* #,##0.0_-;\-* #,##0.0_-;_-* &quot;-&quot;??_-;_-@_-">
                  <c:v>2.52</c:v>
                </c:pt>
                <c:pt idx="189" formatCode="_-* #,##0.0_-;\-* #,##0.0_-;_-* &quot;-&quot;??_-;_-@_-">
                  <c:v>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0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0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  <c:pt idx="188" formatCode="_-* #,##0.0_-;\-* #,##0.0_-;_-* &quot;-&quot;??_-;_-@_-">
                  <c:v>4.0999999999999996</c:v>
                </c:pt>
                <c:pt idx="189" formatCode="_-* #,##0.0_-;\-* #,##0.0_-;_-* &quot;-&quot;??_-;_-@_-">
                  <c:v>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0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0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0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10.507601097695456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0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8.4510352639694872</c:v>
                </c:pt>
                <c:pt idx="188">
                  <c:v>10.164490094867446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0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  <c:pt idx="188" formatCode="0.00">
                  <c:v>1.64</c:v>
                </c:pt>
                <c:pt idx="189" formatCode="0.00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  <c:pt idx="187" formatCode="_-* #,##0.00_-;\-* #,##0.00_-;_-* &quot;-&quot;??_-;_-@_-">
                  <c:v>1.19</c:v>
                </c:pt>
                <c:pt idx="188" formatCode="_-* #,##0.00_-;\-* #,##0.00_-;_-* &quot;-&quot;??_-;_-@_-">
                  <c:v>1.21</c:v>
                </c:pt>
                <c:pt idx="189" formatCode="_-* #,##0.00_-;\-* #,##0.00_-;_-* &quot;-&quot;??_-;_-@_-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0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-12.946941444307896</c:v>
                </c:pt>
                <c:pt idx="172">
                  <c:v>-11.360948215917901</c:v>
                </c:pt>
                <c:pt idx="173">
                  <c:v>-9.6606434084465178</c:v>
                </c:pt>
                <c:pt idx="174">
                  <c:v>-6.2510734195001589</c:v>
                </c:pt>
                <c:pt idx="175">
                  <c:v>-4.4761747365749045</c:v>
                </c:pt>
                <c:pt idx="176">
                  <c:v>-2.6831796340615313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-1.4423024223928564</c:v>
                </c:pt>
                <c:pt idx="172">
                  <c:v>-0.32983638955776939</c:v>
                </c:pt>
                <c:pt idx="173">
                  <c:v>5.4502705751886538E-2</c:v>
                </c:pt>
                <c:pt idx="174">
                  <c:v>0.83861056145740065</c:v>
                </c:pt>
                <c:pt idx="175">
                  <c:v>9.8312932038552958E-2</c:v>
                </c:pt>
                <c:pt idx="176">
                  <c:v>0.80553253084576681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0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5.1855735093384538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1.0276881874287369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0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14.515075320269005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3.4442963732297613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5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7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4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0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12.682042341016086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1.377230612218014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0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0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  <c:pt idx="171">
                  <c:v>20.582932066939346</c:v>
                </c:pt>
                <c:pt idx="172">
                  <c:v>20.601009823555824</c:v>
                </c:pt>
                <c:pt idx="173">
                  <c:v>19.441919334456365</c:v>
                </c:pt>
                <c:pt idx="174">
                  <c:v>12.021180293138855</c:v>
                </c:pt>
                <c:pt idx="175">
                  <c:v>7.843272154451018</c:v>
                </c:pt>
                <c:pt idx="176">
                  <c:v>8.404839845874605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470"/>
          <c:min val="4373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517037" y="16628625"/>
          <a:ext cx="1969652" cy="335400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431742" y="20028958"/>
          <a:ext cx="1568554" cy="294910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877050" y="20028958"/>
          <a:ext cx="1607609" cy="2853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81" activePane="bottomRight" state="frozen"/>
      <selection pane="topRight" activeCell="B1" sqref="B1"/>
      <selection pane="bottomLeft" activeCell="A8" sqref="A8"/>
      <selection pane="bottomRight" activeCell="A197" sqref="A197"/>
    </sheetView>
  </sheetViews>
  <sheetFormatPr baseColWidth="10" defaultColWidth="11.453125" defaultRowHeight="14.5" x14ac:dyDescent="0.35"/>
  <cols>
    <col min="1" max="1" width="11.453125" style="1"/>
    <col min="2" max="6" width="13" style="2" customWidth="1"/>
    <col min="7" max="9" width="11.7265625" style="2" bestFit="1" customWidth="1"/>
    <col min="10" max="12" width="11.7265625" style="2" customWidth="1"/>
    <col min="13" max="13" width="11.7265625" style="2" bestFit="1" customWidth="1"/>
    <col min="14" max="15" width="11.7265625" style="2" customWidth="1"/>
    <col min="16" max="16" width="11.7265625" style="2" bestFit="1" customWidth="1"/>
    <col min="17" max="18" width="11.54296875" style="2" bestFit="1" customWidth="1"/>
    <col min="19" max="20" width="11.54296875" style="2" customWidth="1"/>
    <col min="21" max="21" width="11.54296875" style="2" bestFit="1" customWidth="1"/>
    <col min="22" max="23" width="11.54296875" style="2" customWidth="1"/>
    <col min="24" max="27" width="11.54296875" style="2" bestFit="1" customWidth="1"/>
    <col min="28" max="29" width="11.54296875" style="2" customWidth="1"/>
    <col min="30" max="30" width="11.54296875" style="2" bestFit="1" customWidth="1"/>
    <col min="31" max="32" width="14.26953125" style="2" customWidth="1"/>
    <col min="33" max="34" width="11.7265625" style="2" bestFit="1" customWidth="1"/>
    <col min="35" max="35" width="11.54296875" style="2" bestFit="1" customWidth="1"/>
    <col min="36" max="37" width="11.54296875" style="2" customWidth="1"/>
    <col min="38" max="40" width="11.54296875" style="2" bestFit="1" customWidth="1"/>
    <col min="41" max="45" width="11.54296875" style="2" customWidth="1"/>
    <col min="46" max="46" width="11.54296875" style="2" bestFit="1" customWidth="1"/>
    <col min="47" max="47" width="11.7265625" style="2" bestFit="1" customWidth="1"/>
    <col min="48" max="48" width="11.54296875" style="2" bestFit="1" customWidth="1"/>
    <col min="49" max="49" width="11.7265625" style="2" bestFit="1" customWidth="1"/>
    <col min="50" max="52" width="11.54296875" style="2" bestFit="1" customWidth="1"/>
    <col min="53" max="53" width="11.7265625" style="2" bestFit="1" customWidth="1"/>
    <col min="54" max="54" width="11.54296875" style="2" bestFit="1" customWidth="1"/>
    <col min="55" max="56" width="12.453125" style="2" bestFit="1" customWidth="1"/>
    <col min="57" max="62" width="11.54296875" style="2" bestFit="1" customWidth="1"/>
    <col min="63" max="63" width="11.54296875" style="2" customWidth="1"/>
    <col min="64" max="71" width="15.7265625" style="2" customWidth="1"/>
    <col min="72" max="16384" width="11.453125" style="2"/>
  </cols>
  <sheetData>
    <row r="1" spans="1:71" ht="33" customHeight="1" x14ac:dyDescent="0.55000000000000004">
      <c r="B1" s="116" t="s">
        <v>128</v>
      </c>
      <c r="C1" s="116"/>
      <c r="D1" s="116"/>
      <c r="E1" s="116"/>
      <c r="F1" s="116"/>
      <c r="G1" s="121" t="s">
        <v>129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22"/>
      <c r="AF1" s="123"/>
      <c r="AG1" s="119" t="s">
        <v>130</v>
      </c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48"/>
      <c r="BL1" s="116" t="s">
        <v>145</v>
      </c>
      <c r="BM1" s="116"/>
      <c r="BN1" s="116"/>
      <c r="BO1" s="116"/>
      <c r="BP1" s="116"/>
      <c r="BQ1" s="116"/>
      <c r="BR1" s="116"/>
      <c r="BS1" s="116"/>
    </row>
    <row r="2" spans="1:71" s="4" customFormat="1" ht="18.75" customHeight="1" x14ac:dyDescent="0.35">
      <c r="A2" s="3"/>
      <c r="B2" s="120" t="s">
        <v>44</v>
      </c>
      <c r="C2" s="120"/>
      <c r="D2" s="120"/>
      <c r="E2" s="120"/>
      <c r="F2" s="120"/>
      <c r="G2" s="124" t="s">
        <v>90</v>
      </c>
      <c r="H2" s="125"/>
      <c r="I2" s="120"/>
      <c r="J2" s="120"/>
      <c r="K2" s="120"/>
      <c r="L2" s="120"/>
      <c r="M2" s="120"/>
      <c r="N2" s="120"/>
      <c r="O2" s="120"/>
      <c r="P2" s="120"/>
      <c r="Q2" s="105" t="s">
        <v>136</v>
      </c>
      <c r="R2" s="120"/>
      <c r="S2" s="120"/>
      <c r="T2" s="120"/>
      <c r="U2" s="120"/>
      <c r="V2" s="120"/>
      <c r="W2" s="120"/>
      <c r="X2" s="106"/>
      <c r="Y2" s="124" t="s">
        <v>135</v>
      </c>
      <c r="Z2" s="125"/>
      <c r="AA2" s="120"/>
      <c r="AB2" s="120"/>
      <c r="AC2" s="120"/>
      <c r="AD2" s="120"/>
      <c r="AE2" s="105" t="s">
        <v>93</v>
      </c>
      <c r="AF2" s="106"/>
      <c r="AG2" s="120" t="s">
        <v>37</v>
      </c>
      <c r="AH2" s="120"/>
      <c r="AI2" s="120"/>
      <c r="AJ2" s="120"/>
      <c r="AK2" s="120"/>
      <c r="AL2" s="120"/>
      <c r="AM2" s="106"/>
      <c r="AN2" s="105" t="s">
        <v>38</v>
      </c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06"/>
      <c r="AZ2" s="105" t="s">
        <v>41</v>
      </c>
      <c r="BA2" s="120"/>
      <c r="BB2" s="120"/>
      <c r="BC2" s="120"/>
      <c r="BD2" s="120"/>
      <c r="BE2" s="120"/>
      <c r="BF2" s="120"/>
      <c r="BG2" s="120"/>
      <c r="BH2" s="120"/>
      <c r="BI2" s="120"/>
      <c r="BJ2" s="106"/>
      <c r="BK2" s="49"/>
      <c r="BL2" s="117" t="s">
        <v>68</v>
      </c>
      <c r="BM2" s="118"/>
      <c r="BN2" s="117" t="s">
        <v>69</v>
      </c>
      <c r="BO2" s="118"/>
      <c r="BP2" s="117" t="s">
        <v>70</v>
      </c>
      <c r="BQ2" s="118"/>
      <c r="BR2" s="117" t="s">
        <v>71</v>
      </c>
      <c r="BS2" s="118"/>
    </row>
    <row r="3" spans="1:71" s="4" customFormat="1" ht="52" x14ac:dyDescent="0.3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01" t="s">
        <v>131</v>
      </c>
      <c r="H3" s="102"/>
      <c r="I3" s="101" t="s">
        <v>137</v>
      </c>
      <c r="J3" s="107"/>
      <c r="K3" s="107" t="s">
        <v>138</v>
      </c>
      <c r="L3" s="107"/>
      <c r="M3" s="107" t="s">
        <v>139</v>
      </c>
      <c r="N3" s="107"/>
      <c r="O3" s="107" t="s">
        <v>140</v>
      </c>
      <c r="P3" s="102"/>
      <c r="Q3" s="103" t="s">
        <v>97</v>
      </c>
      <c r="R3" s="104"/>
      <c r="S3" s="101" t="s">
        <v>141</v>
      </c>
      <c r="T3" s="107"/>
      <c r="U3" s="107" t="s">
        <v>139</v>
      </c>
      <c r="V3" s="107"/>
      <c r="W3" s="107" t="s">
        <v>140</v>
      </c>
      <c r="X3" s="102"/>
      <c r="Y3" s="101" t="s">
        <v>134</v>
      </c>
      <c r="Z3" s="102"/>
      <c r="AA3" s="101" t="s">
        <v>142</v>
      </c>
      <c r="AB3" s="107"/>
      <c r="AC3" s="107" t="s">
        <v>143</v>
      </c>
      <c r="AD3" s="10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35">
      <c r="A4" s="3"/>
      <c r="B4" s="40"/>
      <c r="C4" s="40"/>
      <c r="D4" s="40"/>
      <c r="E4" s="99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35">
      <c r="A5" s="3"/>
      <c r="B5" s="108" t="s">
        <v>113</v>
      </c>
      <c r="C5" s="109"/>
      <c r="D5" s="109"/>
      <c r="E5" s="109"/>
      <c r="F5" s="110"/>
      <c r="G5" s="108" t="s">
        <v>144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08" t="s">
        <v>113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L5" s="108" t="s">
        <v>114</v>
      </c>
      <c r="BM5" s="109"/>
      <c r="BN5" s="109"/>
      <c r="BO5" s="109"/>
      <c r="BP5" s="109"/>
      <c r="BQ5" s="109"/>
      <c r="BR5" s="109"/>
      <c r="BS5" s="110"/>
    </row>
    <row r="6" spans="1:71" s="4" customFormat="1" ht="15" customHeight="1" x14ac:dyDescent="0.35">
      <c r="A6" s="3"/>
      <c r="B6" s="111" t="s">
        <v>101</v>
      </c>
      <c r="C6" s="112"/>
      <c r="D6" s="112"/>
      <c r="E6" s="112"/>
      <c r="F6" s="113"/>
      <c r="G6" s="114" t="s">
        <v>99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5"/>
      <c r="AG6" s="111" t="s">
        <v>99</v>
      </c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3"/>
      <c r="BL6" s="111" t="s">
        <v>99</v>
      </c>
      <c r="BM6" s="112"/>
      <c r="BN6" s="112"/>
      <c r="BO6" s="112"/>
      <c r="BP6" s="112"/>
      <c r="BQ6" s="112"/>
      <c r="BR6" s="112"/>
      <c r="BS6" s="113"/>
    </row>
    <row r="7" spans="1:71" s="5" customFormat="1" x14ac:dyDescent="0.3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35">
      <c r="A8" s="20">
        <v>38718</v>
      </c>
      <c r="B8" s="52" t="e">
        <v>#NAME?</v>
      </c>
      <c r="C8" s="52" t="e">
        <v>#NAME?</v>
      </c>
      <c r="D8" s="52" t="e">
        <v>#NAME?</v>
      </c>
      <c r="E8" s="53" t="e">
        <v>#NAME?</v>
      </c>
      <c r="F8" s="52" t="e">
        <v>#NAME?</v>
      </c>
      <c r="G8" s="15" t="e">
        <v>#NAME?</v>
      </c>
      <c r="H8" s="9" t="e">
        <v>#NAME?</v>
      </c>
      <c r="I8" s="12" t="e">
        <v>#NAME?</v>
      </c>
      <c r="J8" s="12" t="e">
        <v>#NAME?</v>
      </c>
      <c r="K8" s="12" t="e">
        <v>#NAME?</v>
      </c>
      <c r="L8" s="12" t="e">
        <v>#NAME?</v>
      </c>
      <c r="M8" s="52" t="e">
        <v>#NAME?</v>
      </c>
      <c r="N8" s="52" t="e">
        <v>#NAME?</v>
      </c>
      <c r="O8" s="52" t="e">
        <v>#NAME?</v>
      </c>
      <c r="P8" s="52" t="e">
        <v>#NAME?</v>
      </c>
      <c r="Q8" s="15" t="e">
        <v>#NAME?</v>
      </c>
      <c r="R8" s="9" t="e">
        <v>#NAME?</v>
      </c>
      <c r="S8" s="12" t="e">
        <v>#NAME?</v>
      </c>
      <c r="T8" s="12" t="e">
        <v>#NAME?</v>
      </c>
      <c r="U8" s="52" t="e">
        <v>#NAME?</v>
      </c>
      <c r="V8" s="52" t="e">
        <v>#NAME?</v>
      </c>
      <c r="W8" s="52" t="e">
        <v>#NAME?</v>
      </c>
      <c r="X8" s="52" t="e">
        <v>#NAME?</v>
      </c>
      <c r="Y8" s="15" t="e">
        <v>#NAME?</v>
      </c>
      <c r="Z8" s="9" t="e">
        <v>#NAME?</v>
      </c>
      <c r="AA8" s="52" t="e">
        <v>#NAME?</v>
      </c>
      <c r="AB8" s="52" t="e">
        <v>#NAME?</v>
      </c>
      <c r="AC8" s="52" t="e">
        <v>#NAME?</v>
      </c>
      <c r="AD8" s="52" t="e">
        <v>#NAME?</v>
      </c>
      <c r="AE8" s="15" t="e">
        <v>#NAME?</v>
      </c>
      <c r="AF8" s="9" t="e">
        <v>#NAME?</v>
      </c>
      <c r="AG8" s="52" t="e">
        <v>#NAME?</v>
      </c>
      <c r="AH8" s="52" t="e">
        <v>#NAME?</v>
      </c>
      <c r="AI8" s="52" t="e">
        <v>#NAME?</v>
      </c>
      <c r="AJ8" s="52"/>
      <c r="AK8" s="52"/>
      <c r="AL8" s="52" t="e">
        <v>#NAME?</v>
      </c>
      <c r="AM8" s="53" t="e">
        <v>#NAME?</v>
      </c>
      <c r="AN8" s="52" t="e">
        <v>#NAME?</v>
      </c>
      <c r="AO8" s="52"/>
      <c r="AP8" s="52"/>
      <c r="AQ8" s="52"/>
      <c r="AR8" s="52"/>
      <c r="AS8" s="52"/>
      <c r="AT8" s="52" t="e">
        <v>#NAME?</v>
      </c>
      <c r="AU8" s="52" t="e">
        <v>#NAME?</v>
      </c>
      <c r="AV8" s="52" t="e">
        <v>#NAME?</v>
      </c>
      <c r="AW8" s="52" t="e">
        <v>#NAME?</v>
      </c>
      <c r="AX8" s="52" t="e">
        <v>#NAME?</v>
      </c>
      <c r="AY8" s="53" t="e">
        <v>#NAME?</v>
      </c>
      <c r="AZ8" s="52" t="e">
        <v>#NAME?</v>
      </c>
      <c r="BA8" s="52" t="e">
        <v>#NAME?</v>
      </c>
      <c r="BB8" s="52" t="e">
        <v>#NAME?</v>
      </c>
      <c r="BC8" s="52" t="e">
        <v>#NAME?</v>
      </c>
      <c r="BD8" s="52" t="e">
        <v>#NAME?</v>
      </c>
      <c r="BE8" s="52" t="e">
        <v>#NAME?</v>
      </c>
      <c r="BF8" s="52" t="e">
        <v>#NAME?</v>
      </c>
      <c r="BG8" s="52" t="e">
        <v>#NAME?</v>
      </c>
      <c r="BH8" s="52" t="e">
        <v>#NAME?</v>
      </c>
      <c r="BI8" s="52" t="e">
        <v>#NAME?</v>
      </c>
      <c r="BJ8" s="53" t="e">
        <v>#NAME?</v>
      </c>
      <c r="BK8" s="6"/>
      <c r="BL8" s="15" t="e">
        <v>#NAME?</v>
      </c>
      <c r="BM8" s="12" t="e">
        <v>#NAME?</v>
      </c>
      <c r="BN8" s="15" t="e">
        <v>#NAME?</v>
      </c>
      <c r="BO8" s="12" t="e">
        <v>#NAME?</v>
      </c>
      <c r="BP8" s="15" t="e">
        <v>#NAME?</v>
      </c>
      <c r="BQ8" s="12" t="e">
        <v>#NAME?</v>
      </c>
      <c r="BR8" s="15" t="e">
        <v>#NAME?</v>
      </c>
      <c r="BS8" s="9" t="e">
        <v>#NAME?</v>
      </c>
    </row>
    <row r="9" spans="1:71" s="5" customFormat="1" x14ac:dyDescent="0.3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3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3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3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3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3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3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3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3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3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3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3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3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3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3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3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3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3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3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3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3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3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3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3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 t="e">
        <v>#NAME?</v>
      </c>
      <c r="AK32" s="52" t="e">
        <v>#NAME?</v>
      </c>
      <c r="AL32" s="52">
        <v>1899.1544999999992</v>
      </c>
      <c r="AM32" s="53">
        <v>10204.099999999999</v>
      </c>
      <c r="AN32" s="52">
        <v>35106.784999999996</v>
      </c>
      <c r="AO32" s="52" t="e">
        <v>#NAME?</v>
      </c>
      <c r="AP32" s="52" t="e">
        <v>#NAME?</v>
      </c>
      <c r="AQ32" s="52" t="e">
        <v>#NAME?</v>
      </c>
      <c r="AR32" s="52" t="e">
        <v>#NAME?</v>
      </c>
      <c r="AS32" s="52" t="e">
        <v>#NAME?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3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3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3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3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3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3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3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3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3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3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3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3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3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3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3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3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3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3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3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3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3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3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3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3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3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3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3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3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3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3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3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3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3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3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3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3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3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3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3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3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3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3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3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3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3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3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3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3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3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3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3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3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3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3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3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3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3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3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3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3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3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3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3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3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3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3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3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3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3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3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3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3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3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3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3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3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3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3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3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3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3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3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3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3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3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3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3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3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3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3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3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3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3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3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3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3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3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3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3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3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3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3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3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3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3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3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3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3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3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3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3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3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3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3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3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3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3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3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3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3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3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3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3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3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3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3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3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3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3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3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3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3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3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3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3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3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3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3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3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3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3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3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3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3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2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3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2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3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6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3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6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3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6">
        <v>2.78</v>
      </c>
      <c r="AB180" s="55">
        <v>410.38</v>
      </c>
      <c r="AC180" s="97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3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89">
        <v>2.74</v>
      </c>
      <c r="Z181" s="9">
        <v>700.65</v>
      </c>
      <c r="AA181" s="96">
        <v>2.59</v>
      </c>
      <c r="AB181" s="55">
        <v>465.77</v>
      </c>
      <c r="AC181" s="97">
        <v>3.04</v>
      </c>
      <c r="AD181" s="55">
        <v>234.88</v>
      </c>
      <c r="AE181" s="89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3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89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89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3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89">
        <v>0.48</v>
      </c>
      <c r="BM183" s="12">
        <v>9471.39</v>
      </c>
      <c r="BN183" s="89">
        <v>0.41</v>
      </c>
      <c r="BO183" s="12">
        <v>3516.59</v>
      </c>
      <c r="BP183" s="89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3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89">
        <v>0.47</v>
      </c>
      <c r="BM184" s="12">
        <v>9257.64</v>
      </c>
      <c r="BN184" s="89">
        <v>0.38</v>
      </c>
      <c r="BO184" s="12">
        <v>3580.48</v>
      </c>
      <c r="BP184" s="89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3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89">
        <v>0.46</v>
      </c>
      <c r="BM185" s="12">
        <v>8784.27</v>
      </c>
      <c r="BN185" s="89">
        <v>0.37</v>
      </c>
      <c r="BO185" s="12">
        <v>3680.77</v>
      </c>
      <c r="BP185" s="89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3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89">
        <v>0.45</v>
      </c>
      <c r="BM186" s="12">
        <v>9096.74</v>
      </c>
      <c r="BN186" s="89">
        <v>0.32</v>
      </c>
      <c r="BO186" s="12">
        <v>3262.9</v>
      </c>
      <c r="BP186" s="89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3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89">
        <v>0.43</v>
      </c>
      <c r="BM187" s="12">
        <v>9730.65</v>
      </c>
      <c r="BN187" s="89">
        <v>0.4</v>
      </c>
      <c r="BO187" s="12">
        <v>3234.47</v>
      </c>
      <c r="BP187" s="89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3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3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3195.5760694999999</v>
      </c>
      <c r="BH189" s="52">
        <v>18976.707115540772</v>
      </c>
      <c r="BI189" s="52">
        <v>1281.348730926306</v>
      </c>
      <c r="BJ189" s="53">
        <v>267435.32671852357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3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3">
        <v>68643.69632909268</v>
      </c>
      <c r="AN190" s="52">
        <v>75580.790540664937</v>
      </c>
      <c r="AO190" s="52">
        <v>47118.277063484951</v>
      </c>
      <c r="AP190" s="52">
        <v>40060.716483785451</v>
      </c>
      <c r="AQ190" s="52">
        <v>7057.5605796995042</v>
      </c>
      <c r="AR190" s="52">
        <v>27607.348172275058</v>
      </c>
      <c r="AS190" s="52">
        <v>855.16530490491255</v>
      </c>
      <c r="AT190" s="52">
        <v>8788.3524680445244</v>
      </c>
      <c r="AU190" s="52">
        <v>19943.488653547298</v>
      </c>
      <c r="AV190" s="52">
        <v>1226.2895000000001</v>
      </c>
      <c r="AW190" s="52">
        <v>13842.623316660422</v>
      </c>
      <c r="AX190" s="52">
        <v>67.603000000000009</v>
      </c>
      <c r="AY190" s="53">
        <v>160272.39117468905</v>
      </c>
      <c r="AZ190" s="52">
        <v>23584.040749348827</v>
      </c>
      <c r="BA190" s="52">
        <v>9988.7577834600015</v>
      </c>
      <c r="BB190" s="52">
        <v>33826.297587072171</v>
      </c>
      <c r="BC190" s="52">
        <v>242.45066666134784</v>
      </c>
      <c r="BD190" s="52">
        <v>434.85183549999999</v>
      </c>
      <c r="BE190" s="52">
        <v>30799.988517999998</v>
      </c>
      <c r="BF190" s="52">
        <v>26474.23381982771</v>
      </c>
      <c r="BG190" s="52">
        <v>3265.0636469999999</v>
      </c>
      <c r="BH190" s="52">
        <v>19655.30714496339</v>
      </c>
      <c r="BI190" s="52">
        <v>1290.6522095390171</v>
      </c>
      <c r="BJ190" s="53">
        <v>267942.11642705667</v>
      </c>
      <c r="BK190" s="58"/>
      <c r="BL190" s="100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3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3">
        <v>68815.251621449584</v>
      </c>
      <c r="AN191" s="52">
        <v>75852.307559818422</v>
      </c>
      <c r="AO191" s="52">
        <v>46722.165179363044</v>
      </c>
      <c r="AP191" s="52">
        <v>40367.127577123734</v>
      </c>
      <c r="AQ191" s="52">
        <v>6355.0376022393075</v>
      </c>
      <c r="AR191" s="52">
        <v>28503.457342266756</v>
      </c>
      <c r="AS191" s="52">
        <v>626.68503818861905</v>
      </c>
      <c r="AT191" s="52">
        <v>8932.7920575516182</v>
      </c>
      <c r="AU191" s="52">
        <v>22525.025898551346</v>
      </c>
      <c r="AV191" s="52">
        <v>1242.8185000000001</v>
      </c>
      <c r="AW191" s="52">
        <v>15889.617618571974</v>
      </c>
      <c r="AX191" s="52">
        <v>81</v>
      </c>
      <c r="AY191" s="53">
        <v>161397.57801879899</v>
      </c>
      <c r="AZ191" s="52">
        <v>23962.582079990811</v>
      </c>
      <c r="BA191" s="52">
        <v>11834.456643365857</v>
      </c>
      <c r="BB191" s="52">
        <v>34374.273628700335</v>
      </c>
      <c r="BC191" s="52">
        <v>226.91980793680952</v>
      </c>
      <c r="BD191" s="52">
        <v>409.73985800000003</v>
      </c>
      <c r="BE191" s="52">
        <v>30967.2019655</v>
      </c>
      <c r="BF191" s="52">
        <v>26358.00633255946</v>
      </c>
      <c r="BG191" s="52">
        <v>3301.9113695000001</v>
      </c>
      <c r="BH191" s="52">
        <v>19595.644282152192</v>
      </c>
      <c r="BI191" s="52">
        <v>1292.7624097155592</v>
      </c>
      <c r="BJ191" s="53">
        <v>271944.26301248447</v>
      </c>
      <c r="BK191" s="58"/>
      <c r="BL191" s="100">
        <v>0.45</v>
      </c>
      <c r="BM191" s="12">
        <v>9181.94</v>
      </c>
      <c r="BN191" s="15">
        <v>0.4</v>
      </c>
      <c r="BO191" s="12">
        <v>2960.94</v>
      </c>
      <c r="BP191" s="15">
        <v>0.69</v>
      </c>
      <c r="BQ191" s="12">
        <v>218.99</v>
      </c>
      <c r="BR191" s="15">
        <v>2.96</v>
      </c>
      <c r="BS191" s="9">
        <v>48.75</v>
      </c>
      <c r="BT191" s="6"/>
      <c r="BU191" s="6"/>
      <c r="BV191" s="84"/>
      <c r="BW191" s="84"/>
      <c r="BX191" s="84"/>
    </row>
    <row r="192" spans="1:76" x14ac:dyDescent="0.3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5">
        <v>22.7</v>
      </c>
      <c r="J192" s="55">
        <v>629.28</v>
      </c>
      <c r="K192" s="55">
        <v>6.79</v>
      </c>
      <c r="L192" s="55">
        <v>200.38</v>
      </c>
      <c r="M192" s="55">
        <v>9.58</v>
      </c>
      <c r="N192" s="55">
        <v>364.73</v>
      </c>
      <c r="O192" s="55">
        <v>25.7</v>
      </c>
      <c r="P192" s="55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6">
        <v>2.81</v>
      </c>
      <c r="V192" s="86">
        <v>2147.4699999999998</v>
      </c>
      <c r="W192" s="86">
        <v>6.46</v>
      </c>
      <c r="X192" s="55">
        <v>1988.84</v>
      </c>
      <c r="Y192" s="66">
        <v>1.72</v>
      </c>
      <c r="Z192" s="9">
        <v>815.98</v>
      </c>
      <c r="AA192" s="85">
        <v>1.4</v>
      </c>
      <c r="AB192" s="55">
        <v>465.38</v>
      </c>
      <c r="AC192" s="55">
        <v>2.14</v>
      </c>
      <c r="AD192" s="55">
        <v>350.6</v>
      </c>
      <c r="AE192" s="66">
        <v>2.4</v>
      </c>
      <c r="AF192" s="65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3">
        <v>77008.42237807707</v>
      </c>
      <c r="AN192" s="52">
        <v>70412.758734980511</v>
      </c>
      <c r="AO192" s="52">
        <v>46223.011788574106</v>
      </c>
      <c r="AP192" s="52">
        <v>40278.815099669548</v>
      </c>
      <c r="AQ192" s="52">
        <v>5944.1966889045616</v>
      </c>
      <c r="AR192" s="52">
        <v>23588.144602652861</v>
      </c>
      <c r="AS192" s="52">
        <v>601.60234375355014</v>
      </c>
      <c r="AT192" s="52">
        <v>9692.239102072901</v>
      </c>
      <c r="AU192" s="52">
        <v>22735.522659074948</v>
      </c>
      <c r="AV192" s="52">
        <v>1286.201</v>
      </c>
      <c r="AW192" s="52">
        <v>16433.515183289663</v>
      </c>
      <c r="AX192" s="52">
        <v>93.1</v>
      </c>
      <c r="AY192" s="53">
        <v>164608.52869091576</v>
      </c>
      <c r="AZ192" s="52">
        <v>24541.817901320908</v>
      </c>
      <c r="BA192" s="52">
        <v>12383.692194055051</v>
      </c>
      <c r="BB192" s="52">
        <v>34482.333373988404</v>
      </c>
      <c r="BC192" s="52">
        <v>225.60616392975001</v>
      </c>
      <c r="BD192" s="52">
        <v>376.07575099999997</v>
      </c>
      <c r="BE192" s="52">
        <v>31168.081627500003</v>
      </c>
      <c r="BF192" s="52">
        <v>25926.636942504912</v>
      </c>
      <c r="BG192" s="52">
        <v>3478.8940254999998</v>
      </c>
      <c r="BH192" s="52">
        <v>18662.088959086017</v>
      </c>
      <c r="BI192" s="52">
        <v>1329.9564125176273</v>
      </c>
      <c r="BJ192" s="53">
        <v>277199.62129911111</v>
      </c>
      <c r="BK192" s="58"/>
      <c r="BL192" s="15">
        <v>0.45</v>
      </c>
      <c r="BM192" s="12">
        <v>10191.969999999999</v>
      </c>
      <c r="BN192" s="15">
        <v>0.43</v>
      </c>
      <c r="BO192" s="12">
        <v>2658.56</v>
      </c>
      <c r="BP192" s="15">
        <v>0.89</v>
      </c>
      <c r="BQ192" s="12">
        <v>37.17</v>
      </c>
      <c r="BR192" s="15">
        <v>2.96</v>
      </c>
      <c r="BS192" s="9">
        <v>2</v>
      </c>
      <c r="BU192" s="6"/>
      <c r="BV192" s="84"/>
      <c r="BW192" s="84"/>
      <c r="BX192" s="84"/>
    </row>
    <row r="193" spans="1:76" x14ac:dyDescent="0.3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5">
        <v>23.09</v>
      </c>
      <c r="J193" s="55">
        <v>623.69000000000005</v>
      </c>
      <c r="K193" s="55">
        <v>6.78</v>
      </c>
      <c r="L193" s="55">
        <v>205.73</v>
      </c>
      <c r="M193" s="55">
        <v>9.8000000000000007</v>
      </c>
      <c r="N193" s="55">
        <v>394.61</v>
      </c>
      <c r="O193" s="55">
        <v>26</v>
      </c>
      <c r="P193" s="55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6">
        <v>3.16</v>
      </c>
      <c r="V193" s="86">
        <v>1794.71</v>
      </c>
      <c r="W193" s="86">
        <v>7</v>
      </c>
      <c r="X193" s="55">
        <v>1473.94</v>
      </c>
      <c r="Y193" s="66">
        <v>1.49</v>
      </c>
      <c r="Z193" s="9">
        <v>997.56000000000006</v>
      </c>
      <c r="AA193" s="85">
        <v>1.26</v>
      </c>
      <c r="AB193" s="55">
        <v>432.62</v>
      </c>
      <c r="AC193" s="55">
        <v>1.66</v>
      </c>
      <c r="AD193" s="55">
        <v>564.94000000000005</v>
      </c>
      <c r="AE193" s="66">
        <v>2.5099999999999998</v>
      </c>
      <c r="AF193" s="65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3">
        <v>79243.544786486644</v>
      </c>
      <c r="AN193" s="52">
        <v>69729.258123656648</v>
      </c>
      <c r="AO193" s="52">
        <v>45071.549811488694</v>
      </c>
      <c r="AP193" s="52">
        <v>39529.180771046507</v>
      </c>
      <c r="AQ193" s="52">
        <v>5542.3690404421832</v>
      </c>
      <c r="AR193" s="52">
        <v>24055.375583245597</v>
      </c>
      <c r="AS193" s="52">
        <v>602.33272892234982</v>
      </c>
      <c r="AT193" s="52">
        <v>10341.587670226301</v>
      </c>
      <c r="AU193" s="52">
        <v>20457.702872984348</v>
      </c>
      <c r="AV193" s="52">
        <v>1341.4214999999999</v>
      </c>
      <c r="AW193" s="52">
        <v>14308.867040886767</v>
      </c>
      <c r="AX193" s="52">
        <v>91.152500000000003</v>
      </c>
      <c r="AY193" s="53">
        <v>166713.49541246713</v>
      </c>
      <c r="AZ193" s="52">
        <v>25108.155911942948</v>
      </c>
      <c r="BA193" s="52">
        <v>12914.781801208797</v>
      </c>
      <c r="BB193" s="52">
        <v>34049.3990241301</v>
      </c>
      <c r="BC193" s="52">
        <v>225.0906701845</v>
      </c>
      <c r="BD193" s="52">
        <v>339.33627999999999</v>
      </c>
      <c r="BE193" s="52">
        <v>31102.204184000002</v>
      </c>
      <c r="BF193" s="52">
        <v>25484.952310656772</v>
      </c>
      <c r="BG193" s="52">
        <v>3678.4259029999998</v>
      </c>
      <c r="BH193" s="52">
        <v>17735.81783004347</v>
      </c>
      <c r="BI193" s="52">
        <v>1367.9087025567515</v>
      </c>
      <c r="BJ193" s="53">
        <v>280512.11496499</v>
      </c>
      <c r="BK193" s="58"/>
      <c r="BL193" s="15">
        <v>0.48</v>
      </c>
      <c r="BM193" s="12">
        <v>9622.77</v>
      </c>
      <c r="BN193" s="15">
        <v>0.56999999999999995</v>
      </c>
      <c r="BO193" s="12">
        <v>2215.87</v>
      </c>
      <c r="BP193" s="15">
        <v>1.23</v>
      </c>
      <c r="BQ193" s="12">
        <v>118.69</v>
      </c>
      <c r="BR193" s="15"/>
      <c r="BS193" s="9"/>
      <c r="BU193" s="6"/>
      <c r="BV193" s="84"/>
      <c r="BW193" s="84"/>
      <c r="BX193" s="84"/>
    </row>
    <row r="194" spans="1:76" x14ac:dyDescent="0.35">
      <c r="A194" s="19">
        <v>44378</v>
      </c>
      <c r="B194" s="52">
        <v>110102.37303775401</v>
      </c>
      <c r="C194" s="52">
        <v>16926.06104475</v>
      </c>
      <c r="D194" s="52">
        <v>61497.725320252001</v>
      </c>
      <c r="E194" s="53">
        <v>9336.8726919630008</v>
      </c>
      <c r="F194" s="52">
        <v>197863.032094719</v>
      </c>
      <c r="G194" s="15">
        <v>18.28</v>
      </c>
      <c r="H194" s="9">
        <v>1550.5900000000001</v>
      </c>
      <c r="I194" s="55">
        <v>22.71</v>
      </c>
      <c r="J194" s="55">
        <v>620.62</v>
      </c>
      <c r="K194" s="55">
        <v>6.9</v>
      </c>
      <c r="L194" s="55">
        <v>211.86</v>
      </c>
      <c r="M194" s="55">
        <v>10.72</v>
      </c>
      <c r="N194" s="55">
        <v>386.52</v>
      </c>
      <c r="O194" s="55">
        <v>26.06</v>
      </c>
      <c r="P194" s="55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6">
        <v>3.14</v>
      </c>
      <c r="V194" s="86">
        <v>2876.26</v>
      </c>
      <c r="W194" s="86">
        <v>6.42</v>
      </c>
      <c r="X194" s="55">
        <v>1917.5</v>
      </c>
      <c r="Y194" s="15">
        <v>1.51</v>
      </c>
      <c r="Z194" s="9">
        <v>1115.6100000000001</v>
      </c>
      <c r="AA194" s="85">
        <v>1.1399999999999999</v>
      </c>
      <c r="AB194" s="55">
        <v>599.91999999999996</v>
      </c>
      <c r="AC194" s="55">
        <v>1.93</v>
      </c>
      <c r="AD194" s="55">
        <v>515.69000000000005</v>
      </c>
      <c r="AE194" s="66">
        <v>2.81</v>
      </c>
      <c r="AF194" s="65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3">
        <v>80304.794645173853</v>
      </c>
      <c r="AN194" s="52">
        <v>70315.106462936441</v>
      </c>
      <c r="AO194" s="52">
        <v>44431.280630443434</v>
      </c>
      <c r="AP194" s="52">
        <v>39273.475631662528</v>
      </c>
      <c r="AQ194" s="52">
        <v>5157.8049987809045</v>
      </c>
      <c r="AR194" s="52">
        <v>25308.598087291339</v>
      </c>
      <c r="AS194" s="52">
        <v>575.22774520166683</v>
      </c>
      <c r="AT194" s="52">
        <v>10658.355492853523</v>
      </c>
      <c r="AU194" s="52">
        <v>23256.0460020258</v>
      </c>
      <c r="AV194" s="52">
        <v>1381.0940000000001</v>
      </c>
      <c r="AW194" s="52">
        <v>14910.152756313859</v>
      </c>
      <c r="AX194" s="52">
        <v>84.283000000000001</v>
      </c>
      <c r="AY194" s="53">
        <v>170920.96084667576</v>
      </c>
      <c r="AZ194" s="52">
        <v>26119.981458400664</v>
      </c>
      <c r="BA194" s="52">
        <v>13950.111669055092</v>
      </c>
      <c r="BB194" s="52">
        <v>35259.436269551807</v>
      </c>
      <c r="BC194" s="52">
        <v>214.66550964419048</v>
      </c>
      <c r="BD194" s="52">
        <v>284.92044399999997</v>
      </c>
      <c r="BE194" s="52">
        <v>30913.562057499999</v>
      </c>
      <c r="BF194" s="52">
        <v>25220.925723979453</v>
      </c>
      <c r="BG194" s="52">
        <v>3720.1599784999999</v>
      </c>
      <c r="BH194" s="52">
        <v>18389.417880440327</v>
      </c>
      <c r="BI194" s="52">
        <v>1374.9958491469579</v>
      </c>
      <c r="BJ194" s="53">
        <v>286840.31022771972</v>
      </c>
      <c r="BK194" s="58"/>
      <c r="BL194" s="15">
        <v>0.65</v>
      </c>
      <c r="BM194" s="12">
        <v>10930.59</v>
      </c>
      <c r="BN194" s="15">
        <v>1.0900000000000001</v>
      </c>
      <c r="BO194" s="12">
        <v>2248.8000000000002</v>
      </c>
      <c r="BP194" s="15">
        <v>2.02</v>
      </c>
      <c r="BQ194" s="12">
        <v>401.83</v>
      </c>
      <c r="BR194" s="15"/>
      <c r="BS194" s="9"/>
      <c r="BU194" s="6"/>
      <c r="BV194" s="84"/>
      <c r="BW194" s="84"/>
      <c r="BX194" s="84"/>
    </row>
    <row r="195" spans="1:76" x14ac:dyDescent="0.35">
      <c r="A195" s="19">
        <v>44409</v>
      </c>
      <c r="B195" s="52">
        <v>110898.202936915</v>
      </c>
      <c r="C195" s="52">
        <v>17068.004780309999</v>
      </c>
      <c r="D195" s="52">
        <v>62193.127910203999</v>
      </c>
      <c r="E195" s="53">
        <v>9409.6571984500006</v>
      </c>
      <c r="F195" s="52">
        <v>199568.99282587899</v>
      </c>
      <c r="G195" s="15">
        <v>18.02</v>
      </c>
      <c r="H195" s="9">
        <v>1709.1399999999999</v>
      </c>
      <c r="I195" s="55">
        <v>22.76</v>
      </c>
      <c r="J195" s="55">
        <v>641.91</v>
      </c>
      <c r="K195" s="55">
        <v>7.03</v>
      </c>
      <c r="L195" s="55">
        <v>237.64</v>
      </c>
      <c r="M195" s="55">
        <v>10.86</v>
      </c>
      <c r="N195" s="55">
        <v>475.38</v>
      </c>
      <c r="O195" s="55">
        <v>26.39</v>
      </c>
      <c r="P195" s="55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6">
        <v>3.43</v>
      </c>
      <c r="V195" s="86">
        <v>1931.76</v>
      </c>
      <c r="W195" s="86">
        <v>7.31</v>
      </c>
      <c r="X195" s="55">
        <v>1851.62</v>
      </c>
      <c r="Y195" s="15">
        <v>1.65</v>
      </c>
      <c r="Z195" s="9">
        <v>999.13</v>
      </c>
      <c r="AA195" s="85">
        <v>1.19</v>
      </c>
      <c r="AB195" s="55">
        <v>519.35</v>
      </c>
      <c r="AC195" s="55">
        <v>2.15</v>
      </c>
      <c r="AD195" s="55">
        <v>479.78</v>
      </c>
      <c r="AE195" s="66">
        <v>3.1</v>
      </c>
      <c r="AF195" s="65">
        <v>636.42999999999995</v>
      </c>
      <c r="AG195" s="52">
        <v>25176.164684370728</v>
      </c>
      <c r="AH195" s="52">
        <v>15021.41821647432</v>
      </c>
      <c r="AI195" s="52">
        <v>45927.933464487403</v>
      </c>
      <c r="AJ195" s="52">
        <v>27447.742117430935</v>
      </c>
      <c r="AK195" s="52">
        <v>18480.191347056465</v>
      </c>
      <c r="AL195" s="52">
        <v>19333.306254837262</v>
      </c>
      <c r="AM195" s="53">
        <v>80282.657935798983</v>
      </c>
      <c r="AN195" s="52">
        <v>71190.372489655289</v>
      </c>
      <c r="AO195" s="52">
        <v>44622.428397788331</v>
      </c>
      <c r="AP195" s="52">
        <v>39578.779253573186</v>
      </c>
      <c r="AQ195" s="52">
        <v>5043.6491442151464</v>
      </c>
      <c r="AR195" s="52">
        <v>25998.773085492008</v>
      </c>
      <c r="AS195" s="52">
        <v>569.1710063749548</v>
      </c>
      <c r="AT195" s="52">
        <v>10923.623980047227</v>
      </c>
      <c r="AU195" s="52">
        <v>23672.310416803251</v>
      </c>
      <c r="AV195" s="52">
        <v>1411.7649999999999</v>
      </c>
      <c r="AW195" s="52">
        <v>14094.96577271121</v>
      </c>
      <c r="AX195" s="52">
        <v>92.536500000000004</v>
      </c>
      <c r="AY195" s="53">
        <v>173293.22754959355</v>
      </c>
      <c r="AZ195" s="52">
        <v>27831.168329691685</v>
      </c>
      <c r="BA195" s="52">
        <v>14857.685814717874</v>
      </c>
      <c r="BB195" s="52">
        <v>35792.760278815957</v>
      </c>
      <c r="BC195" s="52">
        <v>182.09456551422727</v>
      </c>
      <c r="BD195" s="52">
        <v>223.66170499999998</v>
      </c>
      <c r="BE195" s="52">
        <v>30863.012857192003</v>
      </c>
      <c r="BF195" s="52">
        <v>25627.402507563464</v>
      </c>
      <c r="BG195" s="52">
        <v>3789.131871</v>
      </c>
      <c r="BH195" s="52">
        <v>18618.7136663171</v>
      </c>
      <c r="BI195" s="52">
        <v>1399.9291374259585</v>
      </c>
      <c r="BJ195" s="53">
        <v>292441.50267534569</v>
      </c>
      <c r="BK195" s="58"/>
      <c r="BL195" s="89">
        <v>0.85</v>
      </c>
      <c r="BM195" s="12">
        <v>10056.66</v>
      </c>
      <c r="BN195" s="89">
        <v>1.35</v>
      </c>
      <c r="BO195" s="12">
        <v>2347.23</v>
      </c>
      <c r="BP195" s="89">
        <v>2.35</v>
      </c>
      <c r="BQ195" s="12">
        <v>231.04</v>
      </c>
      <c r="BR195" s="15"/>
      <c r="BS195" s="9"/>
      <c r="BU195" s="6"/>
      <c r="BV195" s="84"/>
      <c r="BW195" s="84"/>
      <c r="BX195" s="84"/>
    </row>
    <row r="196" spans="1:76" x14ac:dyDescent="0.35">
      <c r="A196" s="19">
        <v>44440</v>
      </c>
      <c r="B196" s="52">
        <v>112568.451216847</v>
      </c>
      <c r="C196" s="52">
        <v>17084.784836250001</v>
      </c>
      <c r="D196" s="52">
        <v>62871.130414500003</v>
      </c>
      <c r="E196" s="53">
        <v>9813.1356430300002</v>
      </c>
      <c r="F196" s="52">
        <v>202337.50211062701</v>
      </c>
      <c r="G196" s="15">
        <v>19.34</v>
      </c>
      <c r="H196" s="9">
        <v>1616.3200000000002</v>
      </c>
      <c r="I196" s="55">
        <v>23.45</v>
      </c>
      <c r="J196" s="55">
        <v>665.71</v>
      </c>
      <c r="K196" s="55">
        <v>7.52</v>
      </c>
      <c r="L196" s="55">
        <v>223.64</v>
      </c>
      <c r="M196" s="55">
        <v>12.03</v>
      </c>
      <c r="N196" s="55">
        <v>374.16</v>
      </c>
      <c r="O196" s="55">
        <v>26.85</v>
      </c>
      <c r="P196" s="55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6">
        <v>4.3600000000000003</v>
      </c>
      <c r="V196" s="86">
        <v>1806.5</v>
      </c>
      <c r="W196" s="86">
        <v>6.93</v>
      </c>
      <c r="X196" s="55">
        <v>2017.96</v>
      </c>
      <c r="Y196" s="66">
        <v>1.64</v>
      </c>
      <c r="Z196" s="9">
        <v>1135.26</v>
      </c>
      <c r="AA196" s="85">
        <v>1.21</v>
      </c>
      <c r="AB196" s="55">
        <v>576.79</v>
      </c>
      <c r="AC196" s="55">
        <v>2.08</v>
      </c>
      <c r="AD196" s="55">
        <v>558.47</v>
      </c>
      <c r="AE196" s="66">
        <v>3.29</v>
      </c>
      <c r="AF196" s="65">
        <v>615.15</v>
      </c>
      <c r="AG196" s="52">
        <v>23819.897433935999</v>
      </c>
      <c r="AH196" s="52">
        <v>15194.162917690051</v>
      </c>
      <c r="AI196" s="52">
        <v>45639.609251693117</v>
      </c>
      <c r="AJ196" s="52">
        <v>26933.265231131729</v>
      </c>
      <c r="AK196" s="52">
        <v>18706.344020561384</v>
      </c>
      <c r="AL196" s="52">
        <v>18933.580180270965</v>
      </c>
      <c r="AM196" s="53">
        <v>79767.352349654131</v>
      </c>
      <c r="AN196" s="52">
        <v>71972.067987063318</v>
      </c>
      <c r="AO196" s="52">
        <v>44605.310897513198</v>
      </c>
      <c r="AP196" s="52">
        <v>39461.886162886214</v>
      </c>
      <c r="AQ196" s="52">
        <v>5143.4247346269876</v>
      </c>
      <c r="AR196" s="52">
        <v>26786.991075808157</v>
      </c>
      <c r="AS196" s="52">
        <v>579.76601374195241</v>
      </c>
      <c r="AT196" s="52">
        <v>11151.687331547288</v>
      </c>
      <c r="AU196" s="52">
        <v>21418.664349347455</v>
      </c>
      <c r="AV196" s="52">
        <v>1434.7269999999999</v>
      </c>
      <c r="AW196" s="52">
        <v>11630.58016046026</v>
      </c>
      <c r="AX196" s="52">
        <v>95.13900000000001</v>
      </c>
      <c r="AY196" s="53">
        <v>174018.77985715191</v>
      </c>
      <c r="AZ196" s="52">
        <v>29112.053354689004</v>
      </c>
      <c r="BA196" s="52">
        <v>14991.378176560993</v>
      </c>
      <c r="BB196" s="52">
        <v>36777.9026825521</v>
      </c>
      <c r="BC196" s="52">
        <v>114.77536121533333</v>
      </c>
      <c r="BD196" s="52">
        <v>201.73359099999999</v>
      </c>
      <c r="BE196" s="52">
        <v>30859.652769192006</v>
      </c>
      <c r="BF196" s="52">
        <v>25518.24440467215</v>
      </c>
      <c r="BG196" s="52">
        <v>3797.7648828333331</v>
      </c>
      <c r="BH196" s="52">
        <v>18423.947261807094</v>
      </c>
      <c r="BI196" s="52">
        <v>1402.1699751822468</v>
      </c>
      <c r="BJ196" s="53">
        <v>295566.1678428775</v>
      </c>
      <c r="BK196" s="58"/>
      <c r="BL196" s="89">
        <v>1.64</v>
      </c>
      <c r="BM196" s="12">
        <v>11761.37</v>
      </c>
      <c r="BN196" s="89">
        <v>2.52</v>
      </c>
      <c r="BO196" s="12">
        <v>2041.53</v>
      </c>
      <c r="BP196" s="89">
        <v>4.0999999999999996</v>
      </c>
      <c r="BQ196" s="12">
        <v>470.37</v>
      </c>
      <c r="BR196" s="15"/>
      <c r="BS196" s="9"/>
      <c r="BU196" s="6"/>
      <c r="BV196" s="84"/>
      <c r="BW196" s="84"/>
      <c r="BX196" s="84"/>
    </row>
    <row r="197" spans="1:76" x14ac:dyDescent="0.35">
      <c r="A197" s="19">
        <v>44470</v>
      </c>
      <c r="B197" s="52">
        <v>113725.303892774</v>
      </c>
      <c r="C197" s="52">
        <v>17222.408335930999</v>
      </c>
      <c r="D197" s="52">
        <v>63737.010868816003</v>
      </c>
      <c r="E197" s="53">
        <v>10151.129118082999</v>
      </c>
      <c r="F197" s="52">
        <v>204835.85221560398</v>
      </c>
      <c r="G197" s="15">
        <v>19.79</v>
      </c>
      <c r="H197" s="9">
        <v>1704.72</v>
      </c>
      <c r="I197" s="55">
        <v>23.49</v>
      </c>
      <c r="J197" s="55">
        <v>708.74</v>
      </c>
      <c r="K197" s="55">
        <v>7.57</v>
      </c>
      <c r="L197" s="55">
        <v>259.22000000000003</v>
      </c>
      <c r="M197" s="55">
        <v>13.32</v>
      </c>
      <c r="N197" s="55">
        <v>364.24</v>
      </c>
      <c r="O197" s="55">
        <v>27.58</v>
      </c>
      <c r="P197" s="55">
        <v>372.52</v>
      </c>
      <c r="Q197" s="15">
        <v>7.08</v>
      </c>
      <c r="R197" s="9">
        <v>4304.4299999999994</v>
      </c>
      <c r="S197" s="12">
        <v>21.82</v>
      </c>
      <c r="T197" s="12">
        <v>64.7</v>
      </c>
      <c r="U197" s="86">
        <v>5.38</v>
      </c>
      <c r="V197" s="86">
        <v>2124.4499999999998</v>
      </c>
      <c r="W197" s="86">
        <v>8.33</v>
      </c>
      <c r="X197" s="55">
        <v>2115.2800000000002</v>
      </c>
      <c r="Y197" s="66">
        <v>1.6</v>
      </c>
      <c r="Z197" s="9">
        <v>1182.8600000000001</v>
      </c>
      <c r="AA197" s="85">
        <v>1.22</v>
      </c>
      <c r="AB197" s="55">
        <v>721.33</v>
      </c>
      <c r="AC197" s="55">
        <v>2.19</v>
      </c>
      <c r="AD197" s="55">
        <v>461.53</v>
      </c>
      <c r="AE197" s="66">
        <v>3.56</v>
      </c>
      <c r="AF197" s="65">
        <v>573.36</v>
      </c>
      <c r="AG197" s="52">
        <v>24983.610977691398</v>
      </c>
      <c r="AH197" s="52">
        <v>15069.945068278903</v>
      </c>
      <c r="AI197" s="52">
        <v>46149.870064841009</v>
      </c>
      <c r="AJ197" s="52">
        <v>27674.826121113405</v>
      </c>
      <c r="AK197" s="52">
        <v>18475.043943727611</v>
      </c>
      <c r="AL197" s="52">
        <v>18773.376696771149</v>
      </c>
      <c r="AM197" s="53">
        <v>79993.19182989106</v>
      </c>
      <c r="AN197" s="52">
        <v>73016.476579069407</v>
      </c>
      <c r="AO197" s="52">
        <v>45099.439608454013</v>
      </c>
      <c r="AP197" s="52">
        <v>39778.524765602815</v>
      </c>
      <c r="AQ197" s="52">
        <v>5320.9148428511971</v>
      </c>
      <c r="AR197" s="52">
        <v>27348.822893898301</v>
      </c>
      <c r="AS197" s="52">
        <v>568.21407671710006</v>
      </c>
      <c r="AT197" s="52">
        <v>11269.92461938115</v>
      </c>
      <c r="AU197" s="52">
        <v>22209.791712084618</v>
      </c>
      <c r="AV197" s="52">
        <v>1441.8697209133979</v>
      </c>
      <c r="AW197" s="52">
        <v>12197.147454393898</v>
      </c>
      <c r="AX197" s="52">
        <v>87.729846073387236</v>
      </c>
      <c r="AY197" s="53">
        <v>175646.37716087233</v>
      </c>
      <c r="AZ197" s="52">
        <v>30672.589586747345</v>
      </c>
      <c r="BA197" s="52">
        <v>16441.859774919849</v>
      </c>
      <c r="BB197" s="52">
        <v>36956.470386583453</v>
      </c>
      <c r="BC197" s="52">
        <v>111.01527816399999</v>
      </c>
      <c r="BD197" s="52">
        <v>220.09275636457761</v>
      </c>
      <c r="BE197" s="52">
        <v>30852.432133315931</v>
      </c>
      <c r="BF197" s="52">
        <v>25206.11925900829</v>
      </c>
      <c r="BG197" s="52">
        <v>3769.0189107777778</v>
      </c>
      <c r="BH197" s="52">
        <v>18725.231200961869</v>
      </c>
      <c r="BI197" s="52">
        <v>1392.364987251721</v>
      </c>
      <c r="BJ197" s="53">
        <v>299758.37905853993</v>
      </c>
      <c r="BK197" s="58"/>
      <c r="BL197" s="89">
        <v>2.46</v>
      </c>
      <c r="BM197" s="12">
        <v>11714.4</v>
      </c>
      <c r="BN197" s="89">
        <v>3.59</v>
      </c>
      <c r="BO197" s="12">
        <v>2086.0500000000002</v>
      </c>
      <c r="BP197" s="89">
        <v>5.67</v>
      </c>
      <c r="BQ197" s="12">
        <v>295.08999999999997</v>
      </c>
      <c r="BR197" s="15">
        <v>6.93</v>
      </c>
      <c r="BS197" s="9">
        <v>49.9</v>
      </c>
      <c r="BU197" s="6"/>
      <c r="BV197" s="84"/>
      <c r="BW197" s="84"/>
      <c r="BX197" s="84"/>
    </row>
    <row r="198" spans="1:76" x14ac:dyDescent="0.35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2"/>
      <c r="AL198" s="52"/>
      <c r="AM198" s="53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3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3"/>
      <c r="BK198" s="58"/>
      <c r="BL198" s="89"/>
      <c r="BM198" s="12"/>
      <c r="BN198" s="89"/>
      <c r="BO198" s="12"/>
      <c r="BP198" s="89"/>
      <c r="BQ198" s="12"/>
      <c r="BR198" s="15"/>
      <c r="BS198" s="9"/>
      <c r="BU198" s="6"/>
      <c r="BV198" s="84"/>
      <c r="BW198" s="84"/>
      <c r="BX198" s="84"/>
    </row>
    <row r="199" spans="1:76" x14ac:dyDescent="0.35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2"/>
      <c r="AL199" s="52"/>
      <c r="AM199" s="53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3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3"/>
      <c r="BK199" s="58"/>
      <c r="BL199" s="89"/>
      <c r="BM199" s="12"/>
      <c r="BN199" s="89"/>
      <c r="BO199" s="12"/>
      <c r="BP199" s="89"/>
      <c r="BQ199" s="12"/>
      <c r="BR199" s="15"/>
      <c r="BS199" s="9"/>
      <c r="BU199" s="6"/>
      <c r="BV199" s="84"/>
      <c r="BW199" s="84"/>
      <c r="BX199" s="84"/>
    </row>
    <row r="200" spans="1:76" x14ac:dyDescent="0.3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3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3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3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3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3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3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3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89"/>
      <c r="BM207" s="12"/>
      <c r="BN207" s="89"/>
      <c r="BO207" s="12"/>
      <c r="BP207" s="89"/>
      <c r="BQ207" s="12"/>
      <c r="BR207" s="15"/>
      <c r="BS207" s="9"/>
      <c r="BU207" s="6"/>
      <c r="BV207" s="84"/>
      <c r="BW207" s="84"/>
      <c r="BX207" s="84"/>
    </row>
    <row r="208" spans="1:76" x14ac:dyDescent="0.3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89"/>
      <c r="BM208" s="12"/>
      <c r="BN208" s="89"/>
      <c r="BO208" s="12"/>
      <c r="BP208" s="89"/>
      <c r="BQ208" s="12"/>
      <c r="BR208" s="15"/>
      <c r="BS208" s="9"/>
      <c r="BU208" s="6"/>
      <c r="BV208" s="84"/>
      <c r="BW208" s="84"/>
      <c r="BX208" s="84"/>
    </row>
    <row r="209" spans="1:76" x14ac:dyDescent="0.3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89"/>
      <c r="BM209" s="12"/>
      <c r="BN209" s="89"/>
      <c r="BO209" s="12"/>
      <c r="BP209" s="89"/>
      <c r="BQ209" s="12"/>
      <c r="BR209" s="15"/>
      <c r="BS209" s="9"/>
      <c r="BU209" s="6"/>
      <c r="BV209" s="84"/>
      <c r="BW209" s="84"/>
      <c r="BX209" s="84"/>
    </row>
    <row r="210" spans="1:76" x14ac:dyDescent="0.3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89"/>
      <c r="BM210" s="12"/>
      <c r="BN210" s="89"/>
      <c r="BO210" s="12"/>
      <c r="BP210" s="89"/>
      <c r="BQ210" s="12"/>
      <c r="BR210" s="15"/>
      <c r="BS210" s="9"/>
      <c r="BU210" s="6"/>
      <c r="BV210" s="84"/>
      <c r="BW210" s="84"/>
      <c r="BX210" s="84"/>
    </row>
    <row r="211" spans="1:76" x14ac:dyDescent="0.3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89"/>
      <c r="BM211" s="12"/>
      <c r="BN211" s="89"/>
      <c r="BO211" s="12"/>
      <c r="BP211" s="89"/>
      <c r="BQ211" s="12"/>
      <c r="BR211" s="15"/>
      <c r="BS211" s="9"/>
      <c r="BU211" s="6"/>
      <c r="BV211" s="84"/>
      <c r="BW211" s="84"/>
      <c r="BX211" s="84"/>
    </row>
    <row r="212" spans="1:76" x14ac:dyDescent="0.35">
      <c r="AU212" s="54"/>
      <c r="AV212" s="79"/>
      <c r="AW212" s="79"/>
    </row>
    <row r="213" spans="1:76" x14ac:dyDescent="0.35">
      <c r="AU213" s="54"/>
      <c r="AV213" s="79"/>
      <c r="AW213" s="79"/>
    </row>
    <row r="214" spans="1:76" x14ac:dyDescent="0.35">
      <c r="AU214" s="54"/>
      <c r="AV214" s="79"/>
      <c r="AW214" s="79"/>
    </row>
    <row r="215" spans="1:76" x14ac:dyDescent="0.35">
      <c r="AU215" s="54"/>
      <c r="AV215" s="79"/>
      <c r="AW215" s="79"/>
    </row>
    <row r="216" spans="1:76" x14ac:dyDescent="0.35">
      <c r="AU216" s="54"/>
      <c r="AV216" s="79"/>
      <c r="AW216" s="79"/>
    </row>
  </sheetData>
  <mergeCells count="36"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  <mergeCell ref="BL1:BS1"/>
    <mergeCell ref="BL2:BM2"/>
    <mergeCell ref="BN2:BO2"/>
    <mergeCell ref="BP2:BQ2"/>
    <mergeCell ref="BR2:BS2"/>
    <mergeCell ref="BL5:BS5"/>
    <mergeCell ref="BL6:BS6"/>
    <mergeCell ref="B5:F5"/>
    <mergeCell ref="G5:AF5"/>
    <mergeCell ref="AG5:BJ5"/>
    <mergeCell ref="B6:F6"/>
    <mergeCell ref="G6:AF6"/>
    <mergeCell ref="AG6:BJ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6"/>
  <sheetViews>
    <sheetView showGridLines="0" zoomScaleNormal="100" workbookViewId="0">
      <pane ySplit="5" topLeftCell="A177" activePane="bottomLeft" state="frozen"/>
      <selection pane="bottomLeft" activeCell="A196" sqref="A196"/>
    </sheetView>
  </sheetViews>
  <sheetFormatPr baseColWidth="10" defaultColWidth="11.453125" defaultRowHeight="14.5" x14ac:dyDescent="0.35"/>
  <cols>
    <col min="1" max="1" width="11.453125" style="1"/>
    <col min="2" max="7" width="14.26953125" style="22" customWidth="1"/>
    <col min="8" max="18" width="13" style="22" customWidth="1"/>
    <col min="19" max="19" width="18.7265625" style="22" customWidth="1"/>
    <col min="20" max="24" width="20.7265625" style="36" customWidth="1"/>
    <col min="25" max="25" width="28.26953125" style="36" customWidth="1"/>
    <col min="26" max="39" width="20.7265625" style="22" customWidth="1"/>
    <col min="40" max="40" width="28.26953125" style="36" customWidth="1"/>
    <col min="41" max="41" width="11.54296875" style="22" customWidth="1"/>
    <col min="42" max="53" width="15.7265625" style="22" customWidth="1"/>
    <col min="54" max="54" width="28.26953125" style="36" customWidth="1"/>
    <col min="55" max="55" width="11.54296875" style="2" customWidth="1"/>
    <col min="56" max="16384" width="11.453125" style="2"/>
  </cols>
  <sheetData>
    <row r="1" spans="1:57" ht="31.5" customHeight="1" x14ac:dyDescent="0.55000000000000004">
      <c r="B1" s="116" t="s">
        <v>63</v>
      </c>
      <c r="C1" s="116"/>
      <c r="D1" s="116"/>
      <c r="E1" s="116"/>
      <c r="F1" s="126"/>
      <c r="G1" s="59"/>
      <c r="H1" s="116" t="s">
        <v>64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26"/>
      <c r="T1" s="127" t="s">
        <v>110</v>
      </c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9"/>
    </row>
    <row r="2" spans="1:57" s="4" customFormat="1" ht="15.75" customHeight="1" x14ac:dyDescent="0.35">
      <c r="A2" s="3"/>
      <c r="B2" s="120" t="s">
        <v>44</v>
      </c>
      <c r="C2" s="120"/>
      <c r="D2" s="120"/>
      <c r="E2" s="120"/>
      <c r="F2" s="120"/>
      <c r="G2" s="105" t="s">
        <v>146</v>
      </c>
      <c r="H2" s="125"/>
      <c r="I2" s="125"/>
      <c r="J2" s="125"/>
      <c r="K2" s="130"/>
      <c r="L2" s="105" t="s">
        <v>147</v>
      </c>
      <c r="M2" s="120"/>
      <c r="N2" s="120"/>
      <c r="O2" s="106"/>
      <c r="P2" s="105" t="s">
        <v>148</v>
      </c>
      <c r="Q2" s="120"/>
      <c r="R2" s="106"/>
      <c r="S2" s="69" t="s">
        <v>149</v>
      </c>
      <c r="T2" s="124" t="s">
        <v>37</v>
      </c>
      <c r="U2" s="125"/>
      <c r="V2" s="125"/>
      <c r="W2" s="125"/>
      <c r="X2" s="125"/>
      <c r="Y2" s="130"/>
      <c r="Z2" s="124" t="s">
        <v>38</v>
      </c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30"/>
      <c r="AO2" s="124" t="s">
        <v>41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30"/>
    </row>
    <row r="3" spans="1:57" s="4" customFormat="1" ht="39" x14ac:dyDescent="0.3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274</v>
      </c>
      <c r="W3" s="46" t="s">
        <v>275</v>
      </c>
      <c r="X3" s="46" t="s">
        <v>102</v>
      </c>
      <c r="Y3" s="47" t="s">
        <v>37</v>
      </c>
      <c r="Z3" s="98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35">
      <c r="A4" s="33"/>
      <c r="B4" s="135" t="s">
        <v>109</v>
      </c>
      <c r="C4" s="136"/>
      <c r="D4" s="136"/>
      <c r="E4" s="136"/>
      <c r="F4" s="136"/>
      <c r="G4" s="135" t="s">
        <v>153</v>
      </c>
      <c r="H4" s="109"/>
      <c r="I4" s="109"/>
      <c r="J4" s="109"/>
      <c r="K4" s="109"/>
      <c r="L4" s="136"/>
      <c r="M4" s="136"/>
      <c r="N4" s="136"/>
      <c r="O4" s="136"/>
      <c r="P4" s="136"/>
      <c r="Q4" s="136"/>
      <c r="R4" s="136"/>
      <c r="S4" s="137"/>
      <c r="T4" s="135" t="s">
        <v>116</v>
      </c>
      <c r="U4" s="136"/>
      <c r="V4" s="136"/>
      <c r="W4" s="136"/>
      <c r="X4" s="136"/>
      <c r="Y4" s="60" t="s">
        <v>109</v>
      </c>
      <c r="Z4" s="108" t="s">
        <v>116</v>
      </c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60" t="s">
        <v>109</v>
      </c>
      <c r="AO4" s="109" t="s">
        <v>117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60" t="s">
        <v>109</v>
      </c>
    </row>
    <row r="5" spans="1:57" ht="15" customHeight="1" x14ac:dyDescent="0.35">
      <c r="A5" s="3"/>
      <c r="B5" s="111" t="s">
        <v>101</v>
      </c>
      <c r="C5" s="112"/>
      <c r="D5" s="112"/>
      <c r="E5" s="112"/>
      <c r="F5" s="112"/>
      <c r="G5" s="131" t="s">
        <v>99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5"/>
      <c r="T5" s="132" t="s">
        <v>99</v>
      </c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4"/>
    </row>
    <row r="6" spans="1:57" s="4" customFormat="1" ht="34.5" customHeight="1" x14ac:dyDescent="0.3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35">
      <c r="A7" s="20">
        <v>38718</v>
      </c>
      <c r="B7" s="12"/>
      <c r="C7" s="12"/>
      <c r="D7" s="12"/>
      <c r="E7" s="12"/>
      <c r="F7" s="9"/>
      <c r="G7" s="9" t="e">
        <f>+'Base original'!G8</f>
        <v>#NAME?</v>
      </c>
      <c r="H7" s="12"/>
      <c r="I7" s="12"/>
      <c r="J7" s="12"/>
      <c r="K7" s="9"/>
      <c r="L7" s="9" t="e">
        <f>+'Base original'!Q8</f>
        <v>#NAME?</v>
      </c>
      <c r="M7" s="12"/>
      <c r="N7" s="12"/>
      <c r="O7" s="9"/>
      <c r="P7" s="9" t="e">
        <f>+'Base original'!Y8</f>
        <v>#NAME?</v>
      </c>
      <c r="Q7" s="12"/>
      <c r="R7" s="9"/>
      <c r="S7" s="10" t="e">
        <f>+'Base original'!AE8</f>
        <v>#NAME?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3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3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3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3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3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3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3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3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3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3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3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35">
      <c r="A19" s="20">
        <v>39083</v>
      </c>
      <c r="B19" s="12" t="e">
        <f>+'Base original'!B20/'Base original'!B8*100-100</f>
        <v>#NAME?</v>
      </c>
      <c r="C19" s="12" t="e">
        <f>+'Base original'!C20/'Base original'!C8*100-100</f>
        <v>#NAME?</v>
      </c>
      <c r="D19" s="12" t="e">
        <f>+'Base original'!D20/'Base original'!D8*100-100</f>
        <v>#NAME?</v>
      </c>
      <c r="E19" s="12" t="e">
        <f>+'Base original'!E20/'Base original'!E8*100-100</f>
        <v>#NAME?</v>
      </c>
      <c r="F19" s="9" t="e">
        <f>+'Base original'!F20/'Base original'!F8*100-100</f>
        <v>#NAME?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 t="e">
        <f>+('Base original'!AH20/'Base original'!AH8*100-100)*'Base original'!AH8/'Base original'!$AM8</f>
        <v>#NAME?</v>
      </c>
      <c r="U19" s="12" t="e">
        <f>+('Base original'!AI20/'Base original'!AI8*100-100)*'Base original'!AI8/'Base original'!$AM8</f>
        <v>#NAME?</v>
      </c>
      <c r="V19" s="12"/>
      <c r="W19" s="12"/>
      <c r="X19" s="12" t="e">
        <f>+('Base original'!AL20/'Base original'!AL8*100-100)*'Base original'!AL8/'Base original'!$AM8</f>
        <v>#NAME?</v>
      </c>
      <c r="Y19" s="9" t="e">
        <f>+('Base original'!AM20/'Base original'!AM8*100-100)*'Base original'!AM8/'Base original'!$AM8</f>
        <v>#NAME?</v>
      </c>
      <c r="Z19" s="12" t="e">
        <f>+('Base original'!AM20/'Base original'!AM8*100-100)*'Base original'!AM8/'Base original'!$AY8</f>
        <v>#NAME?</v>
      </c>
      <c r="AA19" s="12" t="e">
        <f>+('Base original'!AN20/'Base original'!AN8*100-100)*'Base original'!AN8/'Base original'!$AY8</f>
        <v>#NAME?</v>
      </c>
      <c r="AB19" s="12"/>
      <c r="AC19" s="12"/>
      <c r="AD19" s="12"/>
      <c r="AE19" s="12"/>
      <c r="AF19" s="12"/>
      <c r="AG19" s="12" t="e">
        <f>+('Base original'!AT20/'Base original'!AT8*100-100)*'Base original'!AT8/'Base original'!$AY8</f>
        <v>#NAME?</v>
      </c>
      <c r="AH19" s="12" t="e">
        <f>+('Base original'!AU20/'Base original'!AU8*100-100)*'Base original'!AU8/'Base original'!$AY8</f>
        <v>#NAME?</v>
      </c>
      <c r="AI19" s="12" t="e">
        <f>+('Base original'!AV20/'Base original'!AV8*100-100)*'Base original'!AV8/'Base original'!$AY8</f>
        <v>#NAME?</v>
      </c>
      <c r="AJ19" s="12" t="e">
        <f>+('Base original'!AW20/'Base original'!AW8*100-100)*'Base original'!AW8/'Base original'!$AY8</f>
        <v>#NAME?</v>
      </c>
      <c r="AK19" s="12" t="e">
        <f>+('Base original'!AX20/'Base original'!AX8*100-100)*'Base original'!AX8/'Base original'!$AY8</f>
        <v>#NAME?</v>
      </c>
      <c r="AL19" s="12" t="e">
        <f>+(('Base original'!AU20-'Base original'!AW20)/('Base original'!AU8-'Base original'!AW8)*100-100)*(('Base original'!AU8-'Base original'!AW8)/'Base original'!AY8)</f>
        <v>#NAME?</v>
      </c>
      <c r="AM19" s="12" t="e">
        <f>+(('Base original'!AV20-'Base original'!AX20)/('Base original'!AV8-'Base original'!AX8)*100-100)*(('Base original'!AV8-'Base original'!AX8)/'Base original'!AY8)</f>
        <v>#NAME?</v>
      </c>
      <c r="AN19" s="9" t="e">
        <f>+('Base original'!AY20/'Base original'!AY8*100-100)*'Base original'!AY8/'Base original'!$AY8</f>
        <v>#NAME?</v>
      </c>
      <c r="AO19" s="12" t="e">
        <f>+('Base original'!AY20/'Base original'!AY8*100-100)*'Base original'!AY8/'Base original'!$BJ8</f>
        <v>#NAME?</v>
      </c>
      <c r="AP19" s="12" t="e">
        <f>+('Base original'!AZ20/'Base original'!AZ8*100-100)*'Base original'!AZ8/'Base original'!$BJ8</f>
        <v>#NAME?</v>
      </c>
      <c r="AQ19" s="12" t="e">
        <f>+('Base original'!BA20/'Base original'!BA8*100-100)*'Base original'!BA8/'Base original'!$BJ8</f>
        <v>#NAME?</v>
      </c>
      <c r="AR19" s="12" t="e">
        <f>+('Base original'!BB20/'Base original'!BB8*100-100)*'Base original'!BB8/'Base original'!$BJ8</f>
        <v>#NAME?</v>
      </c>
      <c r="AS19" s="12" t="e">
        <f>+('Base original'!BC20/'Base original'!BC8*100-100)*'Base original'!BC8/'Base original'!$BJ8</f>
        <v>#NAME?</v>
      </c>
      <c r="AT19" s="12" t="e">
        <f>+('Base original'!BD20/'Base original'!BD8*100-100)*'Base original'!BD8/'Base original'!$BJ8</f>
        <v>#NAME?</v>
      </c>
      <c r="AU19" s="12" t="e">
        <f>+('Base original'!BE20/'Base original'!BE8*100-100)*'Base original'!BE8/'Base original'!$BJ8</f>
        <v>#NAME?</v>
      </c>
      <c r="AV19" s="12" t="e">
        <f>+('Base original'!BF20/'Base original'!BF8*100-100)*'Base original'!BF8/'Base original'!$BJ8</f>
        <v>#NAME?</v>
      </c>
      <c r="AW19" s="12" t="e">
        <f>+('Base original'!BG20/'Base original'!BG8*100-100)*'Base original'!BG8/'Base original'!$BJ8</f>
        <v>#NAME?</v>
      </c>
      <c r="AX19" s="12" t="e">
        <f>+('Base original'!BH20/'Base original'!BH8*100-100)*'Base original'!BH8/'Base original'!$BJ8</f>
        <v>#NAME?</v>
      </c>
      <c r="AY19" s="12" t="e">
        <f>+('Base original'!BI20/'Base original'!BI8*100-100)*'Base original'!BI8/'Base original'!$BJ8</f>
        <v>#NAME?</v>
      </c>
      <c r="AZ19" s="12" t="e">
        <f>+(('Base original'!BF20-'Base original'!BH20)/('Base original'!BF8-'Base original'!BH8)*100-100)*('Base original'!BF8-'Base original'!BH8)/'Base original'!$BJ8</f>
        <v>#NAME?</v>
      </c>
      <c r="BA19" s="12" t="e">
        <f>+(('Base original'!BG20-'Base original'!BI20)/('Base original'!BG8-'Base original'!BI8)*100-100)*('Base original'!BG8-'Base original'!BI8)/'Base original'!$BJ8</f>
        <v>#NAME?</v>
      </c>
      <c r="BB19" s="9" t="e">
        <f>+('Base original'!BJ20/'Base original'!BJ8*100-100)*'Base original'!BJ8/'Base original'!$BJ8</f>
        <v>#NAME?</v>
      </c>
      <c r="BC19" s="6"/>
    </row>
    <row r="20" spans="1:55" x14ac:dyDescent="0.3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3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3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3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3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3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3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3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3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3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3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3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3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3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3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3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3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3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3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3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3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3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3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3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 t="e">
        <f>+('Base original'!AJ44/'Base original'!AJ32*100-100)*'Base original'!AJ32/'Base original'!$AM32</f>
        <v>#NAME?</v>
      </c>
      <c r="W43" s="12" t="e">
        <f>+('Base original'!AK44/'Base original'!AK32*100-100)*'Base original'!AK32/'Base original'!$AM32</f>
        <v>#NAME?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 t="e">
        <f>+('Base original'!AO44/'Base original'!AO32*100-100)*'Base original'!AO32/'Base original'!$AY32</f>
        <v>#NAME?</v>
      </c>
      <c r="AC43" s="12" t="e">
        <f>+('Base original'!AP44/'Base original'!AP32*100-100)*'Base original'!AP32/'Base original'!$AY32</f>
        <v>#NAME?</v>
      </c>
      <c r="AD43" s="12" t="e">
        <f>+('Base original'!AQ44/'Base original'!AQ32*100-100)*'Base original'!AQ32/'Base original'!$AY32</f>
        <v>#NAME?</v>
      </c>
      <c r="AE43" s="12" t="e">
        <f>+('Base original'!AR44/'Base original'!AR32*100-100)*'Base original'!AR32/'Base original'!$AY32</f>
        <v>#NAME?</v>
      </c>
      <c r="AF43" s="12" t="e">
        <f>+('Base original'!AS44/'Base original'!AS32*100-100)*'Base original'!AS32/'Base original'!$AY32</f>
        <v>#NAME?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3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3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3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3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3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3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3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3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3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3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3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3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3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3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3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3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3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3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3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3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3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3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3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3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3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3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3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3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3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3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3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3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3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3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3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3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3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3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3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3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3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3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3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3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3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3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3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3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3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3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3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3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3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1.1227910636477572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3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3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3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3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3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-0.25788667419377898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3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3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3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3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3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3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3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3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3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3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3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3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3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3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3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3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3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3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3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3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3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3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3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3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3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3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3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3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3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3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3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3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3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3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3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3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3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3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3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3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3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3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3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3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3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3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3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3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3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3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3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3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3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3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3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3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3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3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3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3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3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3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3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3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3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3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3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3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3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3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3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3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3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3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3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3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-0.47437651246534962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3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3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3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3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3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3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3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3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3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3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3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3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0.71867531078236724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0.28738671475270955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0.43128859602965758</v>
      </c>
      <c r="BB189" s="9">
        <f>+('Base original'!BJ190/'Base original'!BJ178*100-100)*'Base original'!BJ178/'Base original'!$BJ178</f>
        <v>3.8918877342495364</v>
      </c>
    </row>
    <row r="190" spans="1:54" x14ac:dyDescent="0.3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9.748358745125941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10.283827935348587</v>
      </c>
      <c r="W190" s="12">
        <f>+('Base original'!AK191/'Base original'!AK179*100-100)*'Base original'!AK179/'Base original'!$AM179</f>
        <v>11.71345324234103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-15.216267963504883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-1.9937675532734003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-1.0123896304127182</v>
      </c>
      <c r="AI190" s="12">
        <f>+('Base original'!AV191/'Base original'!AV179*100-100)*'Base original'!AV179/'Base original'!$AY179</f>
        <v>0.12901780466768523</v>
      </c>
      <c r="AJ190" s="12">
        <f>+('Base original'!AW191/'Base original'!AW179*100-100)*'Base original'!AW179/'Base original'!$AY179</f>
        <v>-4.4976769341477185</v>
      </c>
      <c r="AK190" s="12">
        <f>+('Base original'!AX191/'Base original'!AX179*100-100)*'Base original'!AX179/'Base original'!$AY179</f>
        <v>-6.1225308388430856E-2</v>
      </c>
      <c r="AL190" s="12">
        <f>+(('Base original'!AU191-'Base original'!AW191)/('Base original'!AU179-'Base original'!AW179)*100-100)*(('Base original'!AU179-'Base original'!AW179)/'Base original'!AY179)</f>
        <v>3.4852873037350007</v>
      </c>
      <c r="AM190" s="12">
        <f>+(('Base original'!AV191-'Base original'!AX191)/('Base original'!AV179-'Base original'!AX179)*100-100)*(('Base original'!AV179-'Base original'!AX179)/'Base original'!AY179)</f>
        <v>0.19024311305611613</v>
      </c>
      <c r="AN190" s="9">
        <f>+('Base original'!AY191/'Base original'!AY179*100-100)*'Base original'!AY179/'Base original'!$AY179</f>
        <v>4.380148699917072</v>
      </c>
      <c r="AO190" s="12">
        <f>+('Base original'!AY191/'Base original'!AY179*100-100)*'Base original'!AY179/'Base original'!$BJ179</f>
        <v>2.6149210119461692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4.7644905298613802E-2</v>
      </c>
      <c r="AU190" s="12">
        <f>+('Base original'!BE191/'Base original'!BE179*100-100)*'Base original'!BE179/'Base original'!$BJ179</f>
        <v>0.81710558306642511</v>
      </c>
      <c r="AV190" s="12">
        <f>+('Base original'!BF191/'Base original'!BF179*100-100)*'Base original'!BF179/'Base original'!$BJ179</f>
        <v>3.3398266482104395</v>
      </c>
      <c r="AW190" s="12">
        <f>+('Base original'!BG191/'Base original'!BG179*100-100)*'Base original'!BG179/'Base original'!$BJ179</f>
        <v>0.75103419567929008</v>
      </c>
      <c r="AX190" s="12">
        <f>+('Base original'!BH191/'Base original'!BH179*100-100)*'Base original'!BH179/'Base original'!$BJ179</f>
        <v>5.154750470502738</v>
      </c>
      <c r="AY190" s="12">
        <f>+('Base original'!BI191/'Base original'!BI179*100-100)*'Base original'!BI179/'Base original'!$BJ179</f>
        <v>0.29144245759762383</v>
      </c>
      <c r="AZ190" s="12">
        <f>+(('Base original'!BF191-'Base original'!BH191)/('Base original'!BF179-'Base original'!BH179)*100-100)*('Base original'!BF179-'Base original'!BH179)/'Base original'!$BJ179</f>
        <v>-1.8149238222922974</v>
      </c>
      <c r="BA190" s="12">
        <f>+(('Base original'!BG191-'Base original'!BI191)/('Base original'!BG179-'Base original'!BI179)*100-100)*('Base original'!BG179-'Base original'!BI179)/'Base original'!$BJ179</f>
        <v>0.45959173808166648</v>
      </c>
      <c r="BB190" s="9">
        <f>+('Base original'!BJ191/'Base original'!BJ179*100-100)*'Base original'!BJ179/'Base original'!$BJ179</f>
        <v>4.9954597570674792</v>
      </c>
    </row>
    <row r="191" spans="1:54" x14ac:dyDescent="0.3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original'!$AM180</f>
        <v>10.67709826862559</v>
      </c>
      <c r="U191" s="12">
        <f>+('Base original'!AI192/'Base original'!AI180*100-100)*'Base original'!AI180/'Base original'!$AM180</f>
        <v>25.160617638334536</v>
      </c>
      <c r="V191" s="12">
        <f>+('Base original'!AJ192/'Base original'!AJ180*100-100)*'Base original'!AJ180/'Base original'!$AM180</f>
        <v>12.761074776487677</v>
      </c>
      <c r="W191" s="12">
        <f>+('Base original'!AK192/'Base original'!AK180*100-100)*'Base original'!AK180/'Base original'!$AM180</f>
        <v>12.399542861846795</v>
      </c>
      <c r="X191" s="12">
        <f>+('Base original'!AL192/'Base original'!AL180*100-100)*'Base original'!AL180/'Base original'!$AM180</f>
        <v>20.582932066939346</v>
      </c>
      <c r="Y191" s="9">
        <f>+('Base original'!AM192/'Base original'!AM180*100-100)*'Base original'!AM180/'Base original'!$AM180</f>
        <v>56.420647973899463</v>
      </c>
      <c r="Z191" s="12">
        <f>+('Base original'!AM192/'Base original'!AM180*100-100)*'Base original'!AM180/'Base original'!$AY180</f>
        <v>18.000637592712483</v>
      </c>
      <c r="AA191" s="12">
        <f>+('Base original'!AN192/'Base original'!AN180*100-100)*'Base original'!AN180/'Base original'!$AY180</f>
        <v>-17.162213767030433</v>
      </c>
      <c r="AB191" s="12">
        <f>+('Base original'!AO192/'Base original'!AO180*100-100)*'Base original'!AO180/'Base original'!$AY180</f>
        <v>-11.305483698533127</v>
      </c>
      <c r="AC191" s="12">
        <f>+('Base original'!AP192/'Base original'!AP180*100-100)*'Base original'!AP180/'Base original'!$AY180</f>
        <v>-5.860610762616508</v>
      </c>
      <c r="AD191" s="12">
        <f>+('Base original'!AQ192/'Base original'!AQ180*100-100)*'Base original'!AQ180/'Base original'!$AY180</f>
        <v>-5.4448729359166208</v>
      </c>
      <c r="AE191" s="12">
        <f>+('Base original'!AR192/'Base original'!AR180*100-100)*'Base original'!AR180/'Base original'!$AY180</f>
        <v>-5.3001967639327576</v>
      </c>
      <c r="AF191" s="12">
        <f>+('Base original'!AS192/'Base original'!AS180*100-100)*'Base original'!AS180/'Base original'!$AY180</f>
        <v>-0.55653330456457295</v>
      </c>
      <c r="AG191" s="12">
        <f>+('Base original'!AT192/'Base original'!AT180*100-100)*'Base original'!AT180/'Base original'!$AY180</f>
        <v>2.5339756264869107</v>
      </c>
      <c r="AH191" s="12">
        <f>+('Base original'!AU192/'Base original'!AU180*100-100)*'Base original'!AU180/'Base original'!$AY180</f>
        <v>-0.80404693567331342</v>
      </c>
      <c r="AI191" s="12">
        <f>+('Base original'!AV192/'Base original'!AV180*100-100)*'Base original'!AV180/'Base original'!$AY180</f>
        <v>0.1524443402738539</v>
      </c>
      <c r="AJ191" s="12">
        <f>+('Base original'!AW192/'Base original'!AW180*100-100)*'Base original'!AW180/'Base original'!$AY180</f>
        <v>-3.9385507367078159</v>
      </c>
      <c r="AK191" s="12">
        <f>+('Base original'!AX192/'Base original'!AX180*100-100)*'Base original'!AX180/'Base original'!$AY180</f>
        <v>-1.4511364664496979E-2</v>
      </c>
      <c r="AL191" s="12">
        <f>+(('Base original'!AU192-'Base original'!AW192)/('Base original'!AU180-'Base original'!AW180)*100-100)*(('Base original'!AU180-'Base original'!AW180)/'Base original'!AY180)</f>
        <v>3.1345038010345005</v>
      </c>
      <c r="AM191" s="12">
        <f>+(('Base original'!AV192-'Base original'!AX192)/('Base original'!AV180-'Base original'!AX180)*100-100)*(('Base original'!AV180-'Base original'!AX180)/'Base original'!AY180)</f>
        <v>0.16695570493835102</v>
      </c>
      <c r="AN191" s="9">
        <f>+('Base original'!AY192/'Base original'!AY180*100-100)*'Base original'!AY180/'Base original'!$AY180</f>
        <v>6.6738589581417926</v>
      </c>
      <c r="AO191" s="12">
        <f>+('Base original'!AY192/'Base original'!AY180*100-100)*'Base original'!AY180/'Base original'!$BJ180</f>
        <v>3.9517038092326895</v>
      </c>
      <c r="AP191" s="12">
        <f>+('Base original'!AZ192/'Base original'!AZ180*100-100)*'Base original'!AZ180/'Base original'!$BJ180</f>
        <v>-0.47956188130034161</v>
      </c>
      <c r="AQ191" s="12">
        <f>+('Base original'!BA192/'Base original'!BA180*100-100)*'Base original'!BA180/'Base original'!$BJ180</f>
        <v>2.9200606692820998</v>
      </c>
      <c r="AR191" s="12">
        <f>+('Base original'!BB192/'Base original'!BB180*100-100)*'Base original'!BB180/'Base original'!$BJ180</f>
        <v>0.16973505746569204</v>
      </c>
      <c r="AS191" s="12">
        <f>+('Base original'!BC192/'Base original'!BC180*100-100)*'Base original'!BC180/'Base original'!$BJ180</f>
        <v>-2.0203821502821268E-2</v>
      </c>
      <c r="AT191" s="12">
        <f>+('Base original'!BD192/'Base original'!BD180*100-100)*'Base original'!BD180/'Base original'!$BJ180</f>
        <v>4.8392978275254926E-2</v>
      </c>
      <c r="AU191" s="12">
        <f>+('Base original'!BE192/'Base original'!BE180*100-100)*'Base original'!BE180/'Base original'!$BJ180</f>
        <v>0.87757950703119258</v>
      </c>
      <c r="AV191" s="12">
        <f>+('Base original'!BF192/'Base original'!BF180*100-100)*'Base original'!BF180/'Base original'!$BJ180</f>
        <v>2.8058598349624075</v>
      </c>
      <c r="AW191" s="12">
        <f>+('Base original'!BG192/'Base original'!BG180*100-100)*'Base original'!BG180/'Base original'!$BJ180</f>
        <v>0.7811382738232624</v>
      </c>
      <c r="AX191" s="12">
        <f>+('Base original'!BH192/'Base original'!BH180*100-100)*'Base original'!BH180/'Base original'!$BJ180</f>
        <v>4.3974294577237991</v>
      </c>
      <c r="AY191" s="12">
        <f>+('Base original'!BI192/'Base original'!BI180*100-100)*'Base original'!BI180/'Base original'!$BJ180</f>
        <v>0.29057952875519005</v>
      </c>
      <c r="AZ191" s="12">
        <f>+(('Base original'!BF192-'Base original'!BH192)/('Base original'!BF180-'Base original'!BH180)*100-100)*('Base original'!BF180-'Base original'!BH180)/'Base original'!$BJ180</f>
        <v>-1.5915696227613905</v>
      </c>
      <c r="BA191" s="12">
        <f>+(('Base original'!BG192-'Base original'!BI192)/('Base original'!BG180-'Base original'!BI180)*100-100)*('Base original'!BG180-'Base original'!BI180)/'Base original'!$BJ180</f>
        <v>0.49055874506807207</v>
      </c>
      <c r="BB191" s="9">
        <f>+('Base original'!BJ192/'Base original'!BJ180*100-100)*'Base original'!BJ180/'Base original'!$BJ180</f>
        <v>6.3666954407904228</v>
      </c>
    </row>
    <row r="192" spans="1:54" x14ac:dyDescent="0.3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original'!$AM181</f>
        <v>11.492176788009477</v>
      </c>
      <c r="U192" s="12">
        <f>+('Base original'!AI193/'Base original'!AI181*100-100)*'Base original'!AI181/'Base original'!$AM181</f>
        <v>21.827274834362591</v>
      </c>
      <c r="V192" s="12">
        <f>+('Base original'!AJ193/'Base original'!AJ181*100-100)*'Base original'!AJ181/'Base original'!$AM181</f>
        <v>9.4119069120767769</v>
      </c>
      <c r="W192" s="12">
        <f>+('Base original'!AK193/'Base original'!AK181*100-100)*'Base original'!AK181/'Base original'!$AM181</f>
        <v>12.41536792228589</v>
      </c>
      <c r="X192" s="12">
        <f>+('Base original'!AL193/'Base original'!AL181*100-100)*'Base original'!AL181/'Base original'!$AM181</f>
        <v>20.601009823555824</v>
      </c>
      <c r="Y192" s="9">
        <f>+('Base original'!AM193/'Base original'!AM181*100-100)*'Base original'!AM181/'Base original'!$AM181</f>
        <v>53.920461445927884</v>
      </c>
      <c r="Z192" s="12">
        <f>+('Base original'!AM193/'Base original'!AM181*100-100)*'Base original'!AM181/'Base original'!$AY181</f>
        <v>17.941960961225671</v>
      </c>
      <c r="AA192" s="12">
        <f>+('Base original'!AN193/'Base original'!AN181*100-100)*'Base original'!AN181/'Base original'!$AY181</f>
        <v>-15.946544206371049</v>
      </c>
      <c r="AB192" s="12">
        <f>+('Base original'!AO193/'Base original'!AO181*100-100)*'Base original'!AO181/'Base original'!$AY181</f>
        <v>-10.518949639024257</v>
      </c>
      <c r="AC192" s="12">
        <f>+('Base original'!AP193/'Base original'!AP181*100-100)*'Base original'!AP181/'Base original'!$AY181</f>
        <v>-5.0015507379935702</v>
      </c>
      <c r="AD192" s="12">
        <f>+('Base original'!AQ193/'Base original'!AQ181*100-100)*'Base original'!AQ181/'Base original'!$AY181</f>
        <v>-5.5173989010306883</v>
      </c>
      <c r="AE192" s="12">
        <f>+('Base original'!AR193/'Base original'!AR181*100-100)*'Base original'!AR181/'Base original'!$AY181</f>
        <v>-4.879191224434253</v>
      </c>
      <c r="AF192" s="12">
        <f>+('Base original'!AS193/'Base original'!AS181*100-100)*'Base original'!AS181/'Base original'!$AY181</f>
        <v>-0.54840334291252546</v>
      </c>
      <c r="AG192" s="12">
        <f>+('Base original'!AT193/'Base original'!AT181*100-100)*'Base original'!AT181/'Base original'!$AY181</f>
        <v>2.8522780073773664</v>
      </c>
      <c r="AH192" s="12">
        <f>+('Base original'!AU193/'Base original'!AU181*100-100)*'Base original'!AU181/'Base original'!$AY181</f>
        <v>-0.64732270266102299</v>
      </c>
      <c r="AI192" s="12">
        <f>+('Base original'!AV193/'Base original'!AV181*100-100)*'Base original'!AV181/'Base original'!$AY181</f>
        <v>0.16280844820146767</v>
      </c>
      <c r="AJ192" s="12">
        <f>+('Base original'!AW193/'Base original'!AW181*100-100)*'Base original'!AW181/'Base original'!$AY181</f>
        <v>-3.4009392755508534</v>
      </c>
      <c r="AK192" s="12">
        <f>+('Base original'!AX193/'Base original'!AX181*100-100)*'Base original'!AX181/'Base original'!$AY181</f>
        <v>1.3562092389184198E-2</v>
      </c>
      <c r="AL192" s="12">
        <f>+(('Base original'!AU193-'Base original'!AW193)/('Base original'!AU181-'Base original'!AW181)*100-100)*(('Base original'!AU181-'Base original'!AW181)/'Base original'!AY181)</f>
        <v>2.7536165728898285</v>
      </c>
      <c r="AM192" s="12">
        <f>+(('Base original'!AV193-'Base original'!AX193)/('Base original'!AV181-'Base original'!AX181)*100-100)*(('Base original'!AV181-'Base original'!AX181)/'Base original'!AY181)</f>
        <v>0.14924635581228357</v>
      </c>
      <c r="AN192" s="9">
        <f>+('Base original'!AY193/'Base original'!AY181*100-100)*'Base original'!AY181/'Base original'!$AY181</f>
        <v>7.7505576909340741</v>
      </c>
      <c r="AO192" s="12">
        <f>+('Base original'!AY193/'Base original'!AY181*100-100)*'Base original'!AY181/'Base original'!$BJ181</f>
        <v>4.5282864935287535</v>
      </c>
      <c r="AP192" s="12">
        <f>+('Base original'!AZ193/'Base original'!AZ181*100-100)*'Base original'!AZ181/'Base original'!$BJ181</f>
        <v>6.1703360579188814E-2</v>
      </c>
      <c r="AQ192" s="12">
        <f>+('Base original'!BA193/'Base original'!BA181*100-100)*'Base original'!BA181/'Base original'!$BJ181</f>
        <v>1.6167919731880367</v>
      </c>
      <c r="AR192" s="12">
        <f>+('Base original'!BB193/'Base original'!BB181*100-100)*'Base original'!BB181/'Base original'!$BJ181</f>
        <v>-0.19798511677048955</v>
      </c>
      <c r="AS192" s="12">
        <f>+('Base original'!BC193/'Base original'!BC181*100-100)*'Base original'!BC181/'Base original'!$BJ181</f>
        <v>-2.0204943715755572E-2</v>
      </c>
      <c r="AT192" s="12">
        <f>+('Base original'!BD193/'Base original'!BD181*100-100)*'Base original'!BD181/'Base original'!$BJ181</f>
        <v>5.7702645573268957E-2</v>
      </c>
      <c r="AU192" s="12">
        <f>+('Base original'!BE193/'Base original'!BE181*100-100)*'Base original'!BE181/'Base original'!$BJ181</f>
        <v>0.69590270429025569</v>
      </c>
      <c r="AV192" s="12">
        <f>+('Base original'!BF193/'Base original'!BF181*100-100)*'Base original'!BF181/'Base original'!$BJ181</f>
        <v>2.3059232031277386</v>
      </c>
      <c r="AW192" s="12">
        <f>+('Base original'!BG193/'Base original'!BG181*100-100)*'Base original'!BG181/'Base original'!$BJ181</f>
        <v>0.82030928993386931</v>
      </c>
      <c r="AX192" s="12">
        <f>+('Base original'!BH193/'Base original'!BH181*100-100)*'Base original'!BH181/'Base original'!$BJ181</f>
        <v>3.6511771060972147</v>
      </c>
      <c r="AY192" s="12">
        <f>+('Base original'!BI193/'Base original'!BI181*100-100)*'Base original'!BI181/'Base original'!$BJ181</f>
        <v>0.29155449182155535</v>
      </c>
      <c r="AZ192" s="12">
        <f>+(('Base original'!BF193-'Base original'!BH193)/('Base original'!BF181-'Base original'!BH181)*100-100)*('Base original'!BF181-'Base original'!BH181)/'Base original'!$BJ181</f>
        <v>-1.3452539029694772</v>
      </c>
      <c r="BA192" s="12">
        <f>+(('Base original'!BG193-'Base original'!BI193)/('Base original'!BG181-'Base original'!BI181)*100-100)*('Base original'!BG181-'Base original'!BI181)/'Base original'!$BJ181</f>
        <v>0.52875479811231396</v>
      </c>
      <c r="BB192" s="9">
        <f>+('Base original'!BJ193/'Base original'!BJ181*100-100)*'Base original'!BJ181/'Base original'!$BJ181</f>
        <v>5.9256980118160811</v>
      </c>
    </row>
    <row r="193" spans="1:54" x14ac:dyDescent="0.3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original'!$AM182</f>
        <v>11.298619308032245</v>
      </c>
      <c r="U193" s="12">
        <f>+('Base original'!AI194/'Base original'!AI182*100-100)*'Base original'!AI182/'Base original'!$AM182</f>
        <v>22.397189165980215</v>
      </c>
      <c r="V193" s="12">
        <f>+('Base original'!AJ194/'Base original'!AJ182*100-100)*'Base original'!AJ182/'Base original'!$AM182</f>
        <v>10.244107652793888</v>
      </c>
      <c r="W193" s="12">
        <f>+('Base original'!AK194/'Base original'!AK182*100-100)*'Base original'!AK182/'Base original'!$AM182</f>
        <v>12.153081513186381</v>
      </c>
      <c r="X193" s="12">
        <f>+('Base original'!AL194/'Base original'!AL182*100-100)*'Base original'!AL182/'Base original'!$AM182</f>
        <v>19.441919334456365</v>
      </c>
      <c r="Y193" s="9">
        <f>+('Base original'!AM194/'Base original'!AM182*100-100)*'Base original'!AM182/'Base original'!$AM182</f>
        <v>53.13772780846881</v>
      </c>
      <c r="Z193" s="12">
        <f>+('Base original'!AM194/'Base original'!AM182*100-100)*'Base original'!AM182/'Base original'!$AY182</f>
        <v>18.020928005222849</v>
      </c>
      <c r="AA193" s="12">
        <f>+('Base original'!AN194/'Base original'!AN182*100-100)*'Base original'!AN182/'Base original'!$AY182</f>
        <v>-12.910910802229774</v>
      </c>
      <c r="AB193" s="12">
        <f>+('Base original'!AO194/'Base original'!AO182*100-100)*'Base original'!AO182/'Base original'!$AY182</f>
        <v>-9.1824960898522932</v>
      </c>
      <c r="AC193" s="12">
        <f>+('Base original'!AP194/'Base original'!AP182*100-100)*'Base original'!AP182/'Base original'!$AY182</f>
        <v>-3.8106753256970922</v>
      </c>
      <c r="AD193" s="12">
        <f>+('Base original'!AQ194/'Base original'!AQ182*100-100)*'Base original'!AQ182/'Base original'!$AY182</f>
        <v>-5.3718207641551938</v>
      </c>
      <c r="AE193" s="12">
        <f>+('Base original'!AR194/'Base original'!AR182*100-100)*'Base original'!AR182/'Base original'!$AY182</f>
        <v>-3.2751055656016397</v>
      </c>
      <c r="AF193" s="12">
        <f>+('Base original'!AS194/'Base original'!AS182*100-100)*'Base original'!AS182/'Base original'!$AY182</f>
        <v>-0.45330914677586859</v>
      </c>
      <c r="AG193" s="12">
        <f>+('Base original'!AT194/'Base original'!AT182*100-100)*'Base original'!AT182/'Base original'!$AY182</f>
        <v>2.9583542862980123</v>
      </c>
      <c r="AH193" s="12">
        <f>+('Base original'!AU194/'Base original'!AU182*100-100)*'Base original'!AU182/'Base original'!$AY182</f>
        <v>-1.0282730865574115</v>
      </c>
      <c r="AI193" s="12">
        <f>+('Base original'!AV194/'Base original'!AV182*100-100)*'Base original'!AV182/'Base original'!$AY182</f>
        <v>0.16497256757529977</v>
      </c>
      <c r="AJ193" s="12">
        <f>+('Base original'!AW194/'Base original'!AW182*100-100)*'Base original'!AW182/'Base original'!$AY182</f>
        <v>-3.3422828828940152</v>
      </c>
      <c r="AK193" s="12">
        <f>+('Base original'!AX194/'Base original'!AX182*100-100)*'Base original'!AX182/'Base original'!$AY182</f>
        <v>9.70561918008527E-3</v>
      </c>
      <c r="AL193" s="12">
        <f>+(('Base original'!AU194-'Base original'!AW194)/('Base original'!AU182-'Base original'!AW182)*100-100)*(('Base original'!AU182-'Base original'!AW182)/'Base original'!AY182)</f>
        <v>2.3140097963366029</v>
      </c>
      <c r="AM193" s="12">
        <f>+(('Base original'!AV194-'Base original'!AX194)/('Base original'!AV182-'Base original'!AX182)*100-100)*(('Base original'!AV182-'Base original'!AX182)/'Base original'!AY182)</f>
        <v>0.1552669483952146</v>
      </c>
      <c r="AN193" s="9">
        <f>+('Base original'!AY194/'Base original'!AY182*100-100)*'Base original'!AY182/'Base original'!$AY182</f>
        <v>10.537648234022924</v>
      </c>
      <c r="AO193" s="12">
        <f>+('Base original'!AY194/'Base original'!AY182*100-100)*'Base original'!AY182/'Base original'!$BJ182</f>
        <v>6.1619269952704565</v>
      </c>
      <c r="AP193" s="12">
        <f>+('Base original'!AZ194/'Base original'!AZ182*100-100)*'Base original'!AZ182/'Base original'!$BJ182</f>
        <v>0.46836706393414812</v>
      </c>
      <c r="AQ193" s="12">
        <f>+('Base original'!BA194/'Base original'!BA182*100-100)*'Base original'!BA182/'Base original'!$BJ182</f>
        <v>1.6734460742939863</v>
      </c>
      <c r="AR193" s="12">
        <f>+('Base original'!BB194/'Base original'!BB182*100-100)*'Base original'!BB182/'Base original'!$BJ182</f>
        <v>0.16779835861262582</v>
      </c>
      <c r="AS193" s="12">
        <f>+('Base original'!BC194/'Base original'!BC182*100-100)*'Base original'!BC182/'Base original'!$BJ182</f>
        <v>-1.9756448825193069E-2</v>
      </c>
      <c r="AT193" s="12">
        <f>+('Base original'!BD194/'Base original'!BD182*100-100)*'Base original'!BD182/'Base original'!$BJ182</f>
        <v>5.5299871744994643E-2</v>
      </c>
      <c r="AU193" s="12">
        <f>+('Base original'!BE194/'Base original'!BE182*100-100)*'Base original'!BE182/'Base original'!$BJ182</f>
        <v>0.42993306218451954</v>
      </c>
      <c r="AV193" s="12">
        <f>+('Base original'!BF194/'Base original'!BF182*100-100)*'Base original'!BF182/'Base original'!$BJ182</f>
        <v>1.9959810164107801</v>
      </c>
      <c r="AW193" s="12">
        <f>+('Base original'!BG194/'Base original'!BG182*100-100)*'Base original'!BG182/'Base original'!$BJ182</f>
        <v>0.83038200151387731</v>
      </c>
      <c r="AX193" s="12">
        <f>+('Base original'!BH194/'Base original'!BH182*100-100)*'Base original'!BH182/'Base original'!$BJ182</f>
        <v>2.9873734211693659</v>
      </c>
      <c r="AY193" s="12">
        <f>+('Base original'!BI194/'Base original'!BI182*100-100)*'Base original'!BI182/'Base original'!$BJ182</f>
        <v>0.30143636457481593</v>
      </c>
      <c r="AZ193" s="12">
        <f>+(('Base original'!BF194-'Base original'!BH194)/('Base original'!BF182-'Base original'!BH182)*100-100)*('Base original'!BF182-'Base original'!BH182)/'Base original'!$BJ182</f>
        <v>-0.99139240475858548</v>
      </c>
      <c r="BA193" s="12">
        <f>+(('Base original'!BG194-'Base original'!BI194)/('Base original'!BG182-'Base original'!BI182)*100-100)*('Base original'!BG182-'Base original'!BI182)/'Base original'!$BJ182</f>
        <v>0.52894563693906149</v>
      </c>
      <c r="BB193" s="9">
        <f>+('Base original'!BJ194/'Base original'!BJ182*100-100)*'Base original'!BJ182/'Base original'!$BJ182</f>
        <v>8.4745682093960255</v>
      </c>
    </row>
    <row r="194" spans="1:54" x14ac:dyDescent="0.3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original'!$AM183</f>
        <v>8.8847953858897206</v>
      </c>
      <c r="U194" s="12">
        <f>+('Base original'!AI195/'Base original'!AI183*100-100)*'Base original'!AI183/'Base original'!$AM183</f>
        <v>16.65714556861634</v>
      </c>
      <c r="V194" s="12">
        <f>+('Base original'!AJ195/'Base original'!AJ183*100-100)*'Base original'!AJ183/'Base original'!$AM183</f>
        <v>6.8837700750717223</v>
      </c>
      <c r="W194" s="12">
        <f>+('Base original'!AK195/'Base original'!AK183*100-100)*'Base original'!AK183/'Base original'!$AM183</f>
        <v>9.7733754935445454</v>
      </c>
      <c r="X194" s="12">
        <f>+('Base original'!AL195/'Base original'!AL183*100-100)*'Base original'!AL183/'Base original'!$AM183</f>
        <v>12.021180293138855</v>
      </c>
      <c r="Y194" s="9">
        <f>+('Base original'!AM195/'Base original'!AM183*100-100)*'Base original'!AM183/'Base original'!$AM183</f>
        <v>37.563121247644915</v>
      </c>
      <c r="Z194" s="12">
        <f>+('Base original'!AM195/'Base original'!AM183*100-100)*'Base original'!AM183/'Base original'!$AY183</f>
        <v>13.993149728695553</v>
      </c>
      <c r="AA194" s="12">
        <f>+('Base original'!AN195/'Base original'!AN183*100-100)*'Base original'!AN183/'Base original'!$AY183</f>
        <v>-8.3333568333598489</v>
      </c>
      <c r="AB194" s="12">
        <f>+('Base original'!AO195/'Base original'!AO183*100-100)*'Base original'!AO183/'Base original'!$AY183</f>
        <v>-6.9444360544776256</v>
      </c>
      <c r="AC194" s="12">
        <f>+('Base original'!AP195/'Base original'!AP183*100-100)*'Base original'!AP183/'Base original'!$AY183</f>
        <v>-2.1037887352237097</v>
      </c>
      <c r="AD194" s="12">
        <f>+('Base original'!AQ195/'Base original'!AQ183*100-100)*'Base original'!AQ183/'Base original'!$AY183</f>
        <v>-4.8406473192539163</v>
      </c>
      <c r="AE194" s="12">
        <f>+('Base original'!AR195/'Base original'!AR183*100-100)*'Base original'!AR183/'Base original'!$AY183</f>
        <v>-0.95662604108107385</v>
      </c>
      <c r="AF194" s="12">
        <f>+('Base original'!AS195/'Base original'!AS183*100-100)*'Base original'!AS183/'Base original'!$AY183</f>
        <v>-0.43229473780113514</v>
      </c>
      <c r="AG194" s="12">
        <f>+('Base original'!AT195/'Base original'!AT183*100-100)*'Base original'!AT183/'Base original'!$AY183</f>
        <v>2.730259383470345</v>
      </c>
      <c r="AH194" s="12">
        <f>+('Base original'!AU195/'Base original'!AU183*100-100)*'Base original'!AU183/'Base original'!$AY183</f>
        <v>-0.55002147362029818</v>
      </c>
      <c r="AI194" s="12">
        <f>+('Base original'!AV195/'Base original'!AV183*100-100)*'Base original'!AV183/'Base original'!$AY183</f>
        <v>0.1743671647387815</v>
      </c>
      <c r="AJ194" s="12">
        <f>+('Base original'!AW195/'Base original'!AW183*100-100)*'Base original'!AW183/'Base original'!$AY183</f>
        <v>-2.6163439705248184</v>
      </c>
      <c r="AK194" s="12">
        <f>+('Base original'!AX195/'Base original'!AX183*100-100)*'Base original'!AX183/'Base original'!$AY183</f>
        <v>1.5320483527485313E-2</v>
      </c>
      <c r="AL194" s="12">
        <f>+(('Base original'!AU195-'Base original'!AW195)/('Base original'!AU183-'Base original'!AW183)*100-100)*(('Base original'!AU183-'Base original'!AW183)/'Base original'!AY183)</f>
        <v>2.0663224969045206</v>
      </c>
      <c r="AM194" s="12">
        <f>+(('Base original'!AV195-'Base original'!AX195)/('Base original'!AV183-'Base original'!AX183)*100-100)*(('Base original'!AV183-'Base original'!AX183)/'Base original'!AY183)</f>
        <v>0.15904668121129631</v>
      </c>
      <c r="AN194" s="9">
        <f>+('Base original'!AY195/'Base original'!AY183*100-100)*'Base original'!AY183/'Base original'!$AY183</f>
        <v>10.615421456921865</v>
      </c>
      <c r="AO194" s="12">
        <f>+('Base original'!AY195/'Base original'!AY183*100-100)*'Base original'!AY183/'Base original'!$BJ183</f>
        <v>6.1993877744011776</v>
      </c>
      <c r="AP194" s="12">
        <f>+('Base original'!AZ195/'Base original'!AZ183*100-100)*'Base original'!AZ183/'Base original'!$BJ183</f>
        <v>1.3103268456287422</v>
      </c>
      <c r="AQ194" s="12">
        <f>+('Base original'!BA195/'Base original'!BA183*100-100)*'Base original'!BA183/'Base original'!$BJ183</f>
        <v>0.9403319046451929</v>
      </c>
      <c r="AR194" s="12">
        <f>+('Base original'!BB195/'Base original'!BB183*100-100)*'Base original'!BB183/'Base original'!$BJ183</f>
        <v>0.44397040958178535</v>
      </c>
      <c r="AS194" s="12">
        <f>+('Base original'!BC195/'Base original'!BC183*100-100)*'Base original'!BC183/'Base original'!$BJ183</f>
        <v>-3.0926424119448407E-2</v>
      </c>
      <c r="AT194" s="12">
        <f>+('Base original'!BD195/'Base original'!BD183*100-100)*'Base original'!BD183/'Base original'!$BJ183</f>
        <v>2.8843201595639308E-2</v>
      </c>
      <c r="AU194" s="12">
        <f>+('Base original'!BE195/'Base original'!BE183*100-100)*'Base original'!BE183/'Base original'!$BJ183</f>
        <v>0.32919878925739959</v>
      </c>
      <c r="AV194" s="12">
        <f>+('Base original'!BF195/'Base original'!BF183*100-100)*'Base original'!BF183/'Base original'!$BJ183</f>
        <v>1.7411355944836993</v>
      </c>
      <c r="AW194" s="12">
        <f>+('Base original'!BG195/'Base original'!BG183*100-100)*'Base original'!BG183/'Base original'!$BJ183</f>
        <v>0.73715581836541522</v>
      </c>
      <c r="AX194" s="12">
        <f>+('Base original'!BH195/'Base original'!BH183*100-100)*'Base original'!BH183/'Base original'!$BJ183</f>
        <v>2.4121507409453344</v>
      </c>
      <c r="AY194" s="12">
        <f>+('Base original'!BI195/'Base original'!BI183*100-100)*'Base original'!BI183/'Base original'!$BJ183</f>
        <v>0.27267560264987323</v>
      </c>
      <c r="AZ194" s="12">
        <f>+(('Base original'!BF195-'Base original'!BH195)/('Base original'!BF183-'Base original'!BH183)*100-100)*('Base original'!BF183-'Base original'!BH183)/'Base original'!$BJ183</f>
        <v>-0.67101514646163496</v>
      </c>
      <c r="BA194" s="12">
        <f>+(('Base original'!BG195-'Base original'!BI195)/('Base original'!BG183-'Base original'!BI183)*100-100)*('Base original'!BG183-'Base original'!BI183)/'Base original'!$BJ183</f>
        <v>0.46448021571554177</v>
      </c>
      <c r="BB194" s="9">
        <f>+('Base original'!BJ195/'Base original'!BJ183*100-100)*'Base original'!BJ183/'Base original'!$BJ183</f>
        <v>9.0145975702443906</v>
      </c>
    </row>
    <row r="195" spans="1:54" x14ac:dyDescent="0.35">
      <c r="A195" s="19">
        <v>44440</v>
      </c>
      <c r="B195" s="12">
        <f>+'Base original'!B196/'Base original'!B184*100-100</f>
        <v>3.336337209673971</v>
      </c>
      <c r="C195" s="12">
        <f>+'Base original'!C196/'Base original'!C184*100-100</f>
        <v>-4.4761747365749045</v>
      </c>
      <c r="D195" s="12">
        <f>+'Base original'!D196/'Base original'!D184*100-100</f>
        <v>12.012772150650378</v>
      </c>
      <c r="E195" s="12">
        <f>+'Base original'!E196/'Base original'!E184*100-100</f>
        <v>6.5275011571440729</v>
      </c>
      <c r="F195" s="9">
        <f>+'Base original'!F196/'Base original'!F184*100-100</f>
        <v>5.296489556284655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original'!$AM184</f>
        <v>6.7939921469468656</v>
      </c>
      <c r="U195" s="12">
        <f>+('Base original'!AI196/'Base original'!AI184*100-100)*'Base original'!AI184/'Base original'!$AM184</f>
        <v>14.112559545493502</v>
      </c>
      <c r="V195" s="12">
        <f>+('Base original'!AJ196/'Base original'!AJ184*100-100)*'Base original'!AJ184/'Base original'!$AM184</f>
        <v>6.168540661251475</v>
      </c>
      <c r="W195" s="12">
        <f>+('Base original'!AK196/'Base original'!AK184*100-100)*'Base original'!AK184/'Base original'!$AM184</f>
        <v>7.9440188842420287</v>
      </c>
      <c r="X195" s="12">
        <f>+('Base original'!AL196/'Base original'!AL184*100-100)*'Base original'!AL184/'Base original'!$AM184</f>
        <v>7.843272154451018</v>
      </c>
      <c r="Y195" s="9">
        <f>+('Base original'!AM196/'Base original'!AM184*100-100)*'Base original'!AM184/'Base original'!$AM184</f>
        <v>28.749823846891388</v>
      </c>
      <c r="Z195" s="12">
        <f>+('Base original'!AM196/'Base original'!AM184*100-100)*'Base original'!AM184/'Base original'!$AY184</f>
        <v>11.318638101128192</v>
      </c>
      <c r="AA195" s="12">
        <f>+('Base original'!AN196/'Base original'!AN184*100-100)*'Base original'!AN184/'Base original'!$AY184</f>
        <v>-5.5442821871670667</v>
      </c>
      <c r="AB195" s="12">
        <f>+('Base original'!AO196/'Base original'!AO184*100-100)*'Base original'!AO184/'Base original'!$AY184</f>
        <v>-5.1356906684201569</v>
      </c>
      <c r="AC195" s="12">
        <f>+('Base original'!AP196/'Base original'!AP184*100-100)*'Base original'!AP184/'Base original'!$AY184</f>
        <v>-0.82815491639804717</v>
      </c>
      <c r="AD195" s="12">
        <f>+('Base original'!AQ196/'Base original'!AQ184*100-100)*'Base original'!AQ184/'Base original'!$AY184</f>
        <v>-4.3075357520221083</v>
      </c>
      <c r="AE195" s="12">
        <f>+('Base original'!AR196/'Base original'!AR184*100-100)*'Base original'!AR184/'Base original'!$AY184</f>
        <v>-5.2450952509772629E-2</v>
      </c>
      <c r="AF195" s="12">
        <f>+('Base original'!AS196/'Base original'!AS184*100-100)*'Base original'!AS184/'Base original'!$AY184</f>
        <v>-0.35614056623713797</v>
      </c>
      <c r="AG195" s="12">
        <f>+('Base original'!AT196/'Base original'!AT184*100-100)*'Base original'!AT184/'Base original'!$AY184</f>
        <v>2.4199793340804292</v>
      </c>
      <c r="AH195" s="12">
        <f>+('Base original'!AU196/'Base original'!AU184*100-100)*'Base original'!AU184/'Base original'!$AY184</f>
        <v>0.20478247451098386</v>
      </c>
      <c r="AI195" s="12">
        <f>+('Base original'!AV196/'Base original'!AV184*100-100)*'Base original'!AV184/'Base original'!$AY184</f>
        <v>0.17754053647312446</v>
      </c>
      <c r="AJ195" s="12">
        <f>+('Base original'!AW196/'Base original'!AW184*100-100)*'Base original'!AW184/'Base original'!$AY184</f>
        <v>-2.0179640091513482</v>
      </c>
      <c r="AK195" s="12">
        <f>+('Base original'!AX196/'Base original'!AX184*100-100)*'Base original'!AX184/'Base original'!$AY184</f>
        <v>1.4625803552451635E-2</v>
      </c>
      <c r="AL195" s="12">
        <f>+(('Base original'!AU196-'Base original'!AW196)/('Base original'!AU184-'Base original'!AW184)*100-100)*(('Base original'!AU184-'Base original'!AW184)/'Base original'!AY184)</f>
        <v>2.2227464836623336</v>
      </c>
      <c r="AM195" s="12">
        <f>+(('Base original'!AV196-'Base original'!AX196)/('Base original'!AV184-'Base original'!AX184)*100-100)*(('Base original'!AV184-'Base original'!AX184)/'Base original'!AY184)</f>
        <v>0.16291473292067266</v>
      </c>
      <c r="AN195" s="9">
        <f>+('Base original'!AY196/'Base original'!AY184*100-100)*'Base original'!AY184/'Base original'!$AY184</f>
        <v>10.579996464624529</v>
      </c>
      <c r="AO195" s="12">
        <f>+('Base original'!AY196/'Base original'!AY184*100-100)*'Base original'!AY184/'Base original'!$BJ184</f>
        <v>6.1091958972122118</v>
      </c>
      <c r="AP195" s="12">
        <f>+('Base original'!AZ196/'Base original'!AZ184*100-100)*'Base original'!AZ184/'Base original'!$BJ184</f>
        <v>1.2767453217363709</v>
      </c>
      <c r="AQ195" s="12">
        <f>+('Base original'!BA196/'Base original'!BA184*100-100)*'Base original'!BA184/'Base original'!$BJ184</f>
        <v>0.51698685739604244</v>
      </c>
      <c r="AR195" s="12">
        <f>+('Base original'!BB196/'Base original'!BB184*100-100)*'Base original'!BB184/'Base original'!$BJ184</f>
        <v>0.70486712301904408</v>
      </c>
      <c r="AS195" s="12">
        <f>+('Base original'!BC196/'Base original'!BC184*100-100)*'Base original'!BC184/'Base original'!$BJ184</f>
        <v>-5.5242271345553602E-2</v>
      </c>
      <c r="AT195" s="12">
        <f>+('Base original'!BD196/'Base original'!BD184*100-100)*'Base original'!BD184/'Base original'!$BJ184</f>
        <v>-5.7956359799735775E-3</v>
      </c>
      <c r="AU195" s="12">
        <f>+('Base original'!BE196/'Base original'!BE184*100-100)*'Base original'!BE184/'Base original'!$BJ184</f>
        <v>0.32047492009466133</v>
      </c>
      <c r="AV195" s="12">
        <f>+('Base original'!BF196/'Base original'!BF184*100-100)*'Base original'!BF184/'Base original'!$BJ184</f>
        <v>1.3891483853133795</v>
      </c>
      <c r="AW195" s="12">
        <f>+('Base original'!BG196/'Base original'!BG184*100-100)*'Base original'!BG184/'Base original'!$BJ184</f>
        <v>0.58888183779086523</v>
      </c>
      <c r="AX195" s="12">
        <f>+('Base original'!BH196/'Base original'!BH184*100-100)*'Base original'!BH184/'Base original'!$BJ184</f>
        <v>2.1749776165894832</v>
      </c>
      <c r="AY195" s="12">
        <f>+('Base original'!BI196/'Base original'!BI184*100-100)*'Base original'!BI184/'Base original'!$BJ184</f>
        <v>0.2192495546780959</v>
      </c>
      <c r="AZ195" s="12">
        <f>+(('Base original'!BF196-'Base original'!BH196)/('Base original'!BF184-'Base original'!BH184)*100-100)*('Base original'!BF184-'Base original'!BH184)/'Base original'!$BJ184</f>
        <v>-0.78582923127610449</v>
      </c>
      <c r="BA195" s="12">
        <f>+(('Base original'!BG196-'Base original'!BI196)/('Base original'!BG184-'Base original'!BI184)*100-100)*('Base original'!BG184-'Base original'!BI184)/'Base original'!$BJ184</f>
        <v>0.36963228311276919</v>
      </c>
      <c r="BB195" s="9">
        <f>+('Base original'!BJ196/'Base original'!BJ184*100-100)*'Base original'!BJ184/'Base original'!$BJ184</f>
        <v>8.4510352639694872</v>
      </c>
    </row>
    <row r="196" spans="1:54" x14ac:dyDescent="0.35">
      <c r="A196" s="19">
        <v>44470</v>
      </c>
      <c r="B196" s="12">
        <f>+'Base original'!B197/'Base original'!B185*100-100</f>
        <v>5.1855735093384538</v>
      </c>
      <c r="C196" s="12">
        <f>+'Base original'!C197/'Base original'!C185*100-100</f>
        <v>-2.6831796340615313</v>
      </c>
      <c r="D196" s="12">
        <f>+'Base original'!D197/'Base original'!D185*100-100</f>
        <v>12.682042341016086</v>
      </c>
      <c r="E196" s="12">
        <f>+'Base original'!E197/'Base original'!E185*100-100</f>
        <v>14.515075320269005</v>
      </c>
      <c r="F196" s="9">
        <f>+'Base original'!F197/'Base original'!F185*100-100</f>
        <v>7.1070596118041749</v>
      </c>
      <c r="G196" s="9">
        <f>+'Base original'!G197</f>
        <v>19.79</v>
      </c>
      <c r="H196" s="12">
        <f>+'Base original'!J197/'Base original'!$H197*'Base original'!I197</f>
        <v>9.7660041531747144</v>
      </c>
      <c r="I196" s="12">
        <f>+'Base original'!L197/'Base original'!$H197*'Base original'!K197</f>
        <v>1.1510954291613875</v>
      </c>
      <c r="J196" s="12">
        <f>+'Base original'!N197/'Base original'!$H197*'Base original'!M197</f>
        <v>2.8460256229762071</v>
      </c>
      <c r="K196" s="9">
        <f>+'Base original'!P197/'Base original'!$H197*'Base original'!O197</f>
        <v>6.0268557886339096</v>
      </c>
      <c r="L196" s="9">
        <f>+'Base original'!Q197</f>
        <v>7.08</v>
      </c>
      <c r="M196" s="12">
        <f>+'Base original'!T197/'Base original'!$R197*'Base original'!S197</f>
        <v>0.32797699114633072</v>
      </c>
      <c r="N196" s="12">
        <f>+'Base original'!V197/'Base original'!$R197*'Base original'!U197</f>
        <v>2.6552972170531293</v>
      </c>
      <c r="O196" s="9">
        <f>+'Base original'!X197/'Base original'!$R197*'Base original'!W197</f>
        <v>4.0935228125442862</v>
      </c>
      <c r="P196" s="9">
        <f>+'Base original'!Y197</f>
        <v>1.6</v>
      </c>
      <c r="Q196" s="12">
        <f>+'Base original'!AB197/'Base original'!$Z197*'Base original'!AA197</f>
        <v>0.74397866188729</v>
      </c>
      <c r="R196" s="9">
        <f>+'Base original'!AD197/'Base original'!$Z197*'Base original'!AC197</f>
        <v>0.85449732005478229</v>
      </c>
      <c r="S196" s="10">
        <f>+'Base original'!AE197</f>
        <v>3.56</v>
      </c>
      <c r="T196" s="12">
        <f>+('Base original'!AH197/'Base original'!AH185*100-100)*'Base original'!AH185/'Base original'!$AM185</f>
        <v>5.9295412985321203</v>
      </c>
      <c r="U196" s="12">
        <f>+('Base original'!AI197/'Base original'!AI185*100-100)*'Base original'!AI185/'Base original'!$AM185</f>
        <v>14.348945917258813</v>
      </c>
      <c r="V196" s="12">
        <f>+('Base original'!AJ197/'Base original'!AJ185*100-100)*'Base original'!AJ185/'Base original'!$AM185</f>
        <v>7.3254346311800562</v>
      </c>
      <c r="W196" s="12">
        <f>+('Base original'!AK197/'Base original'!AK185*100-100)*'Base original'!AK185/'Base original'!$AM185</f>
        <v>7.023511286078775</v>
      </c>
      <c r="X196" s="12">
        <f>+('Base original'!AL197/'Base original'!AL185*100-100)*'Base original'!AL185/'Base original'!$AM185</f>
        <v>8.404839845874605</v>
      </c>
      <c r="Y196" s="9">
        <f>+('Base original'!AM197/'Base original'!AM185*100-100)*'Base original'!AM185/'Base original'!$AM185</f>
        <v>28.683327061665551</v>
      </c>
      <c r="Z196" s="12">
        <f>+('Base original'!AM197/'Base original'!AM185*100-100)*'Base original'!AM185/'Base original'!$AY185</f>
        <v>11.217942894520775</v>
      </c>
      <c r="AA196" s="12">
        <f>+('Base original'!AN197/'Base original'!AN185*100-100)*'Base original'!AN185/'Base original'!$AY185</f>
        <v>-3.9062238371066833</v>
      </c>
      <c r="AB196" s="12">
        <f>+('Base original'!AO197/'Base original'!AO185*100-100)*'Base original'!AO185/'Base original'!$AY185</f>
        <v>-3.7142879081905882</v>
      </c>
      <c r="AC196" s="12">
        <f>+('Base original'!AP197/'Base original'!AP185*100-100)*'Base original'!AP185/'Base original'!$AY185</f>
        <v>-4.7444160246727304E-2</v>
      </c>
      <c r="AD196" s="12">
        <f>+('Base original'!AQ197/'Base original'!AQ185*100-100)*'Base original'!AQ185/'Base original'!$AY185</f>
        <v>-3.6668437479438634</v>
      </c>
      <c r="AE196" s="12">
        <f>+('Base original'!AR197/'Base original'!AR185*100-100)*'Base original'!AR185/'Base original'!$AY185</f>
        <v>0.10544513891092756</v>
      </c>
      <c r="AF196" s="12">
        <f>+('Base original'!AS197/'Base original'!AS185*100-100)*'Base original'!AS185/'Base original'!$AY185</f>
        <v>-0.29738106782702056</v>
      </c>
      <c r="AG196" s="12">
        <f>+('Base original'!AT197/'Base original'!AT185*100-100)*'Base original'!AT185/'Base original'!$AY185</f>
        <v>2.3032700055570992</v>
      </c>
      <c r="AH196" s="12">
        <f>+('Base original'!AU197/'Base original'!AU185*100-100)*'Base original'!AU185/'Base original'!$AY185</f>
        <v>-1.4721060856983665</v>
      </c>
      <c r="AI196" s="12">
        <f>+('Base original'!AV197/'Base original'!AV185*100-100)*'Base original'!AV185/'Base original'!$AY185</f>
        <v>0.1751811060439456</v>
      </c>
      <c r="AJ196" s="12">
        <f>+('Base original'!AW197/'Base original'!AW185*100-100)*'Base original'!AW185/'Base original'!$AY185</f>
        <v>-2.1980228683862659</v>
      </c>
      <c r="AK196" s="12">
        <f>+('Base original'!AX197/'Base original'!AX185*100-100)*'Base original'!AX185/'Base original'!$AY185</f>
        <v>8.4858540075657546E-3</v>
      </c>
      <c r="AL196" s="12">
        <f>+(('Base original'!AU197-'Base original'!AW197)/('Base original'!AU185-'Base original'!AW185)*100-100)*(('Base original'!AU185-'Base original'!AW185)/'Base original'!AY185)</f>
        <v>0.72591678268790094</v>
      </c>
      <c r="AM196" s="12">
        <f>+(('Base original'!AV197-'Base original'!AX197)/('Base original'!AV185-'Base original'!AX185)*100-100)*(('Base original'!AV185-'Base original'!AX185)/'Base original'!AY185)</f>
        <v>0.16669525203637967</v>
      </c>
      <c r="AN196" s="9">
        <f>+('Base original'!AY197/'Base original'!AY185*100-100)*'Base original'!AY185/'Base original'!$AY185</f>
        <v>10.507601097695456</v>
      </c>
      <c r="AO196" s="12">
        <f>+('Base original'!AY197/'Base original'!AY185*100-100)*'Base original'!AY185/'Base original'!$BJ185</f>
        <v>6.137915700282595</v>
      </c>
      <c r="AP196" s="12">
        <f>+('Base original'!AZ197/'Base original'!AZ185*100-100)*'Base original'!AZ185/'Base original'!$BJ185</f>
        <v>1.9315933297135619</v>
      </c>
      <c r="AQ196" s="12">
        <f>+('Base original'!BA197/'Base original'!BA185*100-100)*'Base original'!BA185/'Base original'!$BJ185</f>
        <v>0.93718270303131646</v>
      </c>
      <c r="AR196" s="12">
        <f>+('Base original'!BB197/'Base original'!BB185*100-100)*'Base original'!BB185/'Base original'!$BJ185</f>
        <v>0.78532870279368783</v>
      </c>
      <c r="AS196" s="12">
        <f>+('Base original'!BC197/'Base original'!BC185*100-100)*'Base original'!BC185/'Base original'!$BJ185</f>
        <v>-5.2638065068462837E-2</v>
      </c>
      <c r="AT196" s="12">
        <f>+('Base original'!BD197/'Base original'!BD185*100-100)*'Base original'!BD185/'Base original'!$BJ185</f>
        <v>-2.5347953037264948E-2</v>
      </c>
      <c r="AU196" s="12">
        <f>+('Base original'!BE197/'Base original'!BE185*100-100)*'Base original'!BE185/'Base original'!$BJ185</f>
        <v>0.3306090426903181</v>
      </c>
      <c r="AV196" s="12">
        <f>+('Base original'!BF197/'Base original'!BF185*100-100)*'Base original'!BF185/'Base original'!$BJ185</f>
        <v>1.2596672887356419</v>
      </c>
      <c r="AW196" s="12">
        <f>+('Base original'!BG197/'Base original'!BG185*100-100)*'Base original'!BG185/'Base original'!$BJ185</f>
        <v>0.53754059274492827</v>
      </c>
      <c r="AX196" s="12">
        <f>+('Base original'!BH197/'Base original'!BH185*100-100)*'Base original'!BH185/'Base original'!$BJ185</f>
        <v>1.4806711845833547</v>
      </c>
      <c r="AY196" s="12">
        <f>+('Base original'!BI197/'Base original'!BI185*100-100)*'Base original'!BI185/'Base original'!$BJ185</f>
        <v>0.19669006243549952</v>
      </c>
      <c r="AZ196" s="12">
        <f>+(('Base original'!BF197-'Base original'!BH197)/('Base original'!BF185-'Base original'!BH185)*100-100)*('Base original'!BF185-'Base original'!BH185)/'Base original'!$BJ185</f>
        <v>-0.22100389584771227</v>
      </c>
      <c r="BA196" s="12">
        <f>+(('Base original'!BG197-'Base original'!BI197)/('Base original'!BG185-'Base original'!BI185)*100-100)*('Base original'!BG185-'Base original'!BI185)/'Base original'!$BJ185</f>
        <v>0.3408505303094288</v>
      </c>
      <c r="BB196" s="9">
        <f>+('Base original'!BJ197/'Base original'!BJ185*100-100)*'Base original'!BJ185/'Base original'!$BJ185</f>
        <v>10.164490094867446</v>
      </c>
    </row>
  </sheetData>
  <mergeCells count="18">
    <mergeCell ref="Z4:AM4"/>
    <mergeCell ref="AO4:BA4"/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  <mergeCell ref="G4:S4"/>
    <mergeCell ref="T4:X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96"/>
  <sheetViews>
    <sheetView showGridLines="0" workbookViewId="0">
      <pane xSplit="1" ySplit="5" topLeftCell="B176" activePane="bottomRight" state="frozen"/>
      <selection pane="topRight" activeCell="B1" sqref="B1"/>
      <selection pane="bottomLeft" activeCell="A6" sqref="A6"/>
      <selection pane="bottomRight" activeCell="A196" sqref="A196"/>
    </sheetView>
  </sheetViews>
  <sheetFormatPr baseColWidth="10" defaultColWidth="11.453125" defaultRowHeight="14.5" x14ac:dyDescent="0.35"/>
  <cols>
    <col min="1" max="1" width="11.453125" style="1"/>
    <col min="2" max="6" width="14.26953125" style="2" customWidth="1"/>
    <col min="7" max="16384" width="11.453125" style="2"/>
  </cols>
  <sheetData>
    <row r="1" spans="1:9" ht="27" customHeight="1" x14ac:dyDescent="0.55000000000000004">
      <c r="B1" s="116" t="s">
        <v>108</v>
      </c>
      <c r="C1" s="116"/>
      <c r="D1" s="116"/>
      <c r="E1" s="116"/>
      <c r="F1" s="126"/>
    </row>
    <row r="2" spans="1:9" s="4" customFormat="1" ht="21.75" customHeight="1" x14ac:dyDescent="0.35">
      <c r="A2" s="3"/>
      <c r="B2" s="125" t="s">
        <v>44</v>
      </c>
      <c r="C2" s="125"/>
      <c r="D2" s="125"/>
      <c r="E2" s="125"/>
      <c r="F2" s="130"/>
    </row>
    <row r="3" spans="1:9" s="4" customFormat="1" x14ac:dyDescent="0.3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35">
      <c r="A4" s="33"/>
      <c r="B4" s="135" t="s">
        <v>111</v>
      </c>
      <c r="C4" s="136"/>
      <c r="D4" s="136"/>
      <c r="E4" s="136"/>
      <c r="F4" s="137"/>
    </row>
    <row r="5" spans="1:9" ht="15" customHeight="1" x14ac:dyDescent="0.35">
      <c r="A5" s="3"/>
      <c r="B5" s="111" t="s">
        <v>101</v>
      </c>
      <c r="C5" s="112"/>
      <c r="D5" s="112"/>
      <c r="E5" s="112"/>
      <c r="F5" s="113"/>
    </row>
    <row r="6" spans="1:9" s="4" customFormat="1" ht="34.5" customHeight="1" x14ac:dyDescent="0.35">
      <c r="A6" s="3"/>
      <c r="B6" s="24"/>
      <c r="C6" s="24"/>
      <c r="D6" s="24"/>
      <c r="E6" s="24"/>
      <c r="F6" s="16"/>
    </row>
    <row r="7" spans="1:9" s="4" customFormat="1" ht="18" customHeight="1" x14ac:dyDescent="0.35">
      <c r="A7" s="20">
        <v>38718</v>
      </c>
      <c r="B7" s="24"/>
      <c r="C7" s="24"/>
      <c r="D7" s="24"/>
      <c r="E7" s="24"/>
      <c r="F7" s="16"/>
    </row>
    <row r="8" spans="1:9" s="5" customFormat="1" x14ac:dyDescent="0.35">
      <c r="A8" s="19">
        <v>38749</v>
      </c>
      <c r="B8" s="12"/>
      <c r="C8" s="12"/>
      <c r="D8" s="12"/>
      <c r="E8" s="12"/>
      <c r="F8" s="10"/>
    </row>
    <row r="9" spans="1:9" s="5" customFormat="1" x14ac:dyDescent="0.35">
      <c r="A9" s="19">
        <v>38777</v>
      </c>
      <c r="B9" s="12"/>
      <c r="C9" s="12"/>
      <c r="D9" s="12"/>
      <c r="E9" s="12"/>
      <c r="F9" s="10"/>
    </row>
    <row r="10" spans="1:9" s="5" customFormat="1" x14ac:dyDescent="0.35">
      <c r="A10" s="19">
        <v>38808</v>
      </c>
      <c r="B10" s="12"/>
      <c r="C10" s="12"/>
      <c r="D10" s="12"/>
      <c r="E10" s="12"/>
      <c r="F10" s="10"/>
    </row>
    <row r="11" spans="1:9" s="5" customFormat="1" x14ac:dyDescent="0.3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3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35">
      <c r="A13" s="19">
        <v>38899</v>
      </c>
      <c r="B13" s="12"/>
      <c r="C13" s="12"/>
      <c r="D13" s="12"/>
      <c r="E13" s="12"/>
      <c r="F13" s="10"/>
    </row>
    <row r="14" spans="1:9" x14ac:dyDescent="0.35">
      <c r="A14" s="19">
        <v>38930</v>
      </c>
      <c r="B14" s="12"/>
      <c r="C14" s="12"/>
      <c r="D14" s="12"/>
      <c r="E14" s="12"/>
      <c r="F14" s="10"/>
    </row>
    <row r="15" spans="1:9" x14ac:dyDescent="0.35">
      <c r="A15" s="19">
        <v>38961</v>
      </c>
      <c r="B15" s="12"/>
      <c r="C15" s="12"/>
      <c r="D15" s="12"/>
      <c r="E15" s="12"/>
      <c r="F15" s="10"/>
    </row>
    <row r="16" spans="1:9" x14ac:dyDescent="0.35">
      <c r="A16" s="19">
        <v>38991</v>
      </c>
      <c r="B16" s="12"/>
      <c r="C16" s="12"/>
      <c r="D16" s="12"/>
      <c r="E16" s="12"/>
      <c r="F16" s="10"/>
    </row>
    <row r="17" spans="1:6" x14ac:dyDescent="0.35">
      <c r="A17" s="19">
        <v>39022</v>
      </c>
      <c r="B17" s="12"/>
      <c r="C17" s="12"/>
      <c r="D17" s="12"/>
      <c r="E17" s="12"/>
      <c r="F17" s="10"/>
    </row>
    <row r="18" spans="1:6" x14ac:dyDescent="0.35">
      <c r="A18" s="19">
        <v>39052</v>
      </c>
      <c r="B18" s="12"/>
      <c r="C18" s="12"/>
      <c r="D18" s="12"/>
      <c r="E18" s="12"/>
      <c r="F18" s="10"/>
    </row>
    <row r="19" spans="1:6" x14ac:dyDescent="0.3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3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3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3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3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3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3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3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3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3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3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3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3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3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3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3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3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3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3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3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3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3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3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3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3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3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3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3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3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3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3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3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3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3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3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3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3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3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3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3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3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3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3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3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3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3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3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3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3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3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3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3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3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3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3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3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3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3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3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3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3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3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3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3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3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3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3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3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3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3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3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3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3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3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3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3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3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3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3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3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3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3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3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3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3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3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3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3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3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3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3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3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3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3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3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3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3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3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3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3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3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3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3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3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3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3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3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3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3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3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3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3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3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3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3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3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3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3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3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3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3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3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3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3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3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3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3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3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3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3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3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3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3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3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3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3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3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3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3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3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3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3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3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3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3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3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3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3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3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3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3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3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3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3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3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3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3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3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3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3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3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3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3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3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3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3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3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3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3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3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3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3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3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3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3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3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35">
      <c r="A195" s="19">
        <v>44440</v>
      </c>
      <c r="B195" s="12">
        <f>('Base original'!B196/'Base original'!B195*100-100)</f>
        <v>1.5061094189976529</v>
      </c>
      <c r="C195" s="12">
        <f>('Base original'!C196/'Base original'!C195*100-100)</f>
        <v>9.8312932038552958E-2</v>
      </c>
      <c r="D195" s="12">
        <f>('Base original'!D196/'Base original'!D195*100-100)</f>
        <v>1.0901566251418018</v>
      </c>
      <c r="E195" s="12">
        <f>('Base original'!E196/'Base original'!E195*100-100)</f>
        <v>4.2879186358293992</v>
      </c>
      <c r="F195" s="10">
        <f>('Base original'!F196/'Base original'!F195*100-100)</f>
        <v>1.387244203393621</v>
      </c>
    </row>
    <row r="196" spans="1:6" x14ac:dyDescent="0.35">
      <c r="A196" s="19">
        <v>44470</v>
      </c>
      <c r="B196" s="12">
        <f>('Base original'!B197/'Base original'!B196*100-100)</f>
        <v>1.0276881874287369</v>
      </c>
      <c r="C196" s="12">
        <f>('Base original'!C197/'Base original'!C196*100-100)</f>
        <v>0.80553253084576681</v>
      </c>
      <c r="D196" s="12">
        <f>('Base original'!D197/'Base original'!D196*100-100)</f>
        <v>1.377230612218014</v>
      </c>
      <c r="E196" s="12">
        <f>('Base original'!E197/'Base original'!E196*100-100)</f>
        <v>3.4442963732297613</v>
      </c>
      <c r="F196" s="10">
        <f>('Base original'!F197/'Base original'!F196*100-100)</f>
        <v>1.2347439693166677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zoomScaleNormal="100" workbookViewId="0">
      <selection activeCell="A3" sqref="A3"/>
    </sheetView>
  </sheetViews>
  <sheetFormatPr baseColWidth="10" defaultColWidth="11.453125" defaultRowHeight="14.5" x14ac:dyDescent="0.35"/>
  <cols>
    <col min="1" max="1" width="11.453125" style="2"/>
    <col min="2" max="2" width="11.453125" style="2" customWidth="1"/>
    <col min="3" max="21" width="11.453125" style="2"/>
    <col min="22" max="22" width="3.7265625" style="2" customWidth="1"/>
    <col min="23" max="16384" width="11.453125" style="2"/>
  </cols>
  <sheetData>
    <row r="1" spans="1:21" x14ac:dyDescent="0.35">
      <c r="A1" s="51">
        <v>43739</v>
      </c>
      <c r="P1" s="22"/>
      <c r="Q1" s="22"/>
      <c r="R1" s="22"/>
      <c r="S1" s="22"/>
      <c r="T1" s="22"/>
      <c r="U1" s="22"/>
    </row>
    <row r="2" spans="1:21" ht="15" x14ac:dyDescent="0.4">
      <c r="A2" s="51">
        <v>44470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5" x14ac:dyDescent="0.45">
      <c r="B3" s="26" t="s">
        <v>86</v>
      </c>
      <c r="G3" s="26" t="s">
        <v>118</v>
      </c>
      <c r="L3" s="26" t="s">
        <v>121</v>
      </c>
      <c r="P3" s="22"/>
      <c r="Q3" s="95"/>
      <c r="R3" s="95"/>
      <c r="S3" s="95"/>
      <c r="T3" s="95"/>
      <c r="U3" s="95"/>
    </row>
    <row r="4" spans="1:21" x14ac:dyDescent="0.35">
      <c r="P4" s="22"/>
      <c r="Q4" s="93"/>
      <c r="R4" s="93"/>
      <c r="S4" s="93"/>
      <c r="T4" s="93"/>
      <c r="U4" s="93"/>
    </row>
    <row r="5" spans="1:21" x14ac:dyDescent="0.35">
      <c r="P5" s="22"/>
      <c r="Q5" s="93"/>
      <c r="R5" s="93"/>
      <c r="S5" s="93"/>
      <c r="T5" s="93"/>
      <c r="U5" s="93"/>
    </row>
    <row r="6" spans="1:21" x14ac:dyDescent="0.35">
      <c r="P6" s="22"/>
      <c r="Q6" s="93"/>
      <c r="R6" s="93"/>
      <c r="S6" s="93"/>
      <c r="T6" s="93"/>
      <c r="U6" s="93"/>
    </row>
    <row r="7" spans="1:21" x14ac:dyDescent="0.35">
      <c r="P7" s="22"/>
      <c r="Q7" s="93"/>
      <c r="R7" s="93"/>
      <c r="S7" s="93"/>
      <c r="T7" s="93"/>
      <c r="U7" s="93"/>
    </row>
    <row r="8" spans="1:21" x14ac:dyDescent="0.35">
      <c r="P8" s="22"/>
      <c r="Q8" s="93"/>
      <c r="R8" s="93"/>
      <c r="S8" s="93"/>
      <c r="T8" s="93"/>
      <c r="U8" s="93"/>
    </row>
    <row r="9" spans="1:21" x14ac:dyDescent="0.35">
      <c r="P9" s="22"/>
      <c r="Q9" s="93"/>
      <c r="R9" s="93"/>
      <c r="S9" s="93"/>
      <c r="T9" s="93"/>
      <c r="U9" s="93"/>
    </row>
    <row r="10" spans="1:21" x14ac:dyDescent="0.35">
      <c r="P10" s="22"/>
      <c r="Q10" s="93"/>
      <c r="R10" s="93"/>
      <c r="S10" s="93"/>
      <c r="T10" s="93"/>
      <c r="U10" s="93"/>
    </row>
    <row r="11" spans="1:21" x14ac:dyDescent="0.35">
      <c r="P11" s="22"/>
      <c r="Q11" s="94"/>
      <c r="R11" s="94"/>
      <c r="S11" s="94"/>
      <c r="T11" s="94"/>
      <c r="U11" s="94"/>
    </row>
    <row r="12" spans="1:21" x14ac:dyDescent="0.35">
      <c r="P12" s="22"/>
      <c r="Q12" s="22"/>
      <c r="R12" s="22"/>
      <c r="S12" s="22"/>
      <c r="T12" s="22"/>
      <c r="U12" s="22"/>
    </row>
    <row r="17" spans="1:20" x14ac:dyDescent="0.35">
      <c r="B17" s="27" t="s">
        <v>84</v>
      </c>
      <c r="G17" s="139" t="s">
        <v>88</v>
      </c>
      <c r="H17" s="139"/>
      <c r="I17" s="139"/>
      <c r="J17" s="139"/>
      <c r="L17" s="27" t="s">
        <v>84</v>
      </c>
    </row>
    <row r="18" spans="1:20" ht="24" customHeight="1" x14ac:dyDescent="0.35">
      <c r="B18" s="27"/>
      <c r="G18" s="139"/>
      <c r="H18" s="139"/>
      <c r="I18" s="139"/>
      <c r="J18" s="139"/>
      <c r="L18" s="28"/>
    </row>
    <row r="19" spans="1:20" x14ac:dyDescent="0.35">
      <c r="B19" s="27"/>
      <c r="G19" s="30"/>
      <c r="H19" s="30"/>
      <c r="I19" s="30"/>
      <c r="J19" s="30"/>
      <c r="L19" s="28"/>
    </row>
    <row r="20" spans="1:20" ht="18.5" x14ac:dyDescent="0.45">
      <c r="A20" s="138" t="s">
        <v>89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1:20" ht="17" x14ac:dyDescent="0.5">
      <c r="B21" s="31" t="s">
        <v>183</v>
      </c>
      <c r="G21" s="30"/>
      <c r="H21" s="30"/>
      <c r="I21" s="30"/>
      <c r="J21" s="30"/>
      <c r="L21" s="28" t="s">
        <v>174</v>
      </c>
    </row>
    <row r="22" spans="1:20" ht="17" x14ac:dyDescent="0.5">
      <c r="B22" s="31" t="s">
        <v>184</v>
      </c>
      <c r="G22" s="30"/>
      <c r="H22" s="30"/>
      <c r="I22" s="30"/>
      <c r="J22" s="30"/>
      <c r="L22" s="28"/>
    </row>
    <row r="23" spans="1:20" x14ac:dyDescent="0.35">
      <c r="B23" s="140" t="s">
        <v>90</v>
      </c>
      <c r="C23" s="140"/>
      <c r="D23" s="140"/>
      <c r="E23" s="140"/>
      <c r="G23" s="140" t="s">
        <v>91</v>
      </c>
      <c r="H23" s="140"/>
      <c r="I23" s="140"/>
      <c r="J23" s="140"/>
      <c r="L23" s="140" t="s">
        <v>92</v>
      </c>
      <c r="M23" s="140"/>
      <c r="N23" s="140"/>
      <c r="O23" s="140"/>
      <c r="Q23" s="140" t="s">
        <v>93</v>
      </c>
      <c r="R23" s="140"/>
      <c r="S23" s="140"/>
      <c r="T23" s="140"/>
    </row>
    <row r="37" spans="2:20" x14ac:dyDescent="0.35">
      <c r="B37" s="5" t="s">
        <v>96</v>
      </c>
    </row>
    <row r="38" spans="2:20" x14ac:dyDescent="0.35">
      <c r="B38" s="5"/>
    </row>
    <row r="39" spans="2:20" ht="17" x14ac:dyDescent="0.5">
      <c r="B39" s="77" t="s">
        <v>175</v>
      </c>
      <c r="G39" s="29"/>
      <c r="L39" s="29"/>
      <c r="Q39" s="29"/>
    </row>
    <row r="40" spans="2:20" x14ac:dyDescent="0.35">
      <c r="B40" s="140" t="s">
        <v>90</v>
      </c>
      <c r="C40" s="140"/>
      <c r="D40" s="140"/>
      <c r="E40" s="140"/>
      <c r="G40" s="140" t="s">
        <v>91</v>
      </c>
      <c r="H40" s="140"/>
      <c r="I40" s="140"/>
      <c r="J40" s="140"/>
      <c r="L40" s="140" t="s">
        <v>92</v>
      </c>
      <c r="M40" s="140"/>
      <c r="N40" s="140"/>
      <c r="O40" s="140"/>
      <c r="Q40" s="140" t="s">
        <v>93</v>
      </c>
      <c r="R40" s="140"/>
      <c r="S40" s="140"/>
      <c r="T40" s="140"/>
    </row>
    <row r="54" spans="2:17" x14ac:dyDescent="0.35">
      <c r="B54" s="23" t="s">
        <v>96</v>
      </c>
    </row>
    <row r="55" spans="2:17" x14ac:dyDescent="0.35">
      <c r="B55" s="23"/>
    </row>
    <row r="56" spans="2:17" ht="17" x14ac:dyDescent="0.35">
      <c r="B56" s="88" t="s">
        <v>186</v>
      </c>
    </row>
    <row r="57" spans="2:17" x14ac:dyDescent="0.35">
      <c r="B57" s="23"/>
    </row>
    <row r="58" spans="2:17" x14ac:dyDescent="0.35">
      <c r="B58" s="23"/>
      <c r="D58" s="140" t="s">
        <v>90</v>
      </c>
      <c r="E58" s="140"/>
      <c r="F58" s="140"/>
      <c r="G58" s="140"/>
      <c r="I58" s="140" t="s">
        <v>136</v>
      </c>
      <c r="J58" s="140"/>
      <c r="K58" s="140"/>
      <c r="L58" s="140"/>
      <c r="N58" s="140" t="s">
        <v>92</v>
      </c>
      <c r="O58" s="140"/>
      <c r="P58" s="140"/>
      <c r="Q58" s="140"/>
    </row>
    <row r="59" spans="2:17" x14ac:dyDescent="0.35">
      <c r="B59" s="23"/>
    </row>
    <row r="60" spans="2:17" x14ac:dyDescent="0.35">
      <c r="B60" s="23"/>
    </row>
    <row r="61" spans="2:17" x14ac:dyDescent="0.35">
      <c r="B61" s="23"/>
    </row>
    <row r="62" spans="2:17" x14ac:dyDescent="0.35">
      <c r="B62" s="23"/>
    </row>
    <row r="63" spans="2:17" x14ac:dyDescent="0.35">
      <c r="B63" s="23"/>
    </row>
    <row r="64" spans="2:17" x14ac:dyDescent="0.35">
      <c r="B64" s="23"/>
    </row>
    <row r="65" spans="2:20" x14ac:dyDescent="0.35">
      <c r="B65" s="23"/>
    </row>
    <row r="66" spans="2:20" x14ac:dyDescent="0.35">
      <c r="B66" s="23"/>
    </row>
    <row r="67" spans="2:20" x14ac:dyDescent="0.35">
      <c r="B67" s="23"/>
    </row>
    <row r="68" spans="2:20" x14ac:dyDescent="0.35">
      <c r="B68" s="23"/>
    </row>
    <row r="69" spans="2:20" x14ac:dyDescent="0.35">
      <c r="B69" s="23"/>
    </row>
    <row r="70" spans="2:20" x14ac:dyDescent="0.35">
      <c r="B70" s="23"/>
    </row>
    <row r="71" spans="2:20" x14ac:dyDescent="0.35">
      <c r="B71" s="23"/>
    </row>
    <row r="72" spans="2:20" x14ac:dyDescent="0.35">
      <c r="B72" s="23"/>
      <c r="D72" s="23" t="s">
        <v>96</v>
      </c>
    </row>
    <row r="73" spans="2:20" x14ac:dyDescent="0.35">
      <c r="B73" s="23"/>
    </row>
    <row r="74" spans="2:20" ht="17" x14ac:dyDescent="0.35">
      <c r="B74" s="88" t="s">
        <v>176</v>
      </c>
    </row>
    <row r="75" spans="2:20" ht="15.5" x14ac:dyDescent="0.45">
      <c r="B75" s="78" t="s">
        <v>177</v>
      </c>
    </row>
    <row r="76" spans="2:20" x14ac:dyDescent="0.35">
      <c r="B76" s="140" t="s">
        <v>94</v>
      </c>
      <c r="C76" s="140"/>
      <c r="D76" s="140"/>
      <c r="E76" s="140"/>
      <c r="G76" s="140" t="s">
        <v>95</v>
      </c>
      <c r="H76" s="140"/>
      <c r="I76" s="140"/>
      <c r="J76" s="140"/>
      <c r="M76" s="87"/>
      <c r="N76" s="87" t="s">
        <v>77</v>
      </c>
      <c r="O76" s="87"/>
      <c r="Q76" s="140" t="s">
        <v>76</v>
      </c>
      <c r="R76" s="140"/>
      <c r="S76" s="140"/>
      <c r="T76" s="140"/>
    </row>
    <row r="90" spans="2:20" x14ac:dyDescent="0.35">
      <c r="B90" s="23" t="s">
        <v>96</v>
      </c>
    </row>
    <row r="91" spans="2:20" x14ac:dyDescent="0.35">
      <c r="B91" s="23"/>
    </row>
    <row r="92" spans="2:20" x14ac:dyDescent="0.35">
      <c r="B92" s="23"/>
    </row>
    <row r="93" spans="2:20" ht="17" x14ac:dyDescent="0.5">
      <c r="B93" s="77" t="s">
        <v>185</v>
      </c>
    </row>
    <row r="94" spans="2:20" ht="15.5" x14ac:dyDescent="0.45">
      <c r="B94" s="78" t="s">
        <v>178</v>
      </c>
    </row>
    <row r="95" spans="2:20" x14ac:dyDescent="0.35">
      <c r="B95" s="140" t="s">
        <v>42</v>
      </c>
      <c r="C95" s="140"/>
      <c r="D95" s="140"/>
      <c r="E95" s="140"/>
      <c r="G95" s="140" t="s">
        <v>97</v>
      </c>
      <c r="H95" s="140"/>
      <c r="I95" s="140"/>
      <c r="J95" s="140"/>
      <c r="L95" s="140" t="s">
        <v>98</v>
      </c>
      <c r="M95" s="140"/>
      <c r="N95" s="140"/>
      <c r="O95" s="140"/>
      <c r="Q95" s="140" t="s">
        <v>45</v>
      </c>
      <c r="R95" s="140"/>
      <c r="S95" s="140"/>
      <c r="T95" s="140"/>
    </row>
    <row r="110" spans="2:2" x14ac:dyDescent="0.35">
      <c r="B110" s="23" t="s">
        <v>88</v>
      </c>
    </row>
    <row r="113" spans="2:17" ht="17" x14ac:dyDescent="0.5">
      <c r="B113" s="77" t="s">
        <v>187</v>
      </c>
    </row>
    <row r="114" spans="2:17" ht="15.5" x14ac:dyDescent="0.45">
      <c r="B114" s="78" t="s">
        <v>179</v>
      </c>
    </row>
    <row r="115" spans="2:17" x14ac:dyDescent="0.35">
      <c r="B115" s="140" t="s">
        <v>37</v>
      </c>
      <c r="C115" s="140"/>
      <c r="D115" s="140"/>
      <c r="E115" s="140"/>
      <c r="H115" s="140" t="s">
        <v>38</v>
      </c>
      <c r="I115" s="140"/>
      <c r="J115" s="140"/>
      <c r="K115" s="140"/>
      <c r="N115" s="140" t="s">
        <v>41</v>
      </c>
      <c r="O115" s="140"/>
      <c r="P115" s="140"/>
      <c r="Q115" s="140"/>
    </row>
    <row r="131" spans="2:2" x14ac:dyDescent="0.35">
      <c r="B131" s="23" t="s">
        <v>99</v>
      </c>
    </row>
    <row r="132" spans="2:2" ht="19" x14ac:dyDescent="0.5">
      <c r="B132" s="32" t="s">
        <v>100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0"/>
  <sheetViews>
    <sheetView workbookViewId="0"/>
  </sheetViews>
  <sheetFormatPr baseColWidth="10" defaultRowHeight="14.5" x14ac:dyDescent="0.35"/>
  <sheetData>
    <row r="1" spans="1:14" x14ac:dyDescent="0.35">
      <c r="A1">
        <v>69</v>
      </c>
      <c r="B1" t="s">
        <v>280</v>
      </c>
    </row>
    <row r="2" spans="1:14" x14ac:dyDescent="0.35">
      <c r="A2" s="90" t="s">
        <v>188</v>
      </c>
      <c r="B2" t="s">
        <v>189</v>
      </c>
      <c r="C2" t="s">
        <v>277</v>
      </c>
      <c r="D2">
        <v>25877.188999999998</v>
      </c>
      <c r="E2" s="91">
        <v>44505.601620370369</v>
      </c>
      <c r="F2" t="b">
        <v>1</v>
      </c>
      <c r="G2" s="90" t="s">
        <v>0</v>
      </c>
      <c r="H2" s="90" t="s">
        <v>190</v>
      </c>
      <c r="I2" s="90" t="s">
        <v>278</v>
      </c>
      <c r="J2">
        <v>0</v>
      </c>
      <c r="K2" s="90" t="s">
        <v>191</v>
      </c>
      <c r="L2" t="b">
        <v>0</v>
      </c>
      <c r="M2" t="b">
        <v>0</v>
      </c>
      <c r="N2" t="b">
        <v>0</v>
      </c>
    </row>
    <row r="3" spans="1:14" x14ac:dyDescent="0.35">
      <c r="A3" s="90" t="s">
        <v>188</v>
      </c>
      <c r="B3" t="s">
        <v>192</v>
      </c>
      <c r="C3" t="s">
        <v>277</v>
      </c>
      <c r="D3">
        <v>5571.0029999999997</v>
      </c>
      <c r="E3" s="91">
        <v>44505.601620370369</v>
      </c>
      <c r="F3" t="b">
        <v>1</v>
      </c>
      <c r="G3" s="90" t="s">
        <v>1</v>
      </c>
      <c r="H3" s="90" t="s">
        <v>190</v>
      </c>
      <c r="I3" s="90" t="s">
        <v>278</v>
      </c>
      <c r="J3">
        <v>0</v>
      </c>
      <c r="K3" s="90" t="s">
        <v>191</v>
      </c>
      <c r="L3" t="b">
        <v>0</v>
      </c>
      <c r="M3" t="b">
        <v>0</v>
      </c>
      <c r="N3" t="b">
        <v>0</v>
      </c>
    </row>
    <row r="4" spans="1:14" x14ac:dyDescent="0.35">
      <c r="A4" s="90" t="s">
        <v>188</v>
      </c>
      <c r="B4" t="s">
        <v>193</v>
      </c>
      <c r="C4" t="s">
        <v>277</v>
      </c>
      <c r="D4">
        <v>9317.4879999999994</v>
      </c>
      <c r="E4" s="91">
        <v>44505.601620370369</v>
      </c>
      <c r="F4" t="b">
        <v>1</v>
      </c>
      <c r="G4" s="90" t="s">
        <v>2</v>
      </c>
      <c r="H4" s="90" t="s">
        <v>190</v>
      </c>
      <c r="I4" s="90" t="s">
        <v>278</v>
      </c>
      <c r="J4">
        <v>0</v>
      </c>
      <c r="K4" s="90" t="s">
        <v>191</v>
      </c>
      <c r="L4" t="b">
        <v>0</v>
      </c>
      <c r="M4" t="b">
        <v>0</v>
      </c>
      <c r="N4" t="b">
        <v>0</v>
      </c>
    </row>
    <row r="5" spans="1:14" x14ac:dyDescent="0.35">
      <c r="A5" s="90" t="s">
        <v>188</v>
      </c>
      <c r="B5" t="s">
        <v>194</v>
      </c>
      <c r="C5" t="s">
        <v>277</v>
      </c>
      <c r="D5">
        <v>3905.4259999999999</v>
      </c>
      <c r="E5" s="91">
        <v>44505.601620370369</v>
      </c>
      <c r="F5" t="b">
        <v>1</v>
      </c>
      <c r="G5" s="90" t="s">
        <v>3</v>
      </c>
      <c r="H5" s="90" t="s">
        <v>190</v>
      </c>
      <c r="I5" s="90" t="s">
        <v>278</v>
      </c>
      <c r="J5">
        <v>0</v>
      </c>
      <c r="K5" s="90" t="s">
        <v>191</v>
      </c>
      <c r="L5" t="b">
        <v>0</v>
      </c>
      <c r="M5" t="b">
        <v>0</v>
      </c>
      <c r="N5" t="b">
        <v>0</v>
      </c>
    </row>
    <row r="6" spans="1:14" x14ac:dyDescent="0.35">
      <c r="A6" s="90" t="s">
        <v>188</v>
      </c>
      <c r="B6" t="s">
        <v>195</v>
      </c>
      <c r="C6" t="s">
        <v>277</v>
      </c>
      <c r="D6">
        <v>44671.106</v>
      </c>
      <c r="E6" s="91">
        <v>44505.601620370369</v>
      </c>
      <c r="F6" t="b">
        <v>1</v>
      </c>
      <c r="G6" s="90" t="s">
        <v>4</v>
      </c>
      <c r="H6" s="90" t="s">
        <v>190</v>
      </c>
      <c r="I6" s="90" t="s">
        <v>278</v>
      </c>
      <c r="J6">
        <v>0</v>
      </c>
      <c r="K6" s="90" t="s">
        <v>191</v>
      </c>
      <c r="L6" t="b">
        <v>0</v>
      </c>
      <c r="M6" t="b">
        <v>0</v>
      </c>
      <c r="N6" t="b">
        <v>0</v>
      </c>
    </row>
    <row r="7" spans="1:14" x14ac:dyDescent="0.35">
      <c r="A7" s="90" t="s">
        <v>188</v>
      </c>
      <c r="B7" t="s">
        <v>196</v>
      </c>
      <c r="C7" t="s">
        <v>277</v>
      </c>
      <c r="D7">
        <v>26.840105511345499</v>
      </c>
      <c r="E7" s="91">
        <v>44505.601620370369</v>
      </c>
      <c r="F7" t="b">
        <v>1</v>
      </c>
      <c r="G7" s="90" t="s">
        <v>5</v>
      </c>
      <c r="H7" s="90" t="s">
        <v>190</v>
      </c>
      <c r="I7" s="90" t="s">
        <v>278</v>
      </c>
      <c r="J7">
        <v>0</v>
      </c>
      <c r="K7" s="90" t="s">
        <v>191</v>
      </c>
      <c r="L7" t="b">
        <v>0</v>
      </c>
      <c r="M7" t="b">
        <v>0</v>
      </c>
      <c r="N7" t="b">
        <v>0</v>
      </c>
    </row>
    <row r="8" spans="1:14" x14ac:dyDescent="0.35">
      <c r="A8" s="90" t="s">
        <v>188</v>
      </c>
      <c r="B8" t="s">
        <v>197</v>
      </c>
      <c r="C8" t="s">
        <v>277</v>
      </c>
      <c r="E8" s="91">
        <v>44505.601620370369</v>
      </c>
      <c r="F8" t="b">
        <v>1</v>
      </c>
      <c r="G8" s="90" t="s">
        <v>160</v>
      </c>
      <c r="H8" s="90" t="s">
        <v>190</v>
      </c>
      <c r="I8" s="90" t="s">
        <v>278</v>
      </c>
      <c r="J8">
        <v>0</v>
      </c>
      <c r="K8" s="90" t="s">
        <v>191</v>
      </c>
      <c r="L8" t="b">
        <v>0</v>
      </c>
      <c r="M8" t="b">
        <v>0</v>
      </c>
      <c r="N8" t="b">
        <v>0</v>
      </c>
    </row>
    <row r="9" spans="1:14" x14ac:dyDescent="0.35">
      <c r="A9" s="90" t="s">
        <v>188</v>
      </c>
      <c r="B9" t="s">
        <v>198</v>
      </c>
      <c r="C9" t="s">
        <v>277</v>
      </c>
      <c r="E9" s="91">
        <v>44505.601620370369</v>
      </c>
      <c r="F9" t="b">
        <v>1</v>
      </c>
      <c r="G9" s="90" t="s">
        <v>173</v>
      </c>
      <c r="H9" s="90" t="s">
        <v>190</v>
      </c>
      <c r="I9" s="90" t="s">
        <v>278</v>
      </c>
      <c r="J9">
        <v>0</v>
      </c>
      <c r="K9" s="90" t="s">
        <v>191</v>
      </c>
      <c r="L9" t="b">
        <v>0</v>
      </c>
      <c r="M9" t="b">
        <v>0</v>
      </c>
      <c r="N9" t="b">
        <v>0</v>
      </c>
    </row>
    <row r="10" spans="1:14" x14ac:dyDescent="0.35">
      <c r="A10" s="90" t="s">
        <v>188</v>
      </c>
      <c r="B10" t="s">
        <v>199</v>
      </c>
      <c r="C10" t="s">
        <v>277</v>
      </c>
      <c r="E10" s="91">
        <v>44505.601620370369</v>
      </c>
      <c r="F10" t="b">
        <v>1</v>
      </c>
      <c r="G10" s="90" t="s">
        <v>170</v>
      </c>
      <c r="H10" s="90" t="s">
        <v>190</v>
      </c>
      <c r="I10" s="90" t="s">
        <v>278</v>
      </c>
      <c r="J10">
        <v>0</v>
      </c>
      <c r="K10" s="90" t="s">
        <v>191</v>
      </c>
      <c r="L10" t="b">
        <v>0</v>
      </c>
      <c r="M10" t="b">
        <v>0</v>
      </c>
      <c r="N10" t="b">
        <v>0</v>
      </c>
    </row>
    <row r="11" spans="1:14" x14ac:dyDescent="0.35">
      <c r="A11" s="90" t="s">
        <v>188</v>
      </c>
      <c r="B11" t="s">
        <v>200</v>
      </c>
      <c r="C11" t="s">
        <v>277</v>
      </c>
      <c r="E11" s="91">
        <v>44505.601620370369</v>
      </c>
      <c r="F11" t="b">
        <v>1</v>
      </c>
      <c r="G11" s="90" t="s">
        <v>172</v>
      </c>
      <c r="H11" s="90" t="s">
        <v>190</v>
      </c>
      <c r="I11" s="90" t="s">
        <v>278</v>
      </c>
      <c r="J11">
        <v>0</v>
      </c>
      <c r="K11" s="90" t="s">
        <v>191</v>
      </c>
      <c r="L11" t="b">
        <v>0</v>
      </c>
      <c r="M11" t="b">
        <v>0</v>
      </c>
      <c r="N11" t="b">
        <v>0</v>
      </c>
    </row>
    <row r="12" spans="1:14" x14ac:dyDescent="0.35">
      <c r="A12" s="90" t="s">
        <v>188</v>
      </c>
      <c r="B12" t="s">
        <v>201</v>
      </c>
      <c r="C12" t="s">
        <v>277</v>
      </c>
      <c r="E12" s="91">
        <v>44505.601620370369</v>
      </c>
      <c r="F12" t="b">
        <v>1</v>
      </c>
      <c r="G12" s="90" t="s">
        <v>169</v>
      </c>
      <c r="H12" s="90" t="s">
        <v>190</v>
      </c>
      <c r="I12" s="90" t="s">
        <v>278</v>
      </c>
      <c r="J12">
        <v>0</v>
      </c>
      <c r="K12" s="90" t="s">
        <v>191</v>
      </c>
      <c r="L12" t="b">
        <v>0</v>
      </c>
      <c r="M12" t="b">
        <v>0</v>
      </c>
      <c r="N12" t="b">
        <v>0</v>
      </c>
    </row>
    <row r="13" spans="1:14" x14ac:dyDescent="0.35">
      <c r="A13" s="90" t="s">
        <v>188</v>
      </c>
      <c r="B13" t="s">
        <v>202</v>
      </c>
      <c r="C13" t="s">
        <v>277</v>
      </c>
      <c r="E13" s="91">
        <v>44505.601620370369</v>
      </c>
      <c r="F13" t="b">
        <v>1</v>
      </c>
      <c r="G13" s="90" t="s">
        <v>122</v>
      </c>
      <c r="H13" s="90" t="s">
        <v>190</v>
      </c>
      <c r="I13" s="90" t="s">
        <v>278</v>
      </c>
      <c r="J13">
        <v>0</v>
      </c>
      <c r="K13" s="90" t="s">
        <v>191</v>
      </c>
      <c r="L13" t="b">
        <v>0</v>
      </c>
      <c r="M13" t="b">
        <v>0</v>
      </c>
      <c r="N13" t="b">
        <v>0</v>
      </c>
    </row>
    <row r="14" spans="1:14" x14ac:dyDescent="0.35">
      <c r="A14" s="90" t="s">
        <v>188</v>
      </c>
      <c r="B14" t="s">
        <v>203</v>
      </c>
      <c r="C14" t="s">
        <v>277</v>
      </c>
      <c r="E14" s="91">
        <v>44505.601620370369</v>
      </c>
      <c r="F14" t="b">
        <v>1</v>
      </c>
      <c r="G14" s="90" t="s">
        <v>167</v>
      </c>
      <c r="H14" s="90" t="s">
        <v>190</v>
      </c>
      <c r="I14" s="90" t="s">
        <v>278</v>
      </c>
      <c r="J14">
        <v>0</v>
      </c>
      <c r="K14" s="90" t="s">
        <v>191</v>
      </c>
      <c r="L14" t="b">
        <v>0</v>
      </c>
      <c r="M14" t="b">
        <v>0</v>
      </c>
      <c r="N14" t="b">
        <v>0</v>
      </c>
    </row>
    <row r="15" spans="1:14" x14ac:dyDescent="0.35">
      <c r="A15" s="90" t="s">
        <v>188</v>
      </c>
      <c r="B15" t="s">
        <v>204</v>
      </c>
      <c r="C15" t="s">
        <v>277</v>
      </c>
      <c r="E15" s="91">
        <v>44505.601620370369</v>
      </c>
      <c r="F15" t="b">
        <v>1</v>
      </c>
      <c r="G15" s="90" t="s">
        <v>123</v>
      </c>
      <c r="H15" s="90" t="s">
        <v>190</v>
      </c>
      <c r="I15" s="90" t="s">
        <v>278</v>
      </c>
      <c r="J15">
        <v>0</v>
      </c>
      <c r="K15" s="90" t="s">
        <v>191</v>
      </c>
      <c r="L15" t="b">
        <v>0</v>
      </c>
      <c r="M15" t="b">
        <v>0</v>
      </c>
      <c r="N15" t="b">
        <v>0</v>
      </c>
    </row>
    <row r="16" spans="1:14" x14ac:dyDescent="0.35">
      <c r="A16" s="90" t="s">
        <v>188</v>
      </c>
      <c r="B16" t="s">
        <v>205</v>
      </c>
      <c r="C16" t="s">
        <v>277</v>
      </c>
      <c r="E16" s="91">
        <v>44505.601620370369</v>
      </c>
      <c r="F16" t="b">
        <v>1</v>
      </c>
      <c r="G16" s="90" t="s">
        <v>168</v>
      </c>
      <c r="H16" s="90" t="s">
        <v>190</v>
      </c>
      <c r="I16" s="90" t="s">
        <v>278</v>
      </c>
      <c r="J16">
        <v>0</v>
      </c>
      <c r="K16" s="90" t="s">
        <v>191</v>
      </c>
      <c r="L16" t="b">
        <v>0</v>
      </c>
      <c r="M16" t="b">
        <v>0</v>
      </c>
      <c r="N16" t="b">
        <v>0</v>
      </c>
    </row>
    <row r="17" spans="1:14" x14ac:dyDescent="0.35">
      <c r="A17" s="90" t="s">
        <v>188</v>
      </c>
      <c r="B17" t="s">
        <v>206</v>
      </c>
      <c r="C17" t="s">
        <v>277</v>
      </c>
      <c r="D17">
        <v>10.2731725726366</v>
      </c>
      <c r="E17" s="91">
        <v>44505.601620370369</v>
      </c>
      <c r="F17" t="b">
        <v>1</v>
      </c>
      <c r="G17" s="90" t="s">
        <v>6</v>
      </c>
      <c r="H17" s="90" t="s">
        <v>190</v>
      </c>
      <c r="I17" s="90" t="s">
        <v>278</v>
      </c>
      <c r="J17">
        <v>0</v>
      </c>
      <c r="K17" s="90" t="s">
        <v>191</v>
      </c>
      <c r="L17" t="b">
        <v>0</v>
      </c>
      <c r="M17" t="b">
        <v>0</v>
      </c>
      <c r="N17" t="b">
        <v>0</v>
      </c>
    </row>
    <row r="18" spans="1:14" x14ac:dyDescent="0.35">
      <c r="A18" s="90" t="s">
        <v>188</v>
      </c>
      <c r="B18" t="s">
        <v>207</v>
      </c>
      <c r="C18" t="s">
        <v>277</v>
      </c>
      <c r="E18" s="91">
        <v>44505.601620370369</v>
      </c>
      <c r="F18" t="b">
        <v>1</v>
      </c>
      <c r="G18" s="90" t="s">
        <v>158</v>
      </c>
      <c r="H18" s="90" t="s">
        <v>190</v>
      </c>
      <c r="I18" s="90" t="s">
        <v>278</v>
      </c>
      <c r="J18">
        <v>0</v>
      </c>
      <c r="K18" s="90" t="s">
        <v>191</v>
      </c>
      <c r="L18" t="b">
        <v>0</v>
      </c>
      <c r="M18" t="b">
        <v>0</v>
      </c>
      <c r="N18" t="b">
        <v>0</v>
      </c>
    </row>
    <row r="19" spans="1:14" x14ac:dyDescent="0.35">
      <c r="A19" s="90" t="s">
        <v>188</v>
      </c>
      <c r="B19" t="s">
        <v>208</v>
      </c>
      <c r="C19" t="s">
        <v>277</v>
      </c>
      <c r="E19" s="91">
        <v>44505.601620370369</v>
      </c>
      <c r="F19" t="b">
        <v>1</v>
      </c>
      <c r="G19" s="90" t="s">
        <v>171</v>
      </c>
      <c r="H19" s="90" t="s">
        <v>190</v>
      </c>
      <c r="I19" s="90" t="s">
        <v>278</v>
      </c>
      <c r="J19">
        <v>0</v>
      </c>
      <c r="K19" s="90" t="s">
        <v>191</v>
      </c>
      <c r="L19" t="b">
        <v>0</v>
      </c>
      <c r="M19" t="b">
        <v>0</v>
      </c>
      <c r="N19" t="b">
        <v>0</v>
      </c>
    </row>
    <row r="20" spans="1:14" x14ac:dyDescent="0.35">
      <c r="A20" s="90" t="s">
        <v>188</v>
      </c>
      <c r="B20" t="s">
        <v>209</v>
      </c>
      <c r="C20" t="s">
        <v>277</v>
      </c>
      <c r="E20" s="91">
        <v>44505.601620370369</v>
      </c>
      <c r="F20" t="b">
        <v>1</v>
      </c>
      <c r="G20" s="90" t="s">
        <v>164</v>
      </c>
      <c r="H20" s="90" t="s">
        <v>190</v>
      </c>
      <c r="I20" s="90" t="s">
        <v>278</v>
      </c>
      <c r="J20">
        <v>0</v>
      </c>
      <c r="K20" s="90" t="s">
        <v>191</v>
      </c>
      <c r="L20" t="b">
        <v>0</v>
      </c>
      <c r="M20" t="b">
        <v>0</v>
      </c>
      <c r="N20" t="b">
        <v>0</v>
      </c>
    </row>
    <row r="21" spans="1:14" x14ac:dyDescent="0.35">
      <c r="A21" s="90" t="s">
        <v>188</v>
      </c>
      <c r="B21" t="s">
        <v>210</v>
      </c>
      <c r="C21" t="s">
        <v>277</v>
      </c>
      <c r="E21" s="91">
        <v>44505.601620370369</v>
      </c>
      <c r="F21" t="b">
        <v>1</v>
      </c>
      <c r="G21" s="90" t="s">
        <v>124</v>
      </c>
      <c r="H21" s="90" t="s">
        <v>190</v>
      </c>
      <c r="I21" s="90" t="s">
        <v>278</v>
      </c>
      <c r="J21">
        <v>0</v>
      </c>
      <c r="K21" s="90" t="s">
        <v>191</v>
      </c>
      <c r="L21" t="b">
        <v>0</v>
      </c>
      <c r="M21" t="b">
        <v>0</v>
      </c>
      <c r="N21" t="b">
        <v>0</v>
      </c>
    </row>
    <row r="22" spans="1:14" x14ac:dyDescent="0.35">
      <c r="A22" s="90" t="s">
        <v>188</v>
      </c>
      <c r="B22" t="s">
        <v>211</v>
      </c>
      <c r="C22" t="s">
        <v>277</v>
      </c>
      <c r="E22" s="91">
        <v>44505.601620370369</v>
      </c>
      <c r="F22" t="b">
        <v>1</v>
      </c>
      <c r="G22" s="90" t="s">
        <v>162</v>
      </c>
      <c r="H22" s="90" t="s">
        <v>190</v>
      </c>
      <c r="I22" s="90" t="s">
        <v>278</v>
      </c>
      <c r="J22">
        <v>0</v>
      </c>
      <c r="K22" s="90" t="s">
        <v>191</v>
      </c>
      <c r="L22" t="b">
        <v>0</v>
      </c>
      <c r="M22" t="b">
        <v>0</v>
      </c>
      <c r="N22" t="b">
        <v>0</v>
      </c>
    </row>
    <row r="23" spans="1:14" x14ac:dyDescent="0.35">
      <c r="A23" s="90" t="s">
        <v>188</v>
      </c>
      <c r="B23" t="s">
        <v>212</v>
      </c>
      <c r="C23" t="s">
        <v>277</v>
      </c>
      <c r="E23" s="91">
        <v>44505.601620370369</v>
      </c>
      <c r="F23" t="b">
        <v>1</v>
      </c>
      <c r="G23" s="90" t="s">
        <v>125</v>
      </c>
      <c r="H23" s="90" t="s">
        <v>190</v>
      </c>
      <c r="I23" s="90" t="s">
        <v>278</v>
      </c>
      <c r="J23">
        <v>0</v>
      </c>
      <c r="K23" s="90" t="s">
        <v>191</v>
      </c>
      <c r="L23" t="b">
        <v>0</v>
      </c>
      <c r="M23" t="b">
        <v>0</v>
      </c>
      <c r="N23" t="b">
        <v>0</v>
      </c>
    </row>
    <row r="24" spans="1:14" x14ac:dyDescent="0.35">
      <c r="A24" s="90" t="s">
        <v>188</v>
      </c>
      <c r="B24" t="s">
        <v>213</v>
      </c>
      <c r="C24" t="s">
        <v>277</v>
      </c>
      <c r="E24" s="91">
        <v>44505.601620370369</v>
      </c>
      <c r="F24" t="b">
        <v>1</v>
      </c>
      <c r="G24" s="90" t="s">
        <v>163</v>
      </c>
      <c r="H24" s="90" t="s">
        <v>190</v>
      </c>
      <c r="I24" s="90" t="s">
        <v>278</v>
      </c>
      <c r="J24">
        <v>0</v>
      </c>
      <c r="K24" s="90" t="s">
        <v>191</v>
      </c>
      <c r="L24" t="b">
        <v>0</v>
      </c>
      <c r="M24" t="b">
        <v>0</v>
      </c>
      <c r="N24" t="b">
        <v>0</v>
      </c>
    </row>
    <row r="25" spans="1:14" x14ac:dyDescent="0.35">
      <c r="A25" s="90" t="s">
        <v>188</v>
      </c>
      <c r="B25" t="s">
        <v>214</v>
      </c>
      <c r="C25" t="s">
        <v>277</v>
      </c>
      <c r="D25">
        <v>5.28923438819597</v>
      </c>
      <c r="E25" s="91">
        <v>44505.601620370369</v>
      </c>
      <c r="F25" t="b">
        <v>1</v>
      </c>
      <c r="G25" s="90" t="s">
        <v>7</v>
      </c>
      <c r="H25" s="90" t="s">
        <v>190</v>
      </c>
      <c r="I25" s="90" t="s">
        <v>278</v>
      </c>
      <c r="J25">
        <v>0</v>
      </c>
      <c r="K25" s="90" t="s">
        <v>191</v>
      </c>
      <c r="L25" t="b">
        <v>0</v>
      </c>
      <c r="M25" t="b">
        <v>0</v>
      </c>
      <c r="N25" t="b">
        <v>0</v>
      </c>
    </row>
    <row r="26" spans="1:14" x14ac:dyDescent="0.35">
      <c r="A26" s="90" t="s">
        <v>188</v>
      </c>
      <c r="B26" t="s">
        <v>215</v>
      </c>
      <c r="C26" t="s">
        <v>277</v>
      </c>
      <c r="E26" s="91">
        <v>44505.601620370369</v>
      </c>
      <c r="F26" t="b">
        <v>1</v>
      </c>
      <c r="G26" s="90" t="s">
        <v>159</v>
      </c>
      <c r="H26" s="90" t="s">
        <v>190</v>
      </c>
      <c r="I26" s="90" t="s">
        <v>278</v>
      </c>
      <c r="J26">
        <v>0</v>
      </c>
      <c r="K26" s="90" t="s">
        <v>191</v>
      </c>
      <c r="L26" t="b">
        <v>0</v>
      </c>
      <c r="M26" t="b">
        <v>0</v>
      </c>
      <c r="N26" t="b">
        <v>0</v>
      </c>
    </row>
    <row r="27" spans="1:14" x14ac:dyDescent="0.35">
      <c r="A27" s="90" t="s">
        <v>188</v>
      </c>
      <c r="B27" t="s">
        <v>216</v>
      </c>
      <c r="C27" t="s">
        <v>277</v>
      </c>
      <c r="E27" s="91">
        <v>44505.601620370369</v>
      </c>
      <c r="F27" t="b">
        <v>1</v>
      </c>
      <c r="G27" s="90" t="s">
        <v>126</v>
      </c>
      <c r="H27" s="90" t="s">
        <v>190</v>
      </c>
      <c r="I27" s="90" t="s">
        <v>278</v>
      </c>
      <c r="J27">
        <v>0</v>
      </c>
      <c r="K27" s="90" t="s">
        <v>191</v>
      </c>
      <c r="L27" t="b">
        <v>0</v>
      </c>
      <c r="M27" t="b">
        <v>0</v>
      </c>
      <c r="N27" t="b">
        <v>0</v>
      </c>
    </row>
    <row r="28" spans="1:14" x14ac:dyDescent="0.35">
      <c r="A28" s="90" t="s">
        <v>188</v>
      </c>
      <c r="B28" t="s">
        <v>217</v>
      </c>
      <c r="C28" t="s">
        <v>277</v>
      </c>
      <c r="E28" s="91">
        <v>44505.601620370369</v>
      </c>
      <c r="F28" t="b">
        <v>1</v>
      </c>
      <c r="G28" s="90" t="s">
        <v>165</v>
      </c>
      <c r="H28" s="90" t="s">
        <v>190</v>
      </c>
      <c r="I28" s="90" t="s">
        <v>278</v>
      </c>
      <c r="J28">
        <v>0</v>
      </c>
      <c r="K28" s="90" t="s">
        <v>191</v>
      </c>
      <c r="L28" t="b">
        <v>0</v>
      </c>
      <c r="M28" t="b">
        <v>0</v>
      </c>
      <c r="N28" t="b">
        <v>0</v>
      </c>
    </row>
    <row r="29" spans="1:14" x14ac:dyDescent="0.35">
      <c r="A29" s="90" t="s">
        <v>188</v>
      </c>
      <c r="B29" t="s">
        <v>218</v>
      </c>
      <c r="C29" t="s">
        <v>277</v>
      </c>
      <c r="E29" s="91">
        <v>44505.601620370369</v>
      </c>
      <c r="F29" t="b">
        <v>1</v>
      </c>
      <c r="G29" s="90" t="s">
        <v>127</v>
      </c>
      <c r="H29" s="90" t="s">
        <v>190</v>
      </c>
      <c r="I29" s="90" t="s">
        <v>278</v>
      </c>
      <c r="J29">
        <v>0</v>
      </c>
      <c r="K29" s="90" t="s">
        <v>191</v>
      </c>
      <c r="L29" t="b">
        <v>0</v>
      </c>
      <c r="M29" t="b">
        <v>0</v>
      </c>
      <c r="N29" t="b">
        <v>0</v>
      </c>
    </row>
    <row r="30" spans="1:14" x14ac:dyDescent="0.35">
      <c r="A30" s="90" t="s">
        <v>188</v>
      </c>
      <c r="B30" t="s">
        <v>219</v>
      </c>
      <c r="C30" t="s">
        <v>277</v>
      </c>
      <c r="E30" s="91">
        <v>44505.601620370369</v>
      </c>
      <c r="F30" t="b">
        <v>1</v>
      </c>
      <c r="G30" s="90" t="s">
        <v>166</v>
      </c>
      <c r="H30" s="90" t="s">
        <v>190</v>
      </c>
      <c r="I30" s="90" t="s">
        <v>278</v>
      </c>
      <c r="J30">
        <v>0</v>
      </c>
      <c r="K30" s="90" t="s">
        <v>191</v>
      </c>
      <c r="L30" t="b">
        <v>0</v>
      </c>
      <c r="M30" t="b">
        <v>0</v>
      </c>
      <c r="N30" t="b">
        <v>0</v>
      </c>
    </row>
    <row r="31" spans="1:14" x14ac:dyDescent="0.35">
      <c r="A31" s="90" t="s">
        <v>188</v>
      </c>
      <c r="B31" t="s">
        <v>220</v>
      </c>
      <c r="C31" t="s">
        <v>277</v>
      </c>
      <c r="D31">
        <v>5.31</v>
      </c>
      <c r="E31" s="91">
        <v>44505.601620370369</v>
      </c>
      <c r="F31" t="b">
        <v>1</v>
      </c>
      <c r="G31" s="90" t="s">
        <v>8</v>
      </c>
      <c r="H31" s="90" t="s">
        <v>190</v>
      </c>
      <c r="I31" s="90" t="s">
        <v>278</v>
      </c>
      <c r="J31">
        <v>0</v>
      </c>
      <c r="K31" s="90" t="s">
        <v>191</v>
      </c>
      <c r="L31" t="b">
        <v>0</v>
      </c>
      <c r="M31" t="b">
        <v>0</v>
      </c>
      <c r="N31" t="b">
        <v>0</v>
      </c>
    </row>
    <row r="32" spans="1:14" x14ac:dyDescent="0.35">
      <c r="A32" s="90" t="s">
        <v>188</v>
      </c>
      <c r="B32" t="s">
        <v>221</v>
      </c>
      <c r="C32" t="s">
        <v>277</v>
      </c>
      <c r="E32" s="91">
        <v>44505.601620370369</v>
      </c>
      <c r="F32" t="b">
        <v>1</v>
      </c>
      <c r="G32" s="90" t="s">
        <v>161</v>
      </c>
      <c r="H32" s="90" t="s">
        <v>190</v>
      </c>
      <c r="I32" s="90" t="s">
        <v>278</v>
      </c>
      <c r="J32">
        <v>0</v>
      </c>
      <c r="K32" s="90" t="s">
        <v>191</v>
      </c>
      <c r="L32" t="b">
        <v>0</v>
      </c>
      <c r="M32" t="b">
        <v>0</v>
      </c>
      <c r="N32" t="b">
        <v>0</v>
      </c>
    </row>
    <row r="33" spans="1:14" x14ac:dyDescent="0.35">
      <c r="A33" s="90" t="s">
        <v>188</v>
      </c>
      <c r="B33" t="s">
        <v>222</v>
      </c>
      <c r="C33" t="s">
        <v>277</v>
      </c>
      <c r="D33">
        <v>2757.7020000000002</v>
      </c>
      <c r="E33" s="91">
        <v>44505.601620370369</v>
      </c>
      <c r="F33" t="b">
        <v>1</v>
      </c>
      <c r="G33" s="90" t="s">
        <v>13</v>
      </c>
      <c r="H33" s="90" t="s">
        <v>190</v>
      </c>
      <c r="I33" s="90" t="s">
        <v>278</v>
      </c>
      <c r="J33">
        <v>0</v>
      </c>
      <c r="K33" s="90" t="s">
        <v>191</v>
      </c>
      <c r="L33" t="b">
        <v>0</v>
      </c>
      <c r="M33" t="b">
        <v>0</v>
      </c>
      <c r="N33" t="b">
        <v>0</v>
      </c>
    </row>
    <row r="34" spans="1:14" x14ac:dyDescent="0.35">
      <c r="A34" s="90" t="s">
        <v>188</v>
      </c>
      <c r="B34" t="s">
        <v>223</v>
      </c>
      <c r="C34" t="s">
        <v>277</v>
      </c>
      <c r="D34">
        <v>1694</v>
      </c>
      <c r="E34" s="91">
        <v>44505.601620370369</v>
      </c>
      <c r="F34" t="b">
        <v>1</v>
      </c>
      <c r="G34" s="90" t="s">
        <v>14</v>
      </c>
      <c r="H34" s="90" t="s">
        <v>190</v>
      </c>
      <c r="I34" s="90" t="s">
        <v>278</v>
      </c>
      <c r="J34">
        <v>0</v>
      </c>
      <c r="K34" s="90" t="s">
        <v>191</v>
      </c>
      <c r="L34" t="b">
        <v>0</v>
      </c>
      <c r="M34" t="b">
        <v>0</v>
      </c>
      <c r="N34" t="b">
        <v>0</v>
      </c>
    </row>
    <row r="35" spans="1:14" x14ac:dyDescent="0.35">
      <c r="A35" s="90" t="s">
        <v>188</v>
      </c>
      <c r="B35" t="s">
        <v>224</v>
      </c>
      <c r="C35" t="s">
        <v>277</v>
      </c>
      <c r="D35">
        <v>4523.3099999999995</v>
      </c>
      <c r="E35" s="91">
        <v>44505.601620370369</v>
      </c>
      <c r="F35" t="b">
        <v>1</v>
      </c>
      <c r="G35" s="90" t="s">
        <v>15</v>
      </c>
      <c r="H35" s="90" t="s">
        <v>190</v>
      </c>
      <c r="I35" s="90" t="s">
        <v>278</v>
      </c>
      <c r="J35">
        <v>0</v>
      </c>
      <c r="K35" s="90" t="s">
        <v>191</v>
      </c>
      <c r="L35" t="b">
        <v>0</v>
      </c>
      <c r="M35" t="b">
        <v>0</v>
      </c>
      <c r="N35" t="b">
        <v>0</v>
      </c>
    </row>
    <row r="36" spans="1:14" x14ac:dyDescent="0.35">
      <c r="A36" s="90" t="s">
        <v>188</v>
      </c>
      <c r="B36" t="s">
        <v>225</v>
      </c>
      <c r="C36" t="s">
        <v>277</v>
      </c>
      <c r="D36">
        <v>1360.3000000000002</v>
      </c>
      <c r="E36" s="91">
        <v>44505.601620370369</v>
      </c>
      <c r="F36" t="b">
        <v>1</v>
      </c>
      <c r="G36" s="90" t="s">
        <v>16</v>
      </c>
      <c r="H36" s="90" t="s">
        <v>190</v>
      </c>
      <c r="I36" s="90" t="s">
        <v>278</v>
      </c>
      <c r="J36">
        <v>0</v>
      </c>
      <c r="K36" s="90" t="s">
        <v>191</v>
      </c>
      <c r="L36" t="b">
        <v>0</v>
      </c>
      <c r="M36" t="b">
        <v>0</v>
      </c>
      <c r="N36" t="b">
        <v>0</v>
      </c>
    </row>
    <row r="37" spans="1:14" x14ac:dyDescent="0.35">
      <c r="A37" s="90" t="s">
        <v>188</v>
      </c>
      <c r="B37" t="s">
        <v>226</v>
      </c>
      <c r="C37" t="s">
        <v>277</v>
      </c>
      <c r="D37">
        <v>7577.61</v>
      </c>
      <c r="E37" s="91">
        <v>44505.601620370369</v>
      </c>
      <c r="F37" t="b">
        <v>1</v>
      </c>
      <c r="G37" s="90" t="s">
        <v>17</v>
      </c>
      <c r="H37" s="90" t="s">
        <v>190</v>
      </c>
      <c r="I37" s="90" t="s">
        <v>278</v>
      </c>
      <c r="J37">
        <v>0</v>
      </c>
      <c r="K37" s="90" t="s">
        <v>191</v>
      </c>
      <c r="L37" t="b">
        <v>0</v>
      </c>
      <c r="M37" t="b">
        <v>0</v>
      </c>
      <c r="N37" t="b">
        <v>0</v>
      </c>
    </row>
    <row r="38" spans="1:14" x14ac:dyDescent="0.35">
      <c r="A38" s="90" t="s">
        <v>188</v>
      </c>
      <c r="B38" t="s">
        <v>227</v>
      </c>
      <c r="C38" t="s">
        <v>277</v>
      </c>
      <c r="D38">
        <v>23131.487499999999</v>
      </c>
      <c r="E38" s="91">
        <v>44505.601620370369</v>
      </c>
      <c r="F38" t="b">
        <v>1</v>
      </c>
      <c r="G38" s="90" t="s">
        <v>18</v>
      </c>
      <c r="H38" s="90" t="s">
        <v>190</v>
      </c>
      <c r="I38" s="90" t="s">
        <v>278</v>
      </c>
      <c r="J38">
        <v>0</v>
      </c>
      <c r="K38" s="90" t="s">
        <v>191</v>
      </c>
      <c r="L38" t="b">
        <v>0</v>
      </c>
      <c r="M38" t="b">
        <v>0</v>
      </c>
      <c r="N38" t="b">
        <v>0</v>
      </c>
    </row>
    <row r="39" spans="1:14" x14ac:dyDescent="0.35">
      <c r="A39" s="90" t="s">
        <v>188</v>
      </c>
      <c r="B39" t="s">
        <v>228</v>
      </c>
      <c r="C39" t="s">
        <v>277</v>
      </c>
      <c r="D39">
        <v>2244.9699999999998</v>
      </c>
      <c r="E39" s="91">
        <v>44505.601620370369</v>
      </c>
      <c r="F39" t="b">
        <v>1</v>
      </c>
      <c r="G39" s="90" t="s">
        <v>19</v>
      </c>
      <c r="H39" s="90" t="s">
        <v>190</v>
      </c>
      <c r="I39" s="90" t="s">
        <v>278</v>
      </c>
      <c r="J39">
        <v>0</v>
      </c>
      <c r="K39" s="90" t="s">
        <v>191</v>
      </c>
      <c r="L39" t="b">
        <v>0</v>
      </c>
      <c r="M39" t="b">
        <v>0</v>
      </c>
      <c r="N39" t="b">
        <v>0</v>
      </c>
    </row>
    <row r="40" spans="1:14" x14ac:dyDescent="0.35">
      <c r="A40" s="90" t="s">
        <v>188</v>
      </c>
      <c r="B40" t="s">
        <v>229</v>
      </c>
      <c r="C40" t="s">
        <v>277</v>
      </c>
      <c r="D40">
        <v>3330.57</v>
      </c>
      <c r="E40" s="91">
        <v>44505.601620370369</v>
      </c>
      <c r="F40" t="b">
        <v>1</v>
      </c>
      <c r="G40" s="90" t="s">
        <v>20</v>
      </c>
      <c r="H40" s="90" t="s">
        <v>190</v>
      </c>
      <c r="I40" s="90" t="s">
        <v>278</v>
      </c>
      <c r="J40">
        <v>0</v>
      </c>
      <c r="K40" s="90" t="s">
        <v>191</v>
      </c>
      <c r="L40" t="b">
        <v>0</v>
      </c>
      <c r="M40" t="b">
        <v>0</v>
      </c>
      <c r="N40" t="b">
        <v>0</v>
      </c>
    </row>
    <row r="41" spans="1:14" x14ac:dyDescent="0.35">
      <c r="A41" s="90" t="s">
        <v>188</v>
      </c>
      <c r="B41" t="s">
        <v>230</v>
      </c>
      <c r="C41" t="s">
        <v>277</v>
      </c>
      <c r="D41">
        <v>110.16</v>
      </c>
      <c r="E41" s="91">
        <v>44505.601620370369</v>
      </c>
      <c r="F41" t="b">
        <v>1</v>
      </c>
      <c r="G41" s="90" t="s">
        <v>21</v>
      </c>
      <c r="H41" s="90" t="s">
        <v>190</v>
      </c>
      <c r="I41" s="90" t="s">
        <v>278</v>
      </c>
      <c r="J41">
        <v>0</v>
      </c>
      <c r="K41" s="90" t="s">
        <v>191</v>
      </c>
      <c r="L41" t="b">
        <v>0</v>
      </c>
      <c r="M41" t="b">
        <v>0</v>
      </c>
      <c r="N41" t="b">
        <v>0</v>
      </c>
    </row>
    <row r="42" spans="1:14" x14ac:dyDescent="0.35">
      <c r="A42" s="90" t="s">
        <v>188</v>
      </c>
      <c r="B42" t="s">
        <v>231</v>
      </c>
      <c r="C42" t="s">
        <v>277</v>
      </c>
      <c r="D42">
        <v>3111.66</v>
      </c>
      <c r="E42" s="91">
        <v>44505.601620370369</v>
      </c>
      <c r="F42" t="b">
        <v>1</v>
      </c>
      <c r="G42" s="90" t="s">
        <v>22</v>
      </c>
      <c r="H42" s="90" t="s">
        <v>190</v>
      </c>
      <c r="I42" s="90" t="s">
        <v>278</v>
      </c>
      <c r="J42">
        <v>0</v>
      </c>
      <c r="K42" s="90" t="s">
        <v>191</v>
      </c>
      <c r="L42" t="b">
        <v>0</v>
      </c>
      <c r="M42" t="b">
        <v>0</v>
      </c>
      <c r="N42" t="b">
        <v>0</v>
      </c>
    </row>
    <row r="43" spans="1:14" x14ac:dyDescent="0.35">
      <c r="A43" s="90" t="s">
        <v>188</v>
      </c>
      <c r="B43" t="s">
        <v>232</v>
      </c>
      <c r="C43" t="s">
        <v>277</v>
      </c>
      <c r="D43">
        <v>8.4700000000000006</v>
      </c>
      <c r="E43" s="91">
        <v>44505.601620370369</v>
      </c>
      <c r="F43" t="b">
        <v>1</v>
      </c>
      <c r="G43" s="90" t="s">
        <v>23</v>
      </c>
      <c r="H43" s="90" t="s">
        <v>190</v>
      </c>
      <c r="I43" s="90" t="s">
        <v>278</v>
      </c>
      <c r="J43">
        <v>0</v>
      </c>
      <c r="K43" s="90" t="s">
        <v>191</v>
      </c>
      <c r="L43" t="b">
        <v>0</v>
      </c>
      <c r="M43" t="b">
        <v>0</v>
      </c>
      <c r="N43" t="b">
        <v>0</v>
      </c>
    </row>
    <row r="44" spans="1:14" x14ac:dyDescent="0.35">
      <c r="A44" s="90" t="s">
        <v>188</v>
      </c>
      <c r="B44" t="s">
        <v>233</v>
      </c>
      <c r="C44" t="s">
        <v>277</v>
      </c>
      <c r="D44">
        <v>33274.667500000003</v>
      </c>
      <c r="E44" s="91">
        <v>44505.601620370369</v>
      </c>
      <c r="F44" t="b">
        <v>1</v>
      </c>
      <c r="G44" s="90" t="s">
        <v>24</v>
      </c>
      <c r="H44" s="90" t="s">
        <v>190</v>
      </c>
      <c r="I44" s="90" t="s">
        <v>278</v>
      </c>
      <c r="J44">
        <v>0</v>
      </c>
      <c r="K44" s="90" t="s">
        <v>191</v>
      </c>
      <c r="L44" t="b">
        <v>0</v>
      </c>
      <c r="M44" t="b">
        <v>0</v>
      </c>
      <c r="N44" t="b">
        <v>0</v>
      </c>
    </row>
    <row r="45" spans="1:14" x14ac:dyDescent="0.35">
      <c r="A45" s="90" t="s">
        <v>188</v>
      </c>
      <c r="B45" t="s">
        <v>234</v>
      </c>
      <c r="C45" t="s">
        <v>277</v>
      </c>
      <c r="D45">
        <v>3263.92</v>
      </c>
      <c r="E45" s="91">
        <v>44505.601620370369</v>
      </c>
      <c r="F45" t="b">
        <v>1</v>
      </c>
      <c r="G45" s="90" t="s">
        <v>25</v>
      </c>
      <c r="H45" s="90" t="s">
        <v>190</v>
      </c>
      <c r="I45" s="90" t="s">
        <v>278</v>
      </c>
      <c r="J45">
        <v>0</v>
      </c>
      <c r="K45" s="90" t="s">
        <v>191</v>
      </c>
      <c r="L45" t="b">
        <v>0</v>
      </c>
      <c r="M45" t="b">
        <v>0</v>
      </c>
      <c r="N45" t="b">
        <v>0</v>
      </c>
    </row>
    <row r="46" spans="1:14" x14ac:dyDescent="0.35">
      <c r="A46" s="90" t="s">
        <v>188</v>
      </c>
      <c r="B46" t="s">
        <v>235</v>
      </c>
      <c r="C46" t="s">
        <v>277</v>
      </c>
      <c r="D46">
        <v>6603.07</v>
      </c>
      <c r="E46" s="91">
        <v>44505.601620370369</v>
      </c>
      <c r="F46" t="b">
        <v>1</v>
      </c>
      <c r="G46" s="90" t="s">
        <v>26</v>
      </c>
      <c r="H46" s="90" t="s">
        <v>190</v>
      </c>
      <c r="I46" s="90" t="s">
        <v>278</v>
      </c>
      <c r="J46">
        <v>0</v>
      </c>
      <c r="K46" s="90" t="s">
        <v>191</v>
      </c>
      <c r="L46" t="b">
        <v>0</v>
      </c>
      <c r="M46" t="b">
        <v>0</v>
      </c>
      <c r="N46" t="b">
        <v>0</v>
      </c>
    </row>
    <row r="47" spans="1:14" x14ac:dyDescent="0.35">
      <c r="A47" s="90" t="s">
        <v>188</v>
      </c>
      <c r="B47" t="s">
        <v>236</v>
      </c>
      <c r="C47" t="s">
        <v>277</v>
      </c>
      <c r="D47">
        <v>1040.99</v>
      </c>
      <c r="E47" s="91">
        <v>44505.601620370369</v>
      </c>
      <c r="F47" t="b">
        <v>1</v>
      </c>
      <c r="G47" s="90" t="s">
        <v>27</v>
      </c>
      <c r="H47" s="90" t="s">
        <v>190</v>
      </c>
      <c r="I47" s="90" t="s">
        <v>278</v>
      </c>
      <c r="J47">
        <v>0</v>
      </c>
      <c r="K47" s="90" t="s">
        <v>191</v>
      </c>
      <c r="L47" t="b">
        <v>0</v>
      </c>
      <c r="M47" t="b">
        <v>0</v>
      </c>
      <c r="N47" t="b">
        <v>0</v>
      </c>
    </row>
    <row r="48" spans="1:14" x14ac:dyDescent="0.35">
      <c r="A48" s="90" t="s">
        <v>188</v>
      </c>
      <c r="B48" t="s">
        <v>237</v>
      </c>
      <c r="C48" t="s">
        <v>277</v>
      </c>
      <c r="D48">
        <v>4253.96</v>
      </c>
      <c r="E48" s="91">
        <v>44505.601620370369</v>
      </c>
      <c r="F48" t="b">
        <v>1</v>
      </c>
      <c r="G48" s="90" t="s">
        <v>28</v>
      </c>
      <c r="H48" s="90" t="s">
        <v>190</v>
      </c>
      <c r="I48" s="90" t="s">
        <v>278</v>
      </c>
      <c r="J48">
        <v>0</v>
      </c>
      <c r="K48" s="90" t="s">
        <v>191</v>
      </c>
      <c r="L48" t="b">
        <v>0</v>
      </c>
      <c r="M48" t="b">
        <v>0</v>
      </c>
      <c r="N48" t="b">
        <v>0</v>
      </c>
    </row>
    <row r="49" spans="1:14" x14ac:dyDescent="0.35">
      <c r="A49" s="90" t="s">
        <v>188</v>
      </c>
      <c r="B49" t="s">
        <v>258</v>
      </c>
      <c r="C49" t="s">
        <v>277</v>
      </c>
      <c r="D49">
        <v>352.74</v>
      </c>
      <c r="E49" s="91">
        <v>44505.601620370369</v>
      </c>
      <c r="F49" t="b">
        <v>1</v>
      </c>
      <c r="G49" s="90" t="s">
        <v>29</v>
      </c>
      <c r="H49" s="90" t="s">
        <v>190</v>
      </c>
      <c r="I49" s="90" t="s">
        <v>278</v>
      </c>
      <c r="J49">
        <v>0</v>
      </c>
      <c r="K49" s="90" t="s">
        <v>191</v>
      </c>
      <c r="L49" t="b">
        <v>0</v>
      </c>
      <c r="M49" t="b">
        <v>0</v>
      </c>
      <c r="N49" t="b">
        <v>0</v>
      </c>
    </row>
    <row r="50" spans="1:14" x14ac:dyDescent="0.35">
      <c r="A50" s="90" t="s">
        <v>188</v>
      </c>
      <c r="B50" t="s">
        <v>238</v>
      </c>
      <c r="C50" t="s">
        <v>277</v>
      </c>
      <c r="D50">
        <v>8243.9500000000007</v>
      </c>
      <c r="E50" s="91">
        <v>44505.601620370369</v>
      </c>
      <c r="F50" t="b">
        <v>1</v>
      </c>
      <c r="G50" s="90" t="s">
        <v>30</v>
      </c>
      <c r="H50" s="90" t="s">
        <v>190</v>
      </c>
      <c r="I50" s="90" t="s">
        <v>278</v>
      </c>
      <c r="J50">
        <v>0</v>
      </c>
      <c r="K50" s="90" t="s">
        <v>191</v>
      </c>
      <c r="L50" t="b">
        <v>0</v>
      </c>
      <c r="M50" t="b">
        <v>0</v>
      </c>
      <c r="N50" t="b">
        <v>0</v>
      </c>
    </row>
    <row r="51" spans="1:14" x14ac:dyDescent="0.35">
      <c r="A51" s="90" t="s">
        <v>188</v>
      </c>
      <c r="B51" t="s">
        <v>239</v>
      </c>
      <c r="C51" t="s">
        <v>277</v>
      </c>
      <c r="D51">
        <v>3443.76</v>
      </c>
      <c r="E51" s="91">
        <v>44505.601620370369</v>
      </c>
      <c r="F51" t="b">
        <v>1</v>
      </c>
      <c r="G51" s="90" t="s">
        <v>31</v>
      </c>
      <c r="H51" s="90" t="s">
        <v>190</v>
      </c>
      <c r="I51" s="90" t="s">
        <v>278</v>
      </c>
      <c r="J51">
        <v>0</v>
      </c>
      <c r="K51" s="90" t="s">
        <v>191</v>
      </c>
      <c r="L51" t="b">
        <v>0</v>
      </c>
      <c r="M51" t="b">
        <v>0</v>
      </c>
      <c r="N51" t="b">
        <v>0</v>
      </c>
    </row>
    <row r="52" spans="1:14" x14ac:dyDescent="0.35">
      <c r="A52" s="90" t="s">
        <v>188</v>
      </c>
      <c r="B52" t="s">
        <v>240</v>
      </c>
      <c r="C52" t="s">
        <v>277</v>
      </c>
      <c r="D52">
        <v>408.65</v>
      </c>
      <c r="E52" s="91">
        <v>44505.601620370369</v>
      </c>
      <c r="F52" t="b">
        <v>1</v>
      </c>
      <c r="G52" s="90" t="s">
        <v>32</v>
      </c>
      <c r="H52" s="90" t="s">
        <v>190</v>
      </c>
      <c r="I52" s="90" t="s">
        <v>278</v>
      </c>
      <c r="J52">
        <v>0</v>
      </c>
      <c r="K52" s="90" t="s">
        <v>191</v>
      </c>
      <c r="L52" t="b">
        <v>0</v>
      </c>
      <c r="M52" t="b">
        <v>0</v>
      </c>
      <c r="N52" t="b">
        <v>0</v>
      </c>
    </row>
    <row r="53" spans="1:14" x14ac:dyDescent="0.35">
      <c r="A53" s="90" t="s">
        <v>188</v>
      </c>
      <c r="B53" t="s">
        <v>241</v>
      </c>
      <c r="C53" t="s">
        <v>277</v>
      </c>
      <c r="D53">
        <v>2312.86</v>
      </c>
      <c r="E53" s="91">
        <v>44505.601620370369</v>
      </c>
      <c r="F53" t="b">
        <v>1</v>
      </c>
      <c r="G53" s="90" t="s">
        <v>33</v>
      </c>
      <c r="H53" s="90" t="s">
        <v>190</v>
      </c>
      <c r="I53" s="90" t="s">
        <v>278</v>
      </c>
      <c r="J53">
        <v>0</v>
      </c>
      <c r="K53" s="90" t="s">
        <v>191</v>
      </c>
      <c r="L53" t="b">
        <v>0</v>
      </c>
      <c r="M53" t="b">
        <v>0</v>
      </c>
      <c r="N53" t="b">
        <v>0</v>
      </c>
    </row>
    <row r="54" spans="1:14" x14ac:dyDescent="0.35">
      <c r="A54" s="90" t="s">
        <v>188</v>
      </c>
      <c r="B54" t="s">
        <v>242</v>
      </c>
      <c r="C54" t="s">
        <v>277</v>
      </c>
      <c r="D54">
        <v>161.41</v>
      </c>
      <c r="E54" s="91">
        <v>44505.601620370369</v>
      </c>
      <c r="F54" t="b">
        <v>1</v>
      </c>
      <c r="G54" s="90" t="s">
        <v>34</v>
      </c>
      <c r="H54" s="90" t="s">
        <v>190</v>
      </c>
      <c r="I54" s="90" t="s">
        <v>278</v>
      </c>
      <c r="J54">
        <v>0</v>
      </c>
      <c r="K54" s="90" t="s">
        <v>191</v>
      </c>
      <c r="L54" t="b">
        <v>0</v>
      </c>
      <c r="M54" t="b">
        <v>0</v>
      </c>
      <c r="N54" t="b">
        <v>0</v>
      </c>
    </row>
    <row r="55" spans="1:14" x14ac:dyDescent="0.35">
      <c r="A55" s="90" t="s">
        <v>188</v>
      </c>
      <c r="B55" t="s">
        <v>243</v>
      </c>
      <c r="C55" t="s">
        <v>277</v>
      </c>
      <c r="D55">
        <v>58411.4375</v>
      </c>
      <c r="E55" s="91">
        <v>44505.601631944446</v>
      </c>
      <c r="F55" t="b">
        <v>1</v>
      </c>
      <c r="G55" s="90" t="s">
        <v>35</v>
      </c>
      <c r="H55" s="90" t="s">
        <v>190</v>
      </c>
      <c r="I55" s="90" t="s">
        <v>278</v>
      </c>
      <c r="J55">
        <v>0</v>
      </c>
      <c r="K55" s="90" t="s">
        <v>191</v>
      </c>
      <c r="L55" t="b">
        <v>0</v>
      </c>
      <c r="M55" t="b">
        <v>0</v>
      </c>
      <c r="N55" t="b">
        <v>0</v>
      </c>
    </row>
    <row r="56" spans="1:14" x14ac:dyDescent="0.35">
      <c r="A56" s="90" t="s">
        <v>188</v>
      </c>
      <c r="B56" t="s">
        <v>244</v>
      </c>
      <c r="C56" t="s">
        <v>277</v>
      </c>
      <c r="D56">
        <v>4.92</v>
      </c>
      <c r="E56" s="91">
        <v>44505.601631944446</v>
      </c>
      <c r="F56" t="b">
        <v>1</v>
      </c>
      <c r="G56" s="90" t="s">
        <v>9</v>
      </c>
      <c r="H56" s="90" t="s">
        <v>190</v>
      </c>
      <c r="I56" s="90" t="s">
        <v>278</v>
      </c>
      <c r="J56">
        <v>0</v>
      </c>
      <c r="K56" s="90" t="s">
        <v>191</v>
      </c>
      <c r="L56" t="b">
        <v>0</v>
      </c>
      <c r="M56" t="b">
        <v>0</v>
      </c>
      <c r="N56" t="b">
        <v>0</v>
      </c>
    </row>
    <row r="57" spans="1:14" x14ac:dyDescent="0.35">
      <c r="A57" s="90" t="s">
        <v>188</v>
      </c>
      <c r="B57" t="s">
        <v>259</v>
      </c>
      <c r="C57" t="s">
        <v>277</v>
      </c>
      <c r="E57" s="91">
        <v>44505.601631944446</v>
      </c>
      <c r="F57" t="b">
        <v>1</v>
      </c>
      <c r="G57" s="90" t="s">
        <v>155</v>
      </c>
      <c r="H57" s="90" t="s">
        <v>190</v>
      </c>
      <c r="I57" s="90" t="s">
        <v>278</v>
      </c>
      <c r="J57">
        <v>0</v>
      </c>
      <c r="K57" s="90" t="s">
        <v>191</v>
      </c>
      <c r="L57" t="b">
        <v>0</v>
      </c>
      <c r="M57" t="b">
        <v>0</v>
      </c>
      <c r="N57" t="b">
        <v>0</v>
      </c>
    </row>
    <row r="58" spans="1:14" x14ac:dyDescent="0.35">
      <c r="A58" s="90" t="s">
        <v>188</v>
      </c>
      <c r="B58" t="s">
        <v>260</v>
      </c>
      <c r="C58" t="s">
        <v>277</v>
      </c>
      <c r="D58">
        <v>5.52</v>
      </c>
      <c r="E58" s="91">
        <v>44505.601631944446</v>
      </c>
      <c r="F58" t="b">
        <v>1</v>
      </c>
      <c r="G58" s="90" t="s">
        <v>10</v>
      </c>
      <c r="H58" s="90" t="s">
        <v>190</v>
      </c>
      <c r="I58" s="90" t="s">
        <v>278</v>
      </c>
      <c r="J58">
        <v>0</v>
      </c>
      <c r="K58" s="90" t="s">
        <v>191</v>
      </c>
      <c r="L58" t="b">
        <v>0</v>
      </c>
      <c r="M58" t="b">
        <v>0</v>
      </c>
      <c r="N58" t="b">
        <v>0</v>
      </c>
    </row>
    <row r="59" spans="1:14" x14ac:dyDescent="0.35">
      <c r="A59" s="90" t="s">
        <v>188</v>
      </c>
      <c r="B59" t="s">
        <v>261</v>
      </c>
      <c r="C59" t="s">
        <v>277</v>
      </c>
      <c r="E59" s="91">
        <v>44505.601631944446</v>
      </c>
      <c r="F59" t="b">
        <v>1</v>
      </c>
      <c r="G59" s="90" t="s">
        <v>156</v>
      </c>
      <c r="H59" s="90" t="s">
        <v>190</v>
      </c>
      <c r="I59" s="90" t="s">
        <v>278</v>
      </c>
      <c r="J59">
        <v>0</v>
      </c>
      <c r="K59" s="90" t="s">
        <v>191</v>
      </c>
      <c r="L59" t="b">
        <v>0</v>
      </c>
      <c r="M59" t="b">
        <v>0</v>
      </c>
      <c r="N59" t="b">
        <v>0</v>
      </c>
    </row>
    <row r="60" spans="1:14" x14ac:dyDescent="0.35">
      <c r="A60" s="90" t="s">
        <v>188</v>
      </c>
      <c r="B60" t="s">
        <v>262</v>
      </c>
      <c r="C60" t="s">
        <v>277</v>
      </c>
      <c r="D60">
        <v>6.24</v>
      </c>
      <c r="E60" s="91">
        <v>44505.601631944446</v>
      </c>
      <c r="F60" t="b">
        <v>1</v>
      </c>
      <c r="G60" s="90" t="s">
        <v>11</v>
      </c>
      <c r="H60" s="90" t="s">
        <v>190</v>
      </c>
      <c r="I60" s="90" t="s">
        <v>278</v>
      </c>
      <c r="J60">
        <v>0</v>
      </c>
      <c r="K60" s="90" t="s">
        <v>191</v>
      </c>
      <c r="L60" t="b">
        <v>0</v>
      </c>
      <c r="M60" t="b">
        <v>0</v>
      </c>
      <c r="N60" t="b">
        <v>0</v>
      </c>
    </row>
    <row r="61" spans="1:14" x14ac:dyDescent="0.35">
      <c r="A61" s="90" t="s">
        <v>188</v>
      </c>
      <c r="B61" t="s">
        <v>263</v>
      </c>
      <c r="C61" t="s">
        <v>277</v>
      </c>
      <c r="E61" s="91">
        <v>44505.601631944446</v>
      </c>
      <c r="F61" t="b">
        <v>1</v>
      </c>
      <c r="G61" s="90" t="s">
        <v>154</v>
      </c>
      <c r="H61" s="90" t="s">
        <v>190</v>
      </c>
      <c r="I61" s="90" t="s">
        <v>278</v>
      </c>
      <c r="J61">
        <v>0</v>
      </c>
      <c r="K61" s="90" t="s">
        <v>191</v>
      </c>
      <c r="L61" t="b">
        <v>0</v>
      </c>
      <c r="M61" t="b">
        <v>0</v>
      </c>
      <c r="N61" t="b">
        <v>0</v>
      </c>
    </row>
    <row r="62" spans="1:14" x14ac:dyDescent="0.35">
      <c r="A62" s="90" t="s">
        <v>188</v>
      </c>
      <c r="B62" t="s">
        <v>264</v>
      </c>
      <c r="C62" t="s">
        <v>277</v>
      </c>
      <c r="D62">
        <v>6.36</v>
      </c>
      <c r="E62" s="91">
        <v>44505.601631944446</v>
      </c>
      <c r="F62" t="b">
        <v>1</v>
      </c>
      <c r="G62" s="90" t="s">
        <v>12</v>
      </c>
      <c r="H62" s="90" t="s">
        <v>190</v>
      </c>
      <c r="I62" s="90" t="s">
        <v>278</v>
      </c>
      <c r="J62">
        <v>0</v>
      </c>
      <c r="K62" s="90" t="s">
        <v>191</v>
      </c>
      <c r="L62" t="b">
        <v>0</v>
      </c>
      <c r="M62" t="b">
        <v>0</v>
      </c>
      <c r="N62" t="b">
        <v>0</v>
      </c>
    </row>
    <row r="63" spans="1:14" x14ac:dyDescent="0.35">
      <c r="A63" s="90" t="s">
        <v>188</v>
      </c>
      <c r="B63" t="s">
        <v>265</v>
      </c>
      <c r="C63" t="s">
        <v>277</v>
      </c>
      <c r="E63" s="91">
        <v>44505.601631944446</v>
      </c>
      <c r="F63" t="b">
        <v>1</v>
      </c>
      <c r="G63" s="90" t="s">
        <v>157</v>
      </c>
      <c r="H63" s="90" t="s">
        <v>190</v>
      </c>
      <c r="I63" s="90" t="s">
        <v>278</v>
      </c>
      <c r="J63">
        <v>0</v>
      </c>
      <c r="K63" s="90" t="s">
        <v>191</v>
      </c>
      <c r="L63" t="b">
        <v>0</v>
      </c>
      <c r="M63" t="b">
        <v>0</v>
      </c>
      <c r="N63" t="b">
        <v>0</v>
      </c>
    </row>
    <row r="64" spans="1:14" x14ac:dyDescent="0.35">
      <c r="A64" s="90" t="s">
        <v>188</v>
      </c>
      <c r="B64" t="s">
        <v>266</v>
      </c>
      <c r="C64" t="s">
        <v>279</v>
      </c>
      <c r="D64">
        <v>3457.317464008273</v>
      </c>
      <c r="E64" s="91">
        <v>44505.601631944446</v>
      </c>
      <c r="F64" t="b">
        <v>1</v>
      </c>
      <c r="G64" s="90" t="s">
        <v>245</v>
      </c>
      <c r="H64" s="90" t="s">
        <v>267</v>
      </c>
      <c r="I64" s="90" t="s">
        <v>278</v>
      </c>
      <c r="J64">
        <v>0</v>
      </c>
      <c r="K64" s="90" t="s">
        <v>191</v>
      </c>
      <c r="L64" t="b">
        <v>0</v>
      </c>
      <c r="M64" t="b">
        <v>0</v>
      </c>
      <c r="N64" t="b">
        <v>0</v>
      </c>
    </row>
    <row r="65" spans="1:14" x14ac:dyDescent="0.35">
      <c r="A65" s="90" t="s">
        <v>188</v>
      </c>
      <c r="B65" t="s">
        <v>268</v>
      </c>
      <c r="C65" t="s">
        <v>279</v>
      </c>
      <c r="D65">
        <v>2657.0280359917274</v>
      </c>
      <c r="E65" s="91">
        <v>44505.601631944446</v>
      </c>
      <c r="F65" t="b">
        <v>1</v>
      </c>
      <c r="G65" s="90" t="s">
        <v>246</v>
      </c>
      <c r="H65" s="90" t="s">
        <v>267</v>
      </c>
      <c r="I65" s="90" t="s">
        <v>278</v>
      </c>
      <c r="J65">
        <v>0</v>
      </c>
      <c r="K65" s="90" t="s">
        <v>191</v>
      </c>
      <c r="L65" t="b">
        <v>0</v>
      </c>
      <c r="M65" t="b">
        <v>0</v>
      </c>
      <c r="N65" t="b">
        <v>0</v>
      </c>
    </row>
    <row r="66" spans="1:14" x14ac:dyDescent="0.35">
      <c r="A66" s="90" t="s">
        <v>188</v>
      </c>
      <c r="B66" t="s">
        <v>269</v>
      </c>
      <c r="C66" t="s">
        <v>279</v>
      </c>
      <c r="D66">
        <v>30733.954310414865</v>
      </c>
      <c r="E66" s="91">
        <v>44505.601631944446</v>
      </c>
      <c r="F66" t="b">
        <v>1</v>
      </c>
      <c r="G66" s="90" t="s">
        <v>252</v>
      </c>
      <c r="H66" s="90" t="s">
        <v>267</v>
      </c>
      <c r="I66" s="90" t="s">
        <v>278</v>
      </c>
      <c r="J66">
        <v>0</v>
      </c>
      <c r="K66" s="90" t="s">
        <v>191</v>
      </c>
      <c r="L66" t="b">
        <v>0</v>
      </c>
      <c r="M66" t="b">
        <v>0</v>
      </c>
      <c r="N66" t="b">
        <v>0</v>
      </c>
    </row>
    <row r="67" spans="1:14" x14ac:dyDescent="0.35">
      <c r="A67" s="90" t="s">
        <v>188</v>
      </c>
      <c r="B67" t="s">
        <v>270</v>
      </c>
      <c r="C67" t="s">
        <v>279</v>
      </c>
      <c r="D67">
        <v>17940.689972974</v>
      </c>
      <c r="E67" s="91">
        <v>44505.601631944446</v>
      </c>
      <c r="F67" t="b">
        <v>1</v>
      </c>
      <c r="G67" s="90" t="s">
        <v>253</v>
      </c>
      <c r="H67" s="90" t="s">
        <v>267</v>
      </c>
      <c r="I67" s="90" t="s">
        <v>278</v>
      </c>
      <c r="J67">
        <v>0</v>
      </c>
      <c r="K67" s="90" t="s">
        <v>191</v>
      </c>
      <c r="L67" t="b">
        <v>0</v>
      </c>
      <c r="M67" t="b">
        <v>0</v>
      </c>
      <c r="N67" t="b">
        <v>0</v>
      </c>
    </row>
    <row r="68" spans="1:14" x14ac:dyDescent="0.35">
      <c r="A68" s="90" t="s">
        <v>188</v>
      </c>
      <c r="B68" t="s">
        <v>271</v>
      </c>
      <c r="C68" t="s">
        <v>279</v>
      </c>
      <c r="D68">
        <v>12793.264337440865</v>
      </c>
      <c r="E68" s="91">
        <v>44505.601631944446</v>
      </c>
      <c r="F68" t="b">
        <v>1</v>
      </c>
      <c r="G68" s="90" t="s">
        <v>254</v>
      </c>
      <c r="H68" s="90" t="s">
        <v>267</v>
      </c>
      <c r="I68" s="90" t="s">
        <v>278</v>
      </c>
      <c r="J68">
        <v>0</v>
      </c>
      <c r="K68" s="90" t="s">
        <v>191</v>
      </c>
      <c r="L68" t="b">
        <v>0</v>
      </c>
      <c r="M68" t="b">
        <v>0</v>
      </c>
      <c r="N68" t="b">
        <v>0</v>
      </c>
    </row>
    <row r="69" spans="1:14" x14ac:dyDescent="0.35">
      <c r="A69" s="90" t="s">
        <v>188</v>
      </c>
      <c r="B69" t="s">
        <v>272</v>
      </c>
      <c r="C69" t="s">
        <v>279</v>
      </c>
      <c r="D69">
        <v>4358.3605202462541</v>
      </c>
      <c r="E69" s="91">
        <v>44505.601631944446</v>
      </c>
      <c r="F69" t="b">
        <v>1</v>
      </c>
      <c r="G69" s="90" t="s">
        <v>255</v>
      </c>
      <c r="H69" s="90" t="s">
        <v>267</v>
      </c>
      <c r="I69" s="90" t="s">
        <v>278</v>
      </c>
      <c r="J69">
        <v>0</v>
      </c>
      <c r="K69" s="90" t="s">
        <v>191</v>
      </c>
      <c r="L69" t="b">
        <v>0</v>
      </c>
      <c r="M69" t="b">
        <v>0</v>
      </c>
      <c r="N69" t="b">
        <v>0</v>
      </c>
    </row>
    <row r="70" spans="1:14" x14ac:dyDescent="0.35">
      <c r="A70" s="90" t="s">
        <v>188</v>
      </c>
      <c r="B70" t="s">
        <v>273</v>
      </c>
      <c r="C70" t="s">
        <v>279</v>
      </c>
      <c r="D70">
        <v>14.47016933888805</v>
      </c>
      <c r="E70" s="91">
        <v>44505.601631944446</v>
      </c>
      <c r="F70" t="b">
        <v>1</v>
      </c>
      <c r="G70" s="90" t="s">
        <v>256</v>
      </c>
      <c r="H70" s="90" t="s">
        <v>267</v>
      </c>
      <c r="I70" s="90" t="s">
        <v>278</v>
      </c>
      <c r="J70">
        <v>0</v>
      </c>
      <c r="K70" s="90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2021-11-05T17:38:44Z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