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GIES\05_DEMF_GM_A_Analisis_Series_Publicacion\6.-Informe_Mensual\0.- Archivos de trabajo\Informe_español\Excel\"/>
    </mc:Choice>
  </mc:AlternateContent>
  <xr:revisionPtr revIDLastSave="0" documentId="13_ncr:1_{D2268C79-B120-406F-ABBF-70D5F223995E}" xr6:coauthVersionLast="45" xr6:coauthVersionMax="45" xr10:uidLastSave="{00000000-0000-0000-0000-000000000000}"/>
  <bookViews>
    <workbookView xWindow="-28920" yWindow="-4650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AS32" i="1"/>
  <c r="AD8" i="1"/>
  <c r="BQ8" i="1"/>
  <c r="AZ8" i="1"/>
  <c r="AC8" i="1"/>
  <c r="M8" i="1"/>
  <c r="BP8" i="1"/>
  <c r="AY8" i="1"/>
  <c r="AB8" i="1"/>
  <c r="L8" i="1"/>
  <c r="BO8" i="1"/>
  <c r="AX8" i="1"/>
  <c r="AA8" i="1"/>
  <c r="K8" i="1"/>
  <c r="AO32" i="1"/>
  <c r="BN8" i="1"/>
  <c r="BE8" i="1"/>
  <c r="AW8" i="1"/>
  <c r="AH8" i="1"/>
  <c r="Z8" i="1"/>
  <c r="R8" i="1"/>
  <c r="J8" i="1"/>
  <c r="B8" i="1"/>
  <c r="AK32" i="1"/>
  <c r="BM8" i="1"/>
  <c r="BD8" i="1"/>
  <c r="AV8" i="1"/>
  <c r="AG8" i="1"/>
  <c r="Y8" i="1"/>
  <c r="Q8" i="1"/>
  <c r="I8" i="1"/>
  <c r="AJ32" i="1"/>
  <c r="BL8" i="1"/>
  <c r="BC8" i="1"/>
  <c r="AU8" i="1"/>
  <c r="AF8" i="1"/>
  <c r="X8" i="1"/>
  <c r="P8" i="1"/>
  <c r="H8" i="1"/>
  <c r="BS8" i="1"/>
  <c r="BJ8" i="1"/>
  <c r="BB8" i="1"/>
  <c r="AT8" i="1"/>
  <c r="AE8" i="1"/>
  <c r="W8" i="1"/>
  <c r="O8" i="1"/>
  <c r="G8" i="1"/>
  <c r="BR8" i="1"/>
  <c r="BI8" i="1"/>
  <c r="BA8" i="1"/>
  <c r="AN8" i="1"/>
  <c r="V8" i="1"/>
  <c r="N8" i="1"/>
  <c r="F8" i="1"/>
  <c r="AR32" i="1"/>
  <c r="BH8" i="1"/>
  <c r="AM8" i="1"/>
  <c r="U8" i="1"/>
  <c r="E8" i="1"/>
  <c r="AQ32" i="1"/>
  <c r="BG8" i="1"/>
  <c r="AL8" i="1"/>
  <c r="T8" i="1"/>
  <c r="D8" i="1"/>
  <c r="AP32" i="1"/>
  <c r="BF8" i="1"/>
  <c r="AI8" i="1"/>
  <c r="S8" i="1"/>
  <c r="C8" i="1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<sst xmlns="http://schemas.openxmlformats.org/spreadsheetml/2006/main" count="795" uniqueCount="281">
  <si>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</si>
  <si>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</si>
  <si>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</si>
  <si>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</si>
  <si>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</si>
  <si>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</si>
  <si>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</si>
  <si>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</si>
  <si>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</si>
  <si>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</si>
  <si>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</si>
  <si>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</si>
  <si>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</si>
  <si>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</si>
  <si>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</si>
  <si>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</si>
  <si>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</si>
  <si>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</si>
  <si>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</si>
  <si>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</si>
  <si>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</si>
  <si>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</si>
  <si>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</si>
  <si>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</si>
  <si>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</si>
  <si>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</si>
  <si>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</si>
  <si>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</si>
  <si>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</si>
  <si>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</si>
  <si>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</si>
  <si>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</si>
  <si>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</si>
  <si>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</si>
  <si>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</si>
  <si>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</si>
  <si>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</si>
  <si>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</si>
  <si>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</si>
  <si>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</si>
  <si>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</si>
  <si>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</si>
  <si>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</si>
  <si>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</si>
  <si>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</si>
  <si>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</si>
  <si>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</si>
  <si>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</si>
  <si>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</si>
  <si>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</si>
  <si>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</si>
  <si>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</si>
  <si>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</si>
  <si>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</si>
  <si>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</si>
  <si>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</si>
  <si>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</si>
  <si>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</si>
  <si>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</si>
  <si>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</si>
  <si>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</si>
  <si>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</si>
  <si>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</si>
  <si>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</si>
  <si>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</si>
  <si>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</si>
  <si>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</si>
  <si>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</si>
  <si>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</si>
  <si>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</si>
  <si>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</si>
  <si>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</si>
  <si>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</si>
  <si>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</si>
  <si>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</si>
  <si>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</si>
  <si>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</si>
  <si>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</si>
  <si>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</si>
  <si>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</si>
  <si>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</si>
  <si>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</si>
  <si>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</si>
  <si>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</si>
  <si>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</si>
  <si>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</si>
  <si>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</si>
  <si>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</si>
  <si>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</si>
  <si>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</si>
  <si>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</si>
  <si>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</si>
  <si>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</si>
  <si>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</si>
  <si>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</si>
  <si>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</si>
  <si>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</si>
  <si>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</si>
  <si>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</si>
  <si>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</si>
  <si>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</si>
  <si>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</si>
  <si>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</si>
  <si>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</si>
  <si>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</si>
  <si>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</si>
  <si>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</si>
  <si>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</si>
  <si>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</si>
  <si>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</si>
  <si>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</si>
  <si>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</si>
  <si>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</si>
  <si>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</si>
  <si>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</si>
  <si>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</si>
  <si>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</si>
  <si>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</si>
  <si>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</si>
  <si>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</si>
  <si>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</si>
  <si>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</si>
  <si>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</si>
  <si>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</si>
  <si>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</si>
  <si>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</si>
  <si>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</si>
  <si>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</si>
  <si>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</si>
  <si>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</si>
  <si>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</si>
  <si>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</si>
  <si>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</si>
  <si>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</si>
  <si>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</si>
  <si>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</si>
  <si>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</si>
  <si>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</si>
  <si>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</si>
  <si>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</si>
  <si>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</si>
  <si>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</si>
  <si>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</si>
  <si>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</si>
  <si>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</si>
  <si>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</si>
  <si>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</si>
  <si>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</si>
  <si>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</si>
  <si>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</si>
  <si>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</si>
  <si>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</si>
  <si>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</si>
  <si>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</si>
  <si>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</si>
  <si>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</si>
  <si>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</si>
  <si>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</si>
  <si>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</si>
  <si>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</si>
  <si>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</si>
  <si>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</si>
  <si>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</si>
  <si>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</si>
  <si>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</si>
  <si>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</si>
  <si>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</si>
  <si>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</si>
  <si>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</si>
  <si>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</si>
  <si>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</si>
  <si>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</si>
  <si>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</si>
  <si>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</si>
  <si>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</si>
  <si>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</si>
  <si>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</si>
  <si>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</si>
  <si>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</si>
  <si>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</si>
  <si>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</si>
  <si>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</si>
  <si>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</si>
  <si>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</si>
  <si>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</si>
  <si>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</si>
  <si>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</si>
  <si>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</si>
  <si>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</si>
  <si>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</si>
  <si>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</si>
  <si>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</si>
  <si>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</si>
  <si>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</si>
  <si>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</si>
  <si>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</si>
  <si>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</si>
  <si>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</si>
  <si>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</si>
  <si>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</si>
  <si>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</si>
  <si>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</si>
  <si>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</si>
  <si>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</si>
  <si>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</si>
  <si>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</si>
  <si>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</si>
  <si>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</si>
  <si>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</si>
  <si>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</si>
  <si>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</si>
  <si>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</si>
  <si>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</si>
  <si>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</si>
  <si>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</si>
  <si>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</si>
  <si>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</si>
  <si>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</si>
  <si>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</si>
  <si>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</si>
  <si>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</si>
  <si>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</si>
  <si>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</si>
  <si>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</si>
  <si>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</si>
  <si>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</si>
  <si>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</si>
  <si>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</si>
  <si>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</si>
  <si>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</si>
  <si>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</si>
  <si>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</si>
  <si>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</si>
  <si>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</si>
  <si>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</si>
  <si>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</si>
  <si>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</si>
  <si>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</si>
  <si>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</si>
  <si>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</si>
  <si>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</si>
  <si>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</si>
  <si>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</si>
  <si>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</si>
  <si>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</si>
  <si>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</si>
  <si>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</si>
  <si>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</si>
  <si>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</si>
  <si>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</si>
  <si>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</si>
  <si>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</si>
  <si>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</si>
  <si>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</si>
  <si>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</si>
  <si>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</si>
  <si>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</si>
  <si>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</si>
  <si>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</si>
  <si>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</si>
  <si>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</si>
  <si>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</si>
  <si>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</si>
  <si>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</si>
  <si>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</si>
  <si>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</si>
  <si>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</si>
  <si>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</si>
  <si>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</si>
  <si>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</si>
  <si>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</si>
  <si>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</si>
  <si>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</si>
  <si>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</si>
  <si>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</si>
  <si>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</si>
  <si>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</si>
  <si>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</si>
  <si>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</si>
  <si>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</si>
  <si>
    <t>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</si>
</sst>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7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2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7" fontId="0" fillId="0" borderId="10" xfId="151" applyNumberFormat="1" applyFont="1" applyFill="1" applyBorder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2.1331453358767187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4.8565057633407516E-2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0.76839683945449144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-1.7593107963002335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3.8565263255532614</c:v>
                </c:pt>
                <c:pt idx="170">
                  <c:v>4.4622348549407036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2.674450002441346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0.1940774103385704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-1.9937675491794637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3.5731456999997988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4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8.3124448580180967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2.1502521974876316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-13.249524692869514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0.19080509946785185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-32.423340367013537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3.5731456999997988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3.8565263255532614</c:v>
                </c:pt>
                <c:pt idx="182">
                  <c:v>4.4622348549407036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-13.249524692869514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-0.13033778282189701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2.1502521974876316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-6.6842749884827413E-2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-32.423340367013537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0.59418382931248459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8.3124448580180967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0.89760307898781377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10.283848406229783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11.71343277145983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287"/>
          <c:min val="4355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405706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Superintendencia de Bancos e Instituciones Financieras, Superintendencia de Pensiones, Comisión para el Mercado Financiero;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77489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71139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opulator"/>
    </sheetNames>
    <definedNames>
      <definedName name="FAMEData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80" activePane="bottomRight" state="frozen"/>
      <selection pane="topRight" activeCell="B1" sqref="B1"/>
      <selection pane="bottomLeft" activeCell="A8" sqref="A8"/>
      <selection pane="bottomRight" activeCell="BK205" sqref="BK205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40" width="11.5703125" style="2" bestFit="1" customWidth="1"/>
    <col min="41" max="45" width="11.5703125" style="2" customWidth="1"/>
    <col min="46" max="46" width="11.5703125" style="2" bestFit="1" customWidth="1"/>
    <col min="47" max="47" width="11.7109375" style="2" bestFit="1" customWidth="1"/>
    <col min="48" max="48" width="11.5703125" style="2" bestFit="1" customWidth="1"/>
    <col min="49" max="49" width="11.7109375" style="2" bestFit="1" customWidth="1"/>
    <col min="50" max="52" width="11.5703125" style="2" bestFit="1" customWidth="1"/>
    <col min="53" max="53" width="11.7109375" style="2" bestFit="1" customWidth="1"/>
    <col min="54" max="54" width="11.5703125" style="2" bestFit="1" customWidth="1"/>
    <col min="55" max="56" width="12.42578125" style="2" bestFit="1" customWidth="1"/>
    <col min="57" max="62" width="11.5703125" style="2" bestFit="1" customWidth="1"/>
    <col min="63" max="63" width="11.5703125" style="2" customWidth="1"/>
    <col min="64" max="71" width="15.7109375" style="2" customWidth="1"/>
    <col min="72" max="16384" width="11.42578125" style="2"/>
  </cols>
  <sheetData>
    <row r="1" spans="1:71" ht="33" customHeight="1" x14ac:dyDescent="0.35">
      <c r="B1" s="106" t="s">
        <v>128</v>
      </c>
      <c r="C1" s="106"/>
      <c r="D1" s="106"/>
      <c r="E1" s="106"/>
      <c r="F1" s="106"/>
      <c r="G1" s="107" t="s">
        <v>129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8"/>
      <c r="AF1" s="109"/>
      <c r="AG1" s="102" t="s">
        <v>130</v>
      </c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48"/>
      <c r="BL1" s="106" t="s">
        <v>145</v>
      </c>
      <c r="BM1" s="106"/>
      <c r="BN1" s="106"/>
      <c r="BO1" s="106"/>
      <c r="BP1" s="106"/>
      <c r="BQ1" s="106"/>
      <c r="BR1" s="106"/>
      <c r="BS1" s="106"/>
    </row>
    <row r="2" spans="1:71" s="4" customFormat="1" ht="18.75" customHeight="1" x14ac:dyDescent="0.25">
      <c r="A2" s="3"/>
      <c r="B2" s="103" t="s">
        <v>44</v>
      </c>
      <c r="C2" s="103"/>
      <c r="D2" s="103"/>
      <c r="E2" s="103"/>
      <c r="F2" s="103"/>
      <c r="G2" s="110" t="s">
        <v>90</v>
      </c>
      <c r="H2" s="111"/>
      <c r="I2" s="103"/>
      <c r="J2" s="103"/>
      <c r="K2" s="103"/>
      <c r="L2" s="103"/>
      <c r="M2" s="103"/>
      <c r="N2" s="103"/>
      <c r="O2" s="103"/>
      <c r="P2" s="103"/>
      <c r="Q2" s="105" t="s">
        <v>136</v>
      </c>
      <c r="R2" s="103"/>
      <c r="S2" s="103"/>
      <c r="T2" s="103"/>
      <c r="U2" s="103"/>
      <c r="V2" s="103"/>
      <c r="W2" s="103"/>
      <c r="X2" s="104"/>
      <c r="Y2" s="110" t="s">
        <v>135</v>
      </c>
      <c r="Z2" s="111"/>
      <c r="AA2" s="103"/>
      <c r="AB2" s="103"/>
      <c r="AC2" s="103"/>
      <c r="AD2" s="103"/>
      <c r="AE2" s="105" t="s">
        <v>93</v>
      </c>
      <c r="AF2" s="104"/>
      <c r="AG2" s="103" t="s">
        <v>37</v>
      </c>
      <c r="AH2" s="103"/>
      <c r="AI2" s="103"/>
      <c r="AJ2" s="103"/>
      <c r="AK2" s="103"/>
      <c r="AL2" s="103"/>
      <c r="AM2" s="104"/>
      <c r="AN2" s="105" t="s">
        <v>38</v>
      </c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4"/>
      <c r="AZ2" s="105" t="s">
        <v>41</v>
      </c>
      <c r="BA2" s="103"/>
      <c r="BB2" s="103"/>
      <c r="BC2" s="103"/>
      <c r="BD2" s="103"/>
      <c r="BE2" s="103"/>
      <c r="BF2" s="103"/>
      <c r="BG2" s="103"/>
      <c r="BH2" s="103"/>
      <c r="BI2" s="103"/>
      <c r="BJ2" s="104"/>
      <c r="BK2" s="49"/>
      <c r="BL2" s="112" t="s">
        <v>68</v>
      </c>
      <c r="BM2" s="113"/>
      <c r="BN2" s="112" t="s">
        <v>69</v>
      </c>
      <c r="BO2" s="113"/>
      <c r="BP2" s="112" t="s">
        <v>70</v>
      </c>
      <c r="BQ2" s="113"/>
      <c r="BR2" s="112" t="s">
        <v>71</v>
      </c>
      <c r="BS2" s="113"/>
    </row>
    <row r="3" spans="1:71" s="4" customFormat="1" ht="51" x14ac:dyDescent="0.2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22" t="s">
        <v>131</v>
      </c>
      <c r="H3" s="123"/>
      <c r="I3" s="122" t="s">
        <v>137</v>
      </c>
      <c r="J3" s="126"/>
      <c r="K3" s="126" t="s">
        <v>138</v>
      </c>
      <c r="L3" s="126"/>
      <c r="M3" s="126" t="s">
        <v>139</v>
      </c>
      <c r="N3" s="126"/>
      <c r="O3" s="126" t="s">
        <v>140</v>
      </c>
      <c r="P3" s="123"/>
      <c r="Q3" s="124" t="s">
        <v>97</v>
      </c>
      <c r="R3" s="125"/>
      <c r="S3" s="122" t="s">
        <v>141</v>
      </c>
      <c r="T3" s="126"/>
      <c r="U3" s="126" t="s">
        <v>139</v>
      </c>
      <c r="V3" s="126"/>
      <c r="W3" s="126" t="s">
        <v>140</v>
      </c>
      <c r="X3" s="123"/>
      <c r="Y3" s="122" t="s">
        <v>134</v>
      </c>
      <c r="Z3" s="123"/>
      <c r="AA3" s="122" t="s">
        <v>142</v>
      </c>
      <c r="AB3" s="126"/>
      <c r="AC3" s="126" t="s">
        <v>143</v>
      </c>
      <c r="AD3" s="123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25">
      <c r="A4" s="3"/>
      <c r="B4" s="40"/>
      <c r="C4" s="40"/>
      <c r="D4" s="40"/>
      <c r="E4" s="100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25">
      <c r="A5" s="3"/>
      <c r="B5" s="114" t="s">
        <v>113</v>
      </c>
      <c r="C5" s="115"/>
      <c r="D5" s="115"/>
      <c r="E5" s="115"/>
      <c r="F5" s="116"/>
      <c r="G5" s="114" t="s">
        <v>144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6"/>
      <c r="AG5" s="114" t="s">
        <v>113</v>
      </c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6"/>
      <c r="BL5" s="114" t="s">
        <v>114</v>
      </c>
      <c r="BM5" s="115"/>
      <c r="BN5" s="115"/>
      <c r="BO5" s="115"/>
      <c r="BP5" s="115"/>
      <c r="BQ5" s="115"/>
      <c r="BR5" s="115"/>
      <c r="BS5" s="116"/>
    </row>
    <row r="6" spans="1:71" s="4" customFormat="1" ht="15" customHeight="1" x14ac:dyDescent="0.25">
      <c r="A6" s="3"/>
      <c r="B6" s="117" t="s">
        <v>101</v>
      </c>
      <c r="C6" s="118"/>
      <c r="D6" s="118"/>
      <c r="E6" s="118"/>
      <c r="F6" s="119"/>
      <c r="G6" s="120" t="s">
        <v>99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1"/>
      <c r="AG6" s="117" t="s">
        <v>99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9"/>
      <c r="BL6" s="117" t="s">
        <v>99</v>
      </c>
      <c r="BM6" s="118"/>
      <c r="BN6" s="118"/>
      <c r="BO6" s="118"/>
      <c r="BP6" s="118"/>
      <c r="BQ6" s="118"/>
      <c r="BR6" s="118"/>
      <c r="BS6" s="119"/>
    </row>
    <row r="7" spans="1:71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25">
      <c r="A8" s="20">
        <v>38718</v>
      </c>
      <c r="B8" s="52" t="e">
        <f ca="1">[1]!FAMEData(B7, "2006", "2021", 0,"Monthly", "Down", "No Heading", "Normal")</f>
        <v>#NAME?</v>
      </c>
      <c r="C8" s="52" t="e">
        <f ca="1">[1]!FAMEData(C7, "2006", "2021", 0,"Monthly", "Down", "No Heading", "Normal")</f>
        <v>#NAME?</v>
      </c>
      <c r="D8" s="52" t="e">
        <f ca="1">[1]!FAMEData(D7, "2006", "2021", 0,"Monthly", "Down", "No Heading", "Normal")</f>
        <v>#NAME?</v>
      </c>
      <c r="E8" s="53" t="e">
        <f ca="1">[1]!FAMEData(E7, "2006", "2021", 0,"Monthly", "Down", "No Heading", "Normal")</f>
        <v>#NAME?</v>
      </c>
      <c r="F8" s="52" t="e">
        <f ca="1">[1]!FAMEData(F7, "2006", "2021", 0,"Monthly", "Down", "No Heading", "Normal")</f>
        <v>#NAME?</v>
      </c>
      <c r="G8" s="15" t="e">
        <f ca="1">[1]!FAMEData(G7, "2006", "2021", 0,"Monthly", "Down", "No Heading", "Normal")</f>
        <v>#NAME?</v>
      </c>
      <c r="H8" s="9" t="e">
        <f ca="1">[1]!FAMEData(H7, "2006", "2021", 0,"Monthly", "Down", "No Heading", "Normal")</f>
        <v>#NAME?</v>
      </c>
      <c r="I8" s="12" t="e">
        <f ca="1">[1]!FAMEData(I7, "2006", "2021", 0,"Monthly", "Down", "No Heading", "Normal")</f>
        <v>#NAME?</v>
      </c>
      <c r="J8" s="12" t="e">
        <f ca="1">[1]!FAMEData(J7, "2006", "2021", 0,"Monthly", "Down", "No Heading", "Normal")</f>
        <v>#NAME?</v>
      </c>
      <c r="K8" s="12" t="e">
        <f ca="1">[1]!FAMEData(K7, "2006", "2021", 0,"Monthly", "Down", "No Heading", "Normal")</f>
        <v>#NAME?</v>
      </c>
      <c r="L8" s="12" t="e">
        <f ca="1">[1]!FAMEData(L7, "2006", "2021", 0,"Monthly", "Down", "No Heading", "Normal")</f>
        <v>#NAME?</v>
      </c>
      <c r="M8" s="52" t="e">
        <f ca="1">[1]!FAMEData(M7, "2006", "2021", 0,"Monthly", "Down", "No Heading", "Normal")</f>
        <v>#NAME?</v>
      </c>
      <c r="N8" s="52" t="e">
        <f ca="1">[1]!FAMEData(N7, "2006", "2021", 0,"Monthly", "Down", "No Heading", "Normal")</f>
        <v>#NAME?</v>
      </c>
      <c r="O8" s="52" t="e">
        <f ca="1">[1]!FAMEData(O7, "2006", "2021", 0,"Monthly", "Down", "No Heading", "Normal")</f>
        <v>#NAME?</v>
      </c>
      <c r="P8" s="52" t="e">
        <f ca="1">[1]!FAMEData(P7, "2006", "2021", 0,"Monthly", "Down", "No Heading", "Normal")</f>
        <v>#NAME?</v>
      </c>
      <c r="Q8" s="15" t="e">
        <f ca="1">[1]!FAMEData(Q7, "2006", "2021", 0,"Monthly", "Down", "No Heading", "Normal")</f>
        <v>#NAME?</v>
      </c>
      <c r="R8" s="9" t="e">
        <f ca="1">[1]!FAMEData(R7, "2006", "2021", 0,"Monthly", "Down", "No Heading", "Normal")</f>
        <v>#NAME?</v>
      </c>
      <c r="S8" s="12" t="e">
        <f ca="1">[1]!FAMEData(S7, "2006", "2021", 0,"Monthly", "Down", "No Heading", "Normal")</f>
        <v>#NAME?</v>
      </c>
      <c r="T8" s="12" t="e">
        <f ca="1">[1]!FAMEData(T7, "2006", "2021", 0,"Monthly", "Down", "No Heading", "Normal")</f>
        <v>#NAME?</v>
      </c>
      <c r="U8" s="52" t="e">
        <f ca="1">[1]!FAMEData(U7, "2006", "2021", 0,"Monthly", "Down", "No Heading", "Normal")</f>
        <v>#NAME?</v>
      </c>
      <c r="V8" s="52" t="e">
        <f ca="1">[1]!FAMEData(V7, "2006", "2021", 0,"Monthly", "Down", "No Heading", "Normal")</f>
        <v>#NAME?</v>
      </c>
      <c r="W8" s="52" t="e">
        <f ca="1">[1]!FAMEData(W7, "2006", "2021", 0,"Monthly", "Down", "No Heading", "Normal")</f>
        <v>#NAME?</v>
      </c>
      <c r="X8" s="52" t="e">
        <f ca="1">[1]!FAMEData(X7, "2006", "2021", 0,"Monthly", "Down", "No Heading", "Normal")</f>
        <v>#NAME?</v>
      </c>
      <c r="Y8" s="15" t="e">
        <f ca="1">[1]!FAMEData(Y7, "2006", "2021", 0,"Monthly", "Down", "No Heading", "Normal")</f>
        <v>#NAME?</v>
      </c>
      <c r="Z8" s="9" t="e">
        <f ca="1">[1]!FAMEData(Z7, "2006", "2021", 0,"Monthly", "Down", "No Heading", "Normal")</f>
        <v>#NAME?</v>
      </c>
      <c r="AA8" s="52" t="e">
        <f ca="1">[1]!FAMEData(AA7, "2006", "2021", 0,"Monthly", "Down", "No Heading", "Normal")</f>
        <v>#NAME?</v>
      </c>
      <c r="AB8" s="52" t="e">
        <f ca="1">[1]!FAMEData(AB7, "2006", "2021", 0,"Monthly", "Down", "No Heading", "Normal")</f>
        <v>#NAME?</v>
      </c>
      <c r="AC8" s="52" t="e">
        <f ca="1">[1]!FAMEData(AC7, "2006", "2021", 0,"Monthly", "Down", "No Heading", "Normal")</f>
        <v>#NAME?</v>
      </c>
      <c r="AD8" s="52" t="e">
        <f ca="1">[1]!FAMEData(AD7, "2006", "2021", 0,"Monthly", "Down", "No Heading", "Normal")</f>
        <v>#NAME?</v>
      </c>
      <c r="AE8" s="15" t="e">
        <f ca="1">[1]!FAMEData(AE7, "2006", "2021", 0,"Monthly", "Down", "No Heading", "Normal")</f>
        <v>#NAME?</v>
      </c>
      <c r="AF8" s="9" t="e">
        <f ca="1">[1]!FAMEData(AF7, "2006", "2021", 0,"Monthly", "Down", "No Heading", "Normal")</f>
        <v>#NAME?</v>
      </c>
      <c r="AG8" s="52" t="e">
        <f ca="1">[1]!FAMEData(AG7, "2006", "2021", 0,"Monthly", "Down", "No Heading", "Normal")</f>
        <v>#NAME?</v>
      </c>
      <c r="AH8" s="52" t="e">
        <f ca="1">[1]!FAMEData(AH7, "2006", "2021", 0,"Monthly", "Down", "No Heading", "Normal")</f>
        <v>#NAME?</v>
      </c>
      <c r="AI8" s="52" t="e">
        <f ca="1">[1]!FAMEData(AI7, "2006", "2021", 0,"Monthly", "Down", "No Heading", "Normal")</f>
        <v>#NAME?</v>
      </c>
      <c r="AJ8" s="52"/>
      <c r="AK8" s="52"/>
      <c r="AL8" s="52" t="e">
        <f ca="1">[1]!FAMEData(AL7, "2006", "2021", 0,"Monthly", "Down", "No Heading", "Normal")</f>
        <v>#NAME?</v>
      </c>
      <c r="AM8" s="53" t="e">
        <f ca="1">[1]!FAMEData(AM7, "2006", "2021", 0,"Monthly", "Down", "No Heading", "Normal")</f>
        <v>#NAME?</v>
      </c>
      <c r="AN8" s="52" t="e">
        <f ca="1">[1]!FAMEData(AN7, "2006", "2021", 0,"Monthly", "Down", "No Heading", "Normal")</f>
        <v>#NAME?</v>
      </c>
      <c r="AO8" s="52"/>
      <c r="AP8" s="52"/>
      <c r="AQ8" s="52"/>
      <c r="AR8" s="52"/>
      <c r="AS8" s="52"/>
      <c r="AT8" s="52" t="e">
        <f ca="1">[1]!FAMEData(AT7, "2006", "2021", 0,"Monthly", "Down", "No Heading", "Normal")</f>
        <v>#NAME?</v>
      </c>
      <c r="AU8" s="52" t="e">
        <f ca="1">[1]!FAMEData(AU7, "2006", "2021", 0,"Monthly", "Down", "No Heading", "Normal")</f>
        <v>#NAME?</v>
      </c>
      <c r="AV8" s="52" t="e">
        <f ca="1">[1]!FAMEData(AV7, "2006", "2021", 0,"Monthly", "Down", "No Heading", "Normal")</f>
        <v>#NAME?</v>
      </c>
      <c r="AW8" s="52" t="e">
        <f ca="1">[1]!FAMEData(AW7, "2006", "2021", 0,"Monthly", "Down", "No Heading", "Normal")</f>
        <v>#NAME?</v>
      </c>
      <c r="AX8" s="52" t="e">
        <f ca="1">[1]!FAMEData(AX7, "2006", "2021", 0,"Monthly", "Down", "No Heading", "Normal")</f>
        <v>#NAME?</v>
      </c>
      <c r="AY8" s="53" t="e">
        <f ca="1">[1]!FAMEData(AY7, "2006", "2021", 0,"Monthly", "Down", "No Heading", "Normal")</f>
        <v>#NAME?</v>
      </c>
      <c r="AZ8" s="52" t="e">
        <f ca="1">[1]!FAMEData(AZ7, "2006", "2021", 0,"Monthly", "Down", "No Heading", "Normal")</f>
        <v>#NAME?</v>
      </c>
      <c r="BA8" s="52" t="e">
        <f ca="1">[1]!FAMEData(BA7, "2006", "2021", 0,"Monthly", "Down", "No Heading", "Normal")</f>
        <v>#NAME?</v>
      </c>
      <c r="BB8" s="52" t="e">
        <f ca="1">[1]!FAMEData(BB7, "2006", "2021", 0,"Monthly", "Down", "No Heading", "Normal")</f>
        <v>#NAME?</v>
      </c>
      <c r="BC8" s="52" t="e">
        <f ca="1">[1]!FAMEData(BC7, "2006", "2021", 0,"Monthly", "Down", "No Heading", "Normal")</f>
        <v>#NAME?</v>
      </c>
      <c r="BD8" s="52" t="e">
        <f ca="1">[1]!FAMEData(BD7, "2006", "2021", 0,"Monthly", "Down", "No Heading", "Normal")</f>
        <v>#NAME?</v>
      </c>
      <c r="BE8" s="52" t="e">
        <f ca="1">[1]!FAMEData(BE7, "2006", "2021", 0,"Monthly", "Down", "No Heading", "Normal")</f>
        <v>#NAME?</v>
      </c>
      <c r="BF8" s="52" t="e">
        <f ca="1">[1]!FAMEData(BF7, "2006", "2021", 0,"Monthly", "Down", "No Heading", "Normal")</f>
        <v>#NAME?</v>
      </c>
      <c r="BG8" s="52" t="e">
        <f ca="1">[1]!FAMEData(BG7, "2006", "2021", 0,"Monthly", "Down", "No Heading", "Normal")</f>
        <v>#NAME?</v>
      </c>
      <c r="BH8" s="52" t="e">
        <f ca="1">[1]!FAMEData(BH7, "2006", "2021", 0,"Monthly", "Down", "No Heading", "Normal")</f>
        <v>#NAME?</v>
      </c>
      <c r="BI8" s="52" t="e">
        <f ca="1">[1]!FAMEData(BI7, "2006", "2021", 0,"Monthly", "Down", "No Heading", "Normal")</f>
        <v>#NAME?</v>
      </c>
      <c r="BJ8" s="53" t="e">
        <f ca="1">[1]!FAMEData(BJ7, "2006", "2021", 0,"Monthly", "Down", "No Heading", "Normal")</f>
        <v>#NAME?</v>
      </c>
      <c r="BK8" s="6"/>
      <c r="BL8" s="15" t="e">
        <f ca="1">[1]!FAMEData(BL7, "2006", "2021", 0,"Monthly", "Down", "No Heading", "Normal")</f>
        <v>#NAME?</v>
      </c>
      <c r="BM8" s="12" t="e">
        <f ca="1">[1]!FAMEData(BM7, "2006", "2021", 0,"Monthly", "Down", "No Heading", "Normal")</f>
        <v>#NAME?</v>
      </c>
      <c r="BN8" s="15" t="e">
        <f ca="1">[1]!FAMEData(BN7, "2006", "2021", 0,"Monthly", "Down", "No Heading", "Normal")</f>
        <v>#NAME?</v>
      </c>
      <c r="BO8" s="12" t="e">
        <f ca="1">[1]!FAMEData(BO7, "2006", "2021", 0,"Monthly", "Down", "No Heading", "Normal")</f>
        <v>#NAME?</v>
      </c>
      <c r="BP8" s="15" t="e">
        <f ca="1">[1]!FAMEData(BP7, "2006", "2021", 0,"Monthly", "Down", "No Heading", "Normal")</f>
        <v>#NAME?</v>
      </c>
      <c r="BQ8" s="12" t="e">
        <f ca="1">[1]!FAMEData(BQ7, "2006", "2021", 0,"Monthly", "Down", "No Heading", "Normal")</f>
        <v>#NAME?</v>
      </c>
      <c r="BR8" s="15" t="e">
        <f ca="1">[1]!FAMEData(BR7, "2006", "2021", 0,"Monthly", "Down", "No Heading", "Normal")</f>
        <v>#NAME?</v>
      </c>
      <c r="BS8" s="9" t="e">
        <f ca="1">[1]!FAMEData(BS7, "2006", "2021", 0,"Monthly", "Down", "No Heading", "Normal")</f>
        <v>#NAME?</v>
      </c>
    </row>
    <row r="9" spans="1:71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 t="e">
        <f ca="1">[1]!FAMEData(AJ7, "2008", "2021", 0,"Monthly", "Down", "No Heading", "Normal")</f>
        <v>#NAME?</v>
      </c>
      <c r="AK32" s="52" t="e">
        <f ca="1">[1]!FAMEData(AK7, "2008", "2021", 0,"Monthly", "Down", "No Heading", "Normal")</f>
        <v>#NAME?</v>
      </c>
      <c r="AL32" s="52">
        <v>1899.1544999999992</v>
      </c>
      <c r="AM32" s="53">
        <v>10204.099999999999</v>
      </c>
      <c r="AN32" s="52">
        <v>35106.784999999996</v>
      </c>
      <c r="AO32" s="52" t="e">
        <f ca="1">[1]!FAMEData(AO7, "2008", "2021", 0,"Monthly", "Down", "No Heading", "Normal")</f>
        <v>#NAME?</v>
      </c>
      <c r="AP32" s="52" t="e">
        <f ca="1">[1]!FAMEData(AP7, "2008", "2021", 0,"Monthly", "Down", "No Heading", "Normal")</f>
        <v>#NAME?</v>
      </c>
      <c r="AQ32" s="52" t="e">
        <f ca="1">[1]!FAMEData(AQ7, "2008", "2021", 0,"Monthly", "Down", "No Heading", "Normal")</f>
        <v>#NAME?</v>
      </c>
      <c r="AR32" s="52" t="e">
        <f ca="1">[1]!FAMEData(AR7, "2008", "2021", 0,"Monthly", "Down", "No Heading", "Normal")</f>
        <v>#NAME?</v>
      </c>
      <c r="AS32" s="52" t="e">
        <f ca="1">[1]!FAMEData(AS7, "2008", "2021", 0,"Monthly", "Down", "No Heading", "Normal")</f>
        <v>#NAME?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98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90">
        <v>2.74</v>
      </c>
      <c r="Z181" s="9">
        <v>700.65</v>
      </c>
      <c r="AA181" s="97">
        <v>2.59</v>
      </c>
      <c r="AB181" s="55">
        <v>465.77</v>
      </c>
      <c r="AC181" s="98">
        <v>3.04</v>
      </c>
      <c r="AD181" s="55">
        <v>234.88</v>
      </c>
      <c r="AE181" s="90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90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90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90">
        <v>0.48</v>
      </c>
      <c r="BM183" s="12">
        <v>9471.39</v>
      </c>
      <c r="BN183" s="90">
        <v>0.41</v>
      </c>
      <c r="BO183" s="12">
        <v>3516.59</v>
      </c>
      <c r="BP183" s="90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90">
        <v>0.47</v>
      </c>
      <c r="BM184" s="12">
        <v>9257.64</v>
      </c>
      <c r="BN184" s="90">
        <v>0.38</v>
      </c>
      <c r="BO184" s="12">
        <v>3580.48</v>
      </c>
      <c r="BP184" s="90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90">
        <v>0.46</v>
      </c>
      <c r="BM185" s="12">
        <v>8784.27</v>
      </c>
      <c r="BN185" s="90">
        <v>0.37</v>
      </c>
      <c r="BO185" s="12">
        <v>3680.77</v>
      </c>
      <c r="BP185" s="90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90">
        <v>0.45</v>
      </c>
      <c r="BM186" s="12">
        <v>9096.74</v>
      </c>
      <c r="BN186" s="90">
        <v>0.32</v>
      </c>
      <c r="BO186" s="12">
        <v>3262.9</v>
      </c>
      <c r="BP186" s="90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90">
        <v>0.43</v>
      </c>
      <c r="BM187" s="12">
        <v>9730.65</v>
      </c>
      <c r="BN187" s="90">
        <v>0.4</v>
      </c>
      <c r="BO187" s="12">
        <v>3234.47</v>
      </c>
      <c r="BP187" s="90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2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2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2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3150.1623763333337</v>
      </c>
      <c r="BH190" s="52">
        <v>19655.30714496339</v>
      </c>
      <c r="BI190" s="52">
        <v>1266.9496926206104</v>
      </c>
      <c r="BJ190" s="53">
        <v>267850.9176733084</v>
      </c>
      <c r="BK190" s="58"/>
      <c r="BL190" s="101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25">
      <c r="A191" s="19">
        <v>44287</v>
      </c>
      <c r="B191" s="52">
        <v>107382.71034894</v>
      </c>
      <c r="C191" s="52">
        <v>17247.378620839001</v>
      </c>
      <c r="D191" s="52">
        <v>59990.840739466003</v>
      </c>
      <c r="E191" s="53">
        <v>8051.7763044350004</v>
      </c>
      <c r="F191" s="52">
        <v>192672.70601368003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12576.959918440762</v>
      </c>
      <c r="AI191" s="52">
        <v>40716.605540794648</v>
      </c>
      <c r="AJ191" s="52">
        <v>24608.992102072243</v>
      </c>
      <c r="AK191" s="52">
        <v>16107.613438722401</v>
      </c>
      <c r="AL191" s="52">
        <v>15521.686162214177</v>
      </c>
      <c r="AM191" s="53">
        <v>68815.251621449584</v>
      </c>
      <c r="AN191" s="52">
        <v>75852.307566148651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28503.457348596996</v>
      </c>
      <c r="AS191" s="52">
        <v>626.68503818861905</v>
      </c>
      <c r="AT191" s="52">
        <v>8932.7920575516182</v>
      </c>
      <c r="AU191" s="52">
        <v>19363.840628775142</v>
      </c>
      <c r="AV191" s="52">
        <v>1231.8822491189596</v>
      </c>
      <c r="AW191" s="52">
        <v>13982.187763269509</v>
      </c>
      <c r="AX191" s="52">
        <v>64.134975281212775</v>
      </c>
      <c r="AY191" s="53">
        <v>160149.75138449323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412.12310532444309</v>
      </c>
      <c r="BE191" s="52">
        <v>30841.043525749752</v>
      </c>
      <c r="BF191" s="52">
        <v>26383.927564474299</v>
      </c>
      <c r="BG191" s="52">
        <v>3114.8322916111115</v>
      </c>
      <c r="BH191" s="52">
        <v>19477.5245869422</v>
      </c>
      <c r="BI191" s="52">
        <v>1259.2055129958776</v>
      </c>
      <c r="BJ191" s="53">
        <v>270563.17993170861</v>
      </c>
      <c r="BK191" s="58"/>
      <c r="BL191" s="101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25">
      <c r="A192" s="19"/>
      <c r="B192" s="52"/>
      <c r="C192" s="52"/>
      <c r="D192" s="52"/>
      <c r="E192" s="53"/>
      <c r="F192" s="52"/>
      <c r="G192" s="15"/>
      <c r="H192" s="9"/>
      <c r="I192" s="55"/>
      <c r="J192" s="55"/>
      <c r="K192" s="55"/>
      <c r="L192" s="55"/>
      <c r="M192" s="55"/>
      <c r="N192" s="55"/>
      <c r="O192" s="55"/>
      <c r="P192" s="55"/>
      <c r="Q192" s="15"/>
      <c r="R192" s="9"/>
      <c r="S192" s="12"/>
      <c r="T192" s="12"/>
      <c r="U192" s="86"/>
      <c r="V192" s="86"/>
      <c r="W192" s="86"/>
      <c r="X192" s="55"/>
      <c r="Y192" s="66"/>
      <c r="Z192" s="9"/>
      <c r="AA192" s="85"/>
      <c r="AB192" s="55"/>
      <c r="AC192" s="55"/>
      <c r="AD192" s="55"/>
      <c r="AE192" s="66"/>
      <c r="AF192" s="65"/>
      <c r="AG192" s="52"/>
      <c r="AH192" s="52"/>
      <c r="AI192" s="52"/>
      <c r="AJ192" s="52"/>
      <c r="AK192" s="52"/>
      <c r="AL192" s="52"/>
      <c r="AM192" s="53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3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3"/>
      <c r="BK192" s="58"/>
      <c r="BL192" s="15"/>
      <c r="BM192" s="12"/>
      <c r="BN192" s="15"/>
      <c r="BO192" s="12"/>
      <c r="BP192" s="15"/>
      <c r="BQ192" s="12"/>
      <c r="BR192" s="15"/>
      <c r="BS192" s="9"/>
      <c r="BU192" s="6"/>
      <c r="BV192" s="84"/>
      <c r="BW192" s="84"/>
      <c r="BX192" s="84"/>
    </row>
    <row r="193" spans="1:76" x14ac:dyDescent="0.25">
      <c r="A193" s="19"/>
      <c r="B193" s="52"/>
      <c r="C193" s="52"/>
      <c r="D193" s="52"/>
      <c r="E193" s="53"/>
      <c r="F193" s="52"/>
      <c r="G193" s="15"/>
      <c r="H193" s="9"/>
      <c r="I193" s="55"/>
      <c r="J193" s="55"/>
      <c r="K193" s="55"/>
      <c r="L193" s="55"/>
      <c r="M193" s="55"/>
      <c r="N193" s="55"/>
      <c r="O193" s="55"/>
      <c r="P193" s="55"/>
      <c r="Q193" s="15"/>
      <c r="R193" s="9"/>
      <c r="S193" s="12"/>
      <c r="T193" s="12"/>
      <c r="U193" s="86"/>
      <c r="V193" s="86"/>
      <c r="W193" s="86"/>
      <c r="X193" s="55"/>
      <c r="Y193" s="66"/>
      <c r="Z193" s="9"/>
      <c r="AA193" s="85"/>
      <c r="AB193" s="55"/>
      <c r="AC193" s="55"/>
      <c r="AD193" s="55"/>
      <c r="AE193" s="66"/>
      <c r="AF193" s="65"/>
      <c r="AG193" s="52"/>
      <c r="AH193" s="52"/>
      <c r="AI193" s="52"/>
      <c r="AJ193" s="52"/>
      <c r="AK193" s="52"/>
      <c r="AL193" s="52"/>
      <c r="AM193" s="53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3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3"/>
      <c r="BK193" s="58"/>
      <c r="BL193" s="15"/>
      <c r="BM193" s="12"/>
      <c r="BN193" s="15"/>
      <c r="BO193" s="12"/>
      <c r="BP193" s="15"/>
      <c r="BQ193" s="12"/>
      <c r="BR193" s="15"/>
      <c r="BS193" s="9"/>
      <c r="BU193" s="6"/>
      <c r="BV193" s="84"/>
      <c r="BW193" s="84"/>
      <c r="BX193" s="84"/>
    </row>
    <row r="194" spans="1:76" x14ac:dyDescent="0.25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2"/>
      <c r="AL194" s="52"/>
      <c r="AM194" s="53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3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3"/>
      <c r="BK194" s="58"/>
      <c r="BL194" s="15"/>
      <c r="BM194" s="12"/>
      <c r="BN194" s="15"/>
      <c r="BO194" s="12"/>
      <c r="BP194" s="15"/>
      <c r="BQ194" s="12"/>
      <c r="BR194" s="15"/>
      <c r="BS194" s="9"/>
      <c r="BU194" s="6"/>
      <c r="BV194" s="84"/>
      <c r="BW194" s="84"/>
      <c r="BX194" s="84"/>
    </row>
    <row r="195" spans="1:76" x14ac:dyDescent="0.25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2"/>
      <c r="AL195" s="52"/>
      <c r="AM195" s="53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3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3"/>
      <c r="BK195" s="58"/>
      <c r="BL195" s="90"/>
      <c r="BM195" s="12"/>
      <c r="BN195" s="90"/>
      <c r="BO195" s="12"/>
      <c r="BP195" s="90"/>
      <c r="BQ195" s="12"/>
      <c r="BR195" s="15"/>
      <c r="BS195" s="9"/>
      <c r="BU195" s="6"/>
      <c r="BV195" s="84"/>
      <c r="BW195" s="84"/>
      <c r="BX195" s="84"/>
    </row>
    <row r="196" spans="1:76" x14ac:dyDescent="0.25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2"/>
      <c r="AL196" s="52"/>
      <c r="AM196" s="53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3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3"/>
      <c r="BK196" s="58"/>
      <c r="BL196" s="90"/>
      <c r="BM196" s="12"/>
      <c r="BN196" s="90"/>
      <c r="BO196" s="12"/>
      <c r="BP196" s="90"/>
      <c r="BQ196" s="12"/>
      <c r="BR196" s="15"/>
      <c r="BS196" s="9"/>
      <c r="BU196" s="6"/>
      <c r="BV196" s="84"/>
      <c r="BW196" s="84"/>
      <c r="BX196" s="84"/>
    </row>
    <row r="197" spans="1:76" x14ac:dyDescent="0.25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2"/>
      <c r="AL197" s="52"/>
      <c r="AM197" s="53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3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3"/>
      <c r="BK197" s="58"/>
      <c r="BL197" s="90"/>
      <c r="BM197" s="12"/>
      <c r="BN197" s="90"/>
      <c r="BO197" s="12"/>
      <c r="BP197" s="90"/>
      <c r="BQ197" s="12"/>
      <c r="BR197" s="15"/>
      <c r="BS197" s="9"/>
      <c r="BU197" s="6"/>
      <c r="BV197" s="84"/>
      <c r="BW197" s="84"/>
      <c r="BX197" s="84"/>
    </row>
    <row r="198" spans="1:76" x14ac:dyDescent="0.25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3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3"/>
      <c r="BK198" s="58"/>
      <c r="BL198" s="90"/>
      <c r="BM198" s="12"/>
      <c r="BN198" s="90"/>
      <c r="BO198" s="12"/>
      <c r="BP198" s="90"/>
      <c r="BQ198" s="12"/>
      <c r="BR198" s="15"/>
      <c r="BS198" s="9"/>
      <c r="BU198" s="6"/>
      <c r="BV198" s="84"/>
      <c r="BW198" s="84"/>
      <c r="BX198" s="84"/>
    </row>
    <row r="199" spans="1:76" x14ac:dyDescent="0.2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90"/>
      <c r="BM199" s="12"/>
      <c r="BN199" s="90"/>
      <c r="BO199" s="12"/>
      <c r="BP199" s="90"/>
      <c r="BQ199" s="12"/>
      <c r="BR199" s="15"/>
      <c r="BS199" s="9"/>
      <c r="BU199" s="6"/>
      <c r="BV199" s="84"/>
      <c r="BW199" s="84"/>
      <c r="BX199" s="84"/>
    </row>
    <row r="200" spans="1:76" x14ac:dyDescent="0.2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2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2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2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2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2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2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2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90"/>
      <c r="BM207" s="12"/>
      <c r="BN207" s="90"/>
      <c r="BO207" s="12"/>
      <c r="BP207" s="90"/>
      <c r="BQ207" s="12"/>
      <c r="BR207" s="15"/>
      <c r="BS207" s="9"/>
      <c r="BU207" s="6"/>
      <c r="BV207" s="84"/>
      <c r="BW207" s="84"/>
      <c r="BX207" s="84"/>
    </row>
    <row r="208" spans="1:76" x14ac:dyDescent="0.2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90"/>
      <c r="BM208" s="12"/>
      <c r="BN208" s="90"/>
      <c r="BO208" s="12"/>
      <c r="BP208" s="90"/>
      <c r="BQ208" s="12"/>
      <c r="BR208" s="15"/>
      <c r="BS208" s="9"/>
      <c r="BU208" s="6"/>
      <c r="BV208" s="84"/>
      <c r="BW208" s="84"/>
      <c r="BX208" s="84"/>
    </row>
    <row r="209" spans="1:76" x14ac:dyDescent="0.2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90"/>
      <c r="BM209" s="12"/>
      <c r="BN209" s="90"/>
      <c r="BO209" s="12"/>
      <c r="BP209" s="90"/>
      <c r="BQ209" s="12"/>
      <c r="BR209" s="15"/>
      <c r="BS209" s="9"/>
      <c r="BU209" s="6"/>
      <c r="BV209" s="84"/>
      <c r="BW209" s="84"/>
      <c r="BX209" s="84"/>
    </row>
    <row r="210" spans="1:76" x14ac:dyDescent="0.2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90"/>
      <c r="BM210" s="12"/>
      <c r="BN210" s="90"/>
      <c r="BO210" s="12"/>
      <c r="BP210" s="90"/>
      <c r="BQ210" s="12"/>
      <c r="BR210" s="15"/>
      <c r="BS210" s="9"/>
      <c r="BU210" s="6"/>
      <c r="BV210" s="84"/>
      <c r="BW210" s="84"/>
      <c r="BX210" s="84"/>
    </row>
    <row r="211" spans="1:76" x14ac:dyDescent="0.2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90"/>
      <c r="BM211" s="12"/>
      <c r="BN211" s="90"/>
      <c r="BO211" s="12"/>
      <c r="BP211" s="90"/>
      <c r="BQ211" s="12"/>
      <c r="BR211" s="15"/>
      <c r="BS211" s="9"/>
      <c r="BU211" s="6"/>
      <c r="BV211" s="84"/>
      <c r="BW211" s="84"/>
      <c r="BX211" s="84"/>
    </row>
    <row r="212" spans="1:76" x14ac:dyDescent="0.25">
      <c r="AU212" s="54"/>
      <c r="AV212" s="79"/>
      <c r="AW212" s="79"/>
    </row>
    <row r="213" spans="1:76" x14ac:dyDescent="0.25">
      <c r="AU213" s="54"/>
      <c r="AV213" s="79"/>
      <c r="AW213" s="79"/>
    </row>
    <row r="214" spans="1:76" x14ac:dyDescent="0.25">
      <c r="AU214" s="54"/>
      <c r="AV214" s="79"/>
      <c r="AW214" s="79"/>
    </row>
    <row r="215" spans="1:76" x14ac:dyDescent="0.25">
      <c r="AU215" s="54"/>
      <c r="AV215" s="79"/>
      <c r="AW215" s="79"/>
    </row>
    <row r="216" spans="1:76" x14ac:dyDescent="0.25">
      <c r="AU216" s="54"/>
      <c r="AV216" s="79"/>
      <c r="AW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L5:BS5"/>
    <mergeCell ref="BL6:BS6"/>
    <mergeCell ref="B5:F5"/>
    <mergeCell ref="G5:AF5"/>
    <mergeCell ref="AG5:BJ5"/>
    <mergeCell ref="B6:F6"/>
    <mergeCell ref="G6:AF6"/>
    <mergeCell ref="AG6:BJ6"/>
    <mergeCell ref="BL1:BS1"/>
    <mergeCell ref="BL2:BM2"/>
    <mergeCell ref="BN2:BO2"/>
    <mergeCell ref="BP2:BQ2"/>
    <mergeCell ref="BR2:BS2"/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2"/>
  <sheetViews>
    <sheetView showGridLines="0" zoomScale="80" zoomScaleNormal="80" workbookViewId="0">
      <pane ySplit="5" topLeftCell="A173" activePane="bottomLeft" state="frozen"/>
      <selection pane="bottomLeft" activeCell="AT200" sqref="AT200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4" width="20.7109375" style="36" customWidth="1"/>
    <col min="25" max="25" width="28.28515625" style="36" customWidth="1"/>
    <col min="26" max="39" width="20.7109375" style="22" customWidth="1"/>
    <col min="40" max="40" width="28.28515625" style="36" customWidth="1"/>
    <col min="41" max="41" width="11.5703125" style="22" customWidth="1"/>
    <col min="42" max="53" width="15.7109375" style="22" customWidth="1"/>
    <col min="54" max="54" width="28.28515625" style="36" customWidth="1"/>
    <col min="55" max="55" width="11.5703125" style="2" customWidth="1"/>
    <col min="56" max="16384" width="11.42578125" style="2"/>
  </cols>
  <sheetData>
    <row r="1" spans="1:57" ht="31.5" customHeight="1" x14ac:dyDescent="0.35">
      <c r="B1" s="106" t="s">
        <v>63</v>
      </c>
      <c r="C1" s="106"/>
      <c r="D1" s="106"/>
      <c r="E1" s="106"/>
      <c r="F1" s="129"/>
      <c r="G1" s="59"/>
      <c r="H1" s="106" t="s">
        <v>64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29"/>
      <c r="T1" s="130" t="s">
        <v>110</v>
      </c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2"/>
    </row>
    <row r="2" spans="1:57" s="4" customFormat="1" ht="15.75" customHeight="1" x14ac:dyDescent="0.25">
      <c r="A2" s="3"/>
      <c r="B2" s="103" t="s">
        <v>44</v>
      </c>
      <c r="C2" s="103"/>
      <c r="D2" s="103"/>
      <c r="E2" s="103"/>
      <c r="F2" s="103"/>
      <c r="G2" s="105" t="s">
        <v>146</v>
      </c>
      <c r="H2" s="111"/>
      <c r="I2" s="111"/>
      <c r="J2" s="111"/>
      <c r="K2" s="133"/>
      <c r="L2" s="105" t="s">
        <v>147</v>
      </c>
      <c r="M2" s="103"/>
      <c r="N2" s="103"/>
      <c r="O2" s="104"/>
      <c r="P2" s="105" t="s">
        <v>148</v>
      </c>
      <c r="Q2" s="103"/>
      <c r="R2" s="104"/>
      <c r="S2" s="69" t="s">
        <v>149</v>
      </c>
      <c r="T2" s="110" t="s">
        <v>37</v>
      </c>
      <c r="U2" s="111"/>
      <c r="V2" s="111"/>
      <c r="W2" s="111"/>
      <c r="X2" s="111"/>
      <c r="Y2" s="133"/>
      <c r="Z2" s="110" t="s">
        <v>38</v>
      </c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33"/>
      <c r="AO2" s="110" t="s">
        <v>41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33"/>
    </row>
    <row r="3" spans="1:57" s="4" customFormat="1" ht="38.25" x14ac:dyDescent="0.2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9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25">
      <c r="A4" s="33"/>
      <c r="B4" s="127" t="s">
        <v>109</v>
      </c>
      <c r="C4" s="128"/>
      <c r="D4" s="128"/>
      <c r="E4" s="128"/>
      <c r="F4" s="128"/>
      <c r="G4" s="127" t="s">
        <v>153</v>
      </c>
      <c r="H4" s="115"/>
      <c r="I4" s="115"/>
      <c r="J4" s="115"/>
      <c r="K4" s="115"/>
      <c r="L4" s="128"/>
      <c r="M4" s="128"/>
      <c r="N4" s="128"/>
      <c r="O4" s="128"/>
      <c r="P4" s="128"/>
      <c r="Q4" s="128"/>
      <c r="R4" s="128"/>
      <c r="S4" s="138"/>
      <c r="T4" s="127" t="s">
        <v>116</v>
      </c>
      <c r="U4" s="128"/>
      <c r="V4" s="128"/>
      <c r="W4" s="128"/>
      <c r="X4" s="128"/>
      <c r="Y4" s="60" t="s">
        <v>109</v>
      </c>
      <c r="Z4" s="114" t="s">
        <v>116</v>
      </c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60" t="s">
        <v>109</v>
      </c>
      <c r="AO4" s="115" t="s">
        <v>117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60" t="s">
        <v>109</v>
      </c>
    </row>
    <row r="5" spans="1:57" ht="15" customHeight="1" x14ac:dyDescent="0.25">
      <c r="A5" s="3"/>
      <c r="B5" s="117" t="s">
        <v>101</v>
      </c>
      <c r="C5" s="118"/>
      <c r="D5" s="118"/>
      <c r="E5" s="118"/>
      <c r="F5" s="118"/>
      <c r="G5" s="134" t="s">
        <v>99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35" t="s">
        <v>99</v>
      </c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7"/>
    </row>
    <row r="6" spans="1:57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25">
      <c r="A7" s="20">
        <v>38718</v>
      </c>
      <c r="B7" s="12"/>
      <c r="C7" s="12"/>
      <c r="D7" s="12"/>
      <c r="E7" s="12"/>
      <c r="F7" s="9"/>
      <c r="G7" s="9" t="e">
        <f ca="1">+'Base original'!G8</f>
        <v>#NAME?</v>
      </c>
      <c r="H7" s="12"/>
      <c r="I7" s="12"/>
      <c r="J7" s="12"/>
      <c r="K7" s="9"/>
      <c r="L7" s="9" t="e">
        <f ca="1">+'Base original'!Q8</f>
        <v>#NAME?</v>
      </c>
      <c r="M7" s="12"/>
      <c r="N7" s="12"/>
      <c r="O7" s="9"/>
      <c r="P7" s="9" t="e">
        <f ca="1">+'Base original'!Y8</f>
        <v>#NAME?</v>
      </c>
      <c r="Q7" s="12"/>
      <c r="R7" s="9"/>
      <c r="S7" s="10" t="e">
        <f ca="1"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25">
      <c r="A19" s="20">
        <v>39083</v>
      </c>
      <c r="B19" s="12" t="e">
        <f ca="1">+'Base original'!B20/'Base original'!B8*100-100</f>
        <v>#NAME?</v>
      </c>
      <c r="C19" s="12" t="e">
        <f ca="1">+'Base original'!C20/'Base original'!C8*100-100</f>
        <v>#NAME?</v>
      </c>
      <c r="D19" s="12" t="e">
        <f ca="1">+'Base original'!D20/'Base original'!D8*100-100</f>
        <v>#NAME?</v>
      </c>
      <c r="E19" s="12" t="e">
        <f ca="1">+'Base original'!E20/'Base original'!E8*100-100</f>
        <v>#NAME?</v>
      </c>
      <c r="F19" s="9" t="e">
        <f ca="1"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 ca="1">+('Base original'!AH20/'Base original'!AH8*100-100)*'Base original'!AH8/'Base original'!$AM8</f>
        <v>#NAME?</v>
      </c>
      <c r="U19" s="12" t="e">
        <f ca="1">+('Base original'!AI20/'Base original'!AI8*100-100)*'Base original'!AI8/'Base original'!$AM8</f>
        <v>#NAME?</v>
      </c>
      <c r="V19" s="12"/>
      <c r="W19" s="12"/>
      <c r="X19" s="12" t="e">
        <f ca="1">+('Base original'!AL20/'Base original'!AL8*100-100)*'Base original'!AL8/'Base original'!$AM8</f>
        <v>#NAME?</v>
      </c>
      <c r="Y19" s="9" t="e">
        <f ca="1">+('Base original'!AM20/'Base original'!AM8*100-100)*'Base original'!AM8/'Base original'!$AM8</f>
        <v>#NAME?</v>
      </c>
      <c r="Z19" s="12" t="e">
        <f ca="1">+('Base original'!AM20/'Base original'!AM8*100-100)*'Base original'!AM8/'Base original'!$AY8</f>
        <v>#NAME?</v>
      </c>
      <c r="AA19" s="12" t="e">
        <f ca="1"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 ca="1">+('Base original'!AT20/'Base original'!AT8*100-100)*'Base original'!AT8/'Base original'!$AY8</f>
        <v>#NAME?</v>
      </c>
      <c r="AH19" s="12" t="e">
        <f ca="1">+('Base original'!AU20/'Base original'!AU8*100-100)*'Base original'!AU8/'Base original'!$AY8</f>
        <v>#NAME?</v>
      </c>
      <c r="AI19" s="12" t="e">
        <f ca="1">+('Base original'!AV20/'Base original'!AV8*100-100)*'Base original'!AV8/'Base original'!$AY8</f>
        <v>#NAME?</v>
      </c>
      <c r="AJ19" s="12" t="e">
        <f ca="1">+('Base original'!AW20/'Base original'!AW8*100-100)*'Base original'!AW8/'Base original'!$AY8</f>
        <v>#NAME?</v>
      </c>
      <c r="AK19" s="12" t="e">
        <f ca="1">+('Base original'!AX20/'Base original'!AX8*100-100)*'Base original'!AX8/'Base original'!$AY8</f>
        <v>#NAME?</v>
      </c>
      <c r="AL19" s="12" t="e">
        <f ca="1">+(('Base original'!AU20-'Base original'!AW20)/('Base original'!AU8-'Base original'!AW8)*100-100)*(('Base original'!AU8-'Base original'!AW8)/'Base original'!AY8)</f>
        <v>#NAME?</v>
      </c>
      <c r="AM19" s="12" t="e">
        <f ca="1">+(('Base original'!AV20-'Base original'!AX20)/('Base original'!AV8-'Base original'!AX8)*100-100)*(('Base original'!AV8-'Base original'!AX8)/'Base original'!AY8)</f>
        <v>#NAME?</v>
      </c>
      <c r="AN19" s="9" t="e">
        <f ca="1">+('Base original'!AY20/'Base original'!AY8*100-100)*'Base original'!AY8/'Base original'!$AY8</f>
        <v>#NAME?</v>
      </c>
      <c r="AO19" s="12" t="e">
        <f ca="1">+('Base original'!AY20/'Base original'!AY8*100-100)*'Base original'!AY8/'Base original'!$BJ8</f>
        <v>#NAME?</v>
      </c>
      <c r="AP19" s="12" t="e">
        <f ca="1">+('Base original'!AZ20/'Base original'!AZ8*100-100)*'Base original'!AZ8/'Base original'!$BJ8</f>
        <v>#NAME?</v>
      </c>
      <c r="AQ19" s="12" t="e">
        <f ca="1">+('Base original'!BA20/'Base original'!BA8*100-100)*'Base original'!BA8/'Base original'!$BJ8</f>
        <v>#NAME?</v>
      </c>
      <c r="AR19" s="12" t="e">
        <f ca="1">+('Base original'!BB20/'Base original'!BB8*100-100)*'Base original'!BB8/'Base original'!$BJ8</f>
        <v>#NAME?</v>
      </c>
      <c r="AS19" s="12" t="e">
        <f ca="1">+('Base original'!BC20/'Base original'!BC8*100-100)*'Base original'!BC8/'Base original'!$BJ8</f>
        <v>#NAME?</v>
      </c>
      <c r="AT19" s="12" t="e">
        <f ca="1">+('Base original'!BD20/'Base original'!BD8*100-100)*'Base original'!BD8/'Base original'!$BJ8</f>
        <v>#NAME?</v>
      </c>
      <c r="AU19" s="12" t="e">
        <f ca="1">+('Base original'!BE20/'Base original'!BE8*100-100)*'Base original'!BE8/'Base original'!$BJ8</f>
        <v>#NAME?</v>
      </c>
      <c r="AV19" s="12" t="e">
        <f ca="1">+('Base original'!BF20/'Base original'!BF8*100-100)*'Base original'!BF8/'Base original'!$BJ8</f>
        <v>#NAME?</v>
      </c>
      <c r="AW19" s="12" t="e">
        <f ca="1">+('Base original'!BG20/'Base original'!BG8*100-100)*'Base original'!BG8/'Base original'!$BJ8</f>
        <v>#NAME?</v>
      </c>
      <c r="AX19" s="12" t="e">
        <f ca="1">+('Base original'!BH20/'Base original'!BH8*100-100)*'Base original'!BH8/'Base original'!$BJ8</f>
        <v>#NAME?</v>
      </c>
      <c r="AY19" s="12" t="e">
        <f ca="1">+('Base original'!BI20/'Base original'!BI8*100-100)*'Base original'!BI8/'Base original'!$BJ8</f>
        <v>#NAME?</v>
      </c>
      <c r="AZ19" s="12" t="e">
        <f ca="1">+(('Base original'!BF20-'Base original'!BH20)/('Base original'!BF8-'Base original'!BH8)*100-100)*('Base original'!BF8-'Base original'!BH8)/'Base original'!$BJ8</f>
        <v>#NAME?</v>
      </c>
      <c r="BA19" s="12" t="e">
        <f ca="1">+(('Base original'!BG20-'Base original'!BI20)/('Base original'!BG8-'Base original'!BI8)*100-100)*('Base original'!BG8-'Base original'!BI8)/'Base original'!$BJ8</f>
        <v>#NAME?</v>
      </c>
      <c r="BB19" s="9" t="e">
        <f ca="1">+('Base original'!BJ20/'Base original'!BJ8*100-100)*'Base original'!BJ8/'Base original'!$BJ8</f>
        <v>#NAME?</v>
      </c>
      <c r="BC19" s="6"/>
    </row>
    <row r="20" spans="1:55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 ca="1">+('Base original'!AJ44/'Base original'!AJ32*100-100)*'Base original'!AJ32/'Base original'!$AM32</f>
        <v>#NAME?</v>
      </c>
      <c r="W43" s="12" t="e">
        <f ca="1"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 ca="1">+('Base original'!AO44/'Base original'!AO32*100-100)*'Base original'!AO32/'Base original'!$AY32</f>
        <v>#NAME?</v>
      </c>
      <c r="AC43" s="12" t="e">
        <f ca="1">+('Base original'!AP44/'Base original'!AP32*100-100)*'Base original'!AP32/'Base original'!$AY32</f>
        <v>#NAME?</v>
      </c>
      <c r="AD43" s="12" t="e">
        <f ca="1">+('Base original'!AQ44/'Base original'!AQ32*100-100)*'Base original'!AQ32/'Base original'!$AY32</f>
        <v>#NAME?</v>
      </c>
      <c r="AE43" s="12" t="e">
        <f ca="1">+('Base original'!AR44/'Base original'!AR32*100-100)*'Base original'!AR32/'Base original'!$AY32</f>
        <v>#NAME?</v>
      </c>
      <c r="AF43" s="12" t="e">
        <f ca="1"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1.1227910636477574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-0.25788667419377903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-0.47437651246534956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0.67412348715790282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0.27819629982450383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0.39592718733339904</v>
      </c>
      <c r="BB189" s="9">
        <f>+('Base original'!BJ190/'Base original'!BJ178*100-100)*'Base original'!BJ178/'Base original'!$BJ178</f>
        <v>3.8565263255532614</v>
      </c>
    </row>
    <row r="190" spans="1:54" x14ac:dyDescent="0.25">
      <c r="A190" s="19">
        <v>44287</v>
      </c>
      <c r="B190" s="12">
        <f>+'Base original'!B191/'Base original'!B179*100-100</f>
        <v>2.1502521974876316</v>
      </c>
      <c r="C190" s="12">
        <f>+'Base original'!C191/'Base original'!C179*100-100</f>
        <v>-13.249524692869514</v>
      </c>
      <c r="D190" s="12">
        <f>+'Base original'!D191/'Base original'!D179*100-100</f>
        <v>8.3124448580180967</v>
      </c>
      <c r="E190" s="12">
        <f>+'Base original'!E191/'Base original'!E179*100-100</f>
        <v>-32.423340367013537</v>
      </c>
      <c r="F190" s="9">
        <f>+'Base original'!F191/'Base original'!F179*100-100</f>
        <v>0.19080509946785185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9.7483587451259464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10.283848406229783</v>
      </c>
      <c r="W190" s="12">
        <f>+('Base original'!AK191/'Base original'!AK179*100-100)*'Base original'!AK179/'Base original'!$AM179</f>
        <v>11.71343277145983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-15.216267959410958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-1.9937675491794637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-3.0568130509971003</v>
      </c>
      <c r="AI190" s="12">
        <f>+('Base original'!AV191/'Base original'!AV179*100-100)*'Base original'!AV179/'Base original'!$AY179</f>
        <v>0.12194503748496077</v>
      </c>
      <c r="AJ190" s="12">
        <f>+('Base original'!AW191/'Base original'!AW179*100-100)*'Base original'!AW179/'Base original'!$AY179</f>
        <v>-5.7312630534384459</v>
      </c>
      <c r="AK190" s="12">
        <f>+('Base original'!AX191/'Base original'!AX179*100-100)*'Base original'!AX179/'Base original'!$AY179</f>
        <v>-7.2132372853609794E-2</v>
      </c>
      <c r="AL190" s="12">
        <f>+(('Base original'!AU191-'Base original'!AW191)/('Base original'!AU179-'Base original'!AW179)*100-100)*(('Base original'!AU179-'Base original'!AW179)/'Base original'!AY179)</f>
        <v>2.674450002441346</v>
      </c>
      <c r="AM190" s="12">
        <f>+(('Base original'!AV191-'Base original'!AX191)/('Base original'!AV179-'Base original'!AX179)*100-100)*(('Base original'!AV179-'Base original'!AX179)/'Base original'!AY179)</f>
        <v>0.1940774103385704</v>
      </c>
      <c r="AN190" s="9">
        <f>+('Base original'!AY191/'Base original'!AY179*100-100)*'Base original'!AY179/'Base original'!$AY179</f>
        <v>3.5731456999997988</v>
      </c>
      <c r="AO190" s="12">
        <f>+('Base original'!AY191/'Base original'!AY179*100-100)*'Base original'!AY179/'Base original'!$BJ179</f>
        <v>2.1331453358767187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4.8565057633407516E-2</v>
      </c>
      <c r="AU190" s="12">
        <f>+('Base original'!BE191/'Base original'!BE179*100-100)*'Base original'!BE179/'Base original'!$BJ179</f>
        <v>0.76839683945449144</v>
      </c>
      <c r="AV190" s="12">
        <f>+('Base original'!BF191/'Base original'!BF179*100-100)*'Base original'!BF179/'Base original'!$BJ179</f>
        <v>3.3498346242280981</v>
      </c>
      <c r="AW190" s="12">
        <f>+('Base original'!BG191/'Base original'!BG179*100-100)*'Base original'!BG179/'Base original'!$BJ179</f>
        <v>0.67880449104687313</v>
      </c>
      <c r="AX190" s="12">
        <f>+('Base original'!BH191/'Base original'!BH179*100-100)*'Base original'!BH179/'Base original'!$BJ179</f>
        <v>5.1091454205283302</v>
      </c>
      <c r="AY190" s="12">
        <f>+('Base original'!BI191/'Base original'!BI179*100-100)*'Base original'!BI179/'Base original'!$BJ179</f>
        <v>0.27848641373748306</v>
      </c>
      <c r="AZ190" s="12">
        <f>+(('Base original'!BF191-'Base original'!BH191)/('Base original'!BF179-'Base original'!BH179)*100-100)*('Base original'!BF179-'Base original'!BH179)/'Base original'!$BJ179</f>
        <v>-1.7593107963002335</v>
      </c>
      <c r="BA190" s="12">
        <f>+(('Base original'!BG191-'Base original'!BI191)/('Base original'!BG179-'Base original'!BI179)*100-100)*('Base original'!BG179-'Base original'!BI179)/'Base original'!$BJ179</f>
        <v>0.40031807730939012</v>
      </c>
      <c r="BB190" s="9">
        <f>+('Base original'!BJ191/'Base original'!BJ179*100-100)*'Base original'!BJ179/'Base original'!$BJ179</f>
        <v>4.4622348549407036</v>
      </c>
    </row>
    <row r="191" spans="1:54" x14ac:dyDescent="0.25">
      <c r="Y191" s="87"/>
    </row>
    <row r="192" spans="1:54" x14ac:dyDescent="0.25">
      <c r="Y192" s="87"/>
    </row>
  </sheetData>
  <mergeCells count="18">
    <mergeCell ref="B4:F4"/>
    <mergeCell ref="G4:S4"/>
    <mergeCell ref="T4:X4"/>
    <mergeCell ref="Z4:AM4"/>
    <mergeCell ref="AO4:BA4"/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0"/>
  <sheetViews>
    <sheetView showGridLines="0" workbookViewId="0">
      <pane xSplit="1" ySplit="5" topLeftCell="B182" activePane="bottomRight" state="frozen"/>
      <selection pane="topRight" activeCell="B1" sqref="B1"/>
      <selection pane="bottomLeft" activeCell="A6" sqref="A6"/>
      <selection pane="bottomRight" activeCell="A191" sqref="A191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06" t="s">
        <v>108</v>
      </c>
      <c r="C1" s="106"/>
      <c r="D1" s="106"/>
      <c r="E1" s="106"/>
      <c r="F1" s="129"/>
    </row>
    <row r="2" spans="1:9" s="4" customFormat="1" ht="21.75" customHeight="1" x14ac:dyDescent="0.25">
      <c r="A2" s="3"/>
      <c r="B2" s="111" t="s">
        <v>44</v>
      </c>
      <c r="C2" s="111"/>
      <c r="D2" s="111"/>
      <c r="E2" s="111"/>
      <c r="F2" s="133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27" t="s">
        <v>111</v>
      </c>
      <c r="C4" s="128"/>
      <c r="D4" s="128"/>
      <c r="E4" s="128"/>
      <c r="F4" s="138"/>
    </row>
    <row r="5" spans="1:9" ht="15" customHeight="1" x14ac:dyDescent="0.25">
      <c r="A5" s="3"/>
      <c r="B5" s="117" t="s">
        <v>101</v>
      </c>
      <c r="C5" s="118"/>
      <c r="D5" s="118"/>
      <c r="E5" s="118"/>
      <c r="F5" s="119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-6.6842749884827413E-2</v>
      </c>
      <c r="C190" s="12">
        <f>('Base original'!C191/'Base original'!C190*100-100)</f>
        <v>-0.13033778282189701</v>
      </c>
      <c r="D190" s="12">
        <f>('Base original'!D191/'Base original'!D190*100-100)</f>
        <v>0.89760307898781377</v>
      </c>
      <c r="E190" s="12">
        <f>('Base original'!E191/'Base original'!E190*100-100)</f>
        <v>0.59418382931248459</v>
      </c>
      <c r="F190" s="10">
        <f>('Base original'!F191/'Base original'!F190*100-100)</f>
        <v>0.25335599629225669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topLeftCell="A94" zoomScale="80" zoomScaleNormal="80" workbookViewId="0">
      <selection activeCell="W125" sqref="W125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43556</v>
      </c>
      <c r="P1" s="22"/>
      <c r="Q1" s="22"/>
      <c r="R1" s="22"/>
      <c r="S1" s="22"/>
      <c r="T1" s="22"/>
      <c r="U1" s="22"/>
    </row>
    <row r="2" spans="1:21" x14ac:dyDescent="0.25">
      <c r="A2" s="51">
        <v>44287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118</v>
      </c>
      <c r="L3" s="26" t="s">
        <v>121</v>
      </c>
      <c r="P3" s="22"/>
      <c r="Q3" s="96"/>
      <c r="R3" s="96"/>
      <c r="S3" s="96"/>
      <c r="T3" s="96"/>
      <c r="U3" s="96"/>
    </row>
    <row r="4" spans="1:21" x14ac:dyDescent="0.25">
      <c r="P4" s="22"/>
      <c r="Q4" s="94"/>
      <c r="R4" s="94"/>
      <c r="S4" s="94"/>
      <c r="T4" s="94"/>
      <c r="U4" s="94"/>
    </row>
    <row r="5" spans="1:21" x14ac:dyDescent="0.25">
      <c r="P5" s="22"/>
      <c r="Q5" s="94"/>
      <c r="R5" s="94"/>
      <c r="S5" s="94"/>
      <c r="T5" s="94"/>
      <c r="U5" s="94"/>
    </row>
    <row r="6" spans="1:21" x14ac:dyDescent="0.25">
      <c r="P6" s="22"/>
      <c r="Q6" s="94"/>
      <c r="R6" s="94"/>
      <c r="S6" s="94"/>
      <c r="T6" s="94"/>
      <c r="U6" s="94"/>
    </row>
    <row r="7" spans="1:21" x14ac:dyDescent="0.25">
      <c r="P7" s="22"/>
      <c r="Q7" s="94"/>
      <c r="R7" s="94"/>
      <c r="S7" s="94"/>
      <c r="T7" s="94"/>
      <c r="U7" s="94"/>
    </row>
    <row r="8" spans="1:21" x14ac:dyDescent="0.25">
      <c r="P8" s="22"/>
      <c r="Q8" s="94"/>
      <c r="R8" s="94"/>
      <c r="S8" s="94"/>
      <c r="T8" s="94"/>
      <c r="U8" s="94"/>
    </row>
    <row r="9" spans="1:21" x14ac:dyDescent="0.25">
      <c r="P9" s="22"/>
      <c r="Q9" s="94"/>
      <c r="R9" s="94"/>
      <c r="S9" s="94"/>
      <c r="T9" s="94"/>
      <c r="U9" s="94"/>
    </row>
    <row r="10" spans="1:21" x14ac:dyDescent="0.25">
      <c r="P10" s="22"/>
      <c r="Q10" s="94"/>
      <c r="R10" s="94"/>
      <c r="S10" s="94"/>
      <c r="T10" s="94"/>
      <c r="U10" s="94"/>
    </row>
    <row r="11" spans="1:21" x14ac:dyDescent="0.25">
      <c r="P11" s="22"/>
      <c r="Q11" s="95"/>
      <c r="R11" s="95"/>
      <c r="S11" s="95"/>
      <c r="T11" s="95"/>
      <c r="U11" s="95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41" t="s">
        <v>88</v>
      </c>
      <c r="H17" s="141"/>
      <c r="I17" s="141"/>
      <c r="J17" s="141"/>
      <c r="L17" s="27" t="s">
        <v>84</v>
      </c>
    </row>
    <row r="18" spans="1:20" ht="24" customHeight="1" x14ac:dyDescent="0.25">
      <c r="B18" s="27"/>
      <c r="G18" s="141"/>
      <c r="H18" s="141"/>
      <c r="I18" s="141"/>
      <c r="J18" s="141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40" t="s">
        <v>89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1:20" ht="16.5" x14ac:dyDescent="0.3">
      <c r="B21" s="31" t="s">
        <v>183</v>
      </c>
      <c r="G21" s="30"/>
      <c r="H21" s="30"/>
      <c r="I21" s="30"/>
      <c r="J21" s="30"/>
      <c r="L21" s="28" t="s">
        <v>174</v>
      </c>
    </row>
    <row r="22" spans="1:20" ht="16.5" x14ac:dyDescent="0.3">
      <c r="B22" s="31" t="s">
        <v>184</v>
      </c>
      <c r="G22" s="30"/>
      <c r="H22" s="30"/>
      <c r="I22" s="30"/>
      <c r="J22" s="30"/>
      <c r="L22" s="28"/>
    </row>
    <row r="23" spans="1:20" x14ac:dyDescent="0.25">
      <c r="B23" s="139" t="s">
        <v>90</v>
      </c>
      <c r="C23" s="139"/>
      <c r="D23" s="139"/>
      <c r="E23" s="139"/>
      <c r="G23" s="139" t="s">
        <v>91</v>
      </c>
      <c r="H23" s="139"/>
      <c r="I23" s="139"/>
      <c r="J23" s="139"/>
      <c r="L23" s="139" t="s">
        <v>92</v>
      </c>
      <c r="M23" s="139"/>
      <c r="N23" s="139"/>
      <c r="O23" s="139"/>
      <c r="Q23" s="139" t="s">
        <v>93</v>
      </c>
      <c r="R23" s="139"/>
      <c r="S23" s="139"/>
      <c r="T23" s="139"/>
    </row>
    <row r="37" spans="2:20" x14ac:dyDescent="0.25">
      <c r="B37" s="5" t="s">
        <v>96</v>
      </c>
    </row>
    <row r="38" spans="2:20" x14ac:dyDescent="0.25">
      <c r="B38" s="5"/>
    </row>
    <row r="39" spans="2:20" ht="18" x14ac:dyDescent="0.4">
      <c r="B39" s="77" t="s">
        <v>175</v>
      </c>
      <c r="G39" s="29"/>
      <c r="L39" s="29"/>
      <c r="Q39" s="29"/>
    </row>
    <row r="40" spans="2:20" x14ac:dyDescent="0.25">
      <c r="B40" s="139" t="s">
        <v>90</v>
      </c>
      <c r="C40" s="139"/>
      <c r="D40" s="139"/>
      <c r="E40" s="139"/>
      <c r="G40" s="139" t="s">
        <v>91</v>
      </c>
      <c r="H40" s="139"/>
      <c r="I40" s="139"/>
      <c r="J40" s="139"/>
      <c r="L40" s="139" t="s">
        <v>92</v>
      </c>
      <c r="M40" s="139"/>
      <c r="N40" s="139"/>
      <c r="O40" s="139"/>
      <c r="Q40" s="139" t="s">
        <v>93</v>
      </c>
      <c r="R40" s="139"/>
      <c r="S40" s="139"/>
      <c r="T40" s="139"/>
    </row>
    <row r="54" spans="2:17" x14ac:dyDescent="0.25">
      <c r="B54" s="23" t="s">
        <v>96</v>
      </c>
    </row>
    <row r="55" spans="2:17" x14ac:dyDescent="0.25">
      <c r="B55" s="23"/>
    </row>
    <row r="56" spans="2:17" ht="18" x14ac:dyDescent="0.25">
      <c r="B56" s="89" t="s">
        <v>186</v>
      </c>
    </row>
    <row r="57" spans="2:17" x14ac:dyDescent="0.25">
      <c r="B57" s="23"/>
    </row>
    <row r="58" spans="2:17" x14ac:dyDescent="0.25">
      <c r="B58" s="23"/>
      <c r="D58" s="139" t="s">
        <v>90</v>
      </c>
      <c r="E58" s="139"/>
      <c r="F58" s="139"/>
      <c r="G58" s="139"/>
      <c r="I58" s="139" t="s">
        <v>136</v>
      </c>
      <c r="J58" s="139"/>
      <c r="K58" s="139"/>
      <c r="L58" s="139"/>
      <c r="N58" s="139" t="s">
        <v>92</v>
      </c>
      <c r="O58" s="139"/>
      <c r="P58" s="139"/>
      <c r="Q58" s="139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96</v>
      </c>
    </row>
    <row r="73" spans="2:20" x14ac:dyDescent="0.25">
      <c r="B73" s="23"/>
    </row>
    <row r="74" spans="2:20" ht="16.5" x14ac:dyDescent="0.25">
      <c r="B74" s="89" t="s">
        <v>176</v>
      </c>
    </row>
    <row r="75" spans="2:20" ht="16.5" x14ac:dyDescent="0.35">
      <c r="B75" s="78" t="s">
        <v>177</v>
      </c>
    </row>
    <row r="76" spans="2:20" x14ac:dyDescent="0.25">
      <c r="B76" s="139" t="s">
        <v>94</v>
      </c>
      <c r="C76" s="139"/>
      <c r="D76" s="139"/>
      <c r="E76" s="139"/>
      <c r="G76" s="139" t="s">
        <v>95</v>
      </c>
      <c r="H76" s="139"/>
      <c r="I76" s="139"/>
      <c r="J76" s="139"/>
      <c r="M76" s="88"/>
      <c r="N76" s="88" t="s">
        <v>77</v>
      </c>
      <c r="O76" s="88"/>
      <c r="Q76" s="139" t="s">
        <v>76</v>
      </c>
      <c r="R76" s="139"/>
      <c r="S76" s="139"/>
      <c r="T76" s="139"/>
    </row>
    <row r="90" spans="2:20" x14ac:dyDescent="0.25">
      <c r="B90" s="23" t="s">
        <v>96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7" t="s">
        <v>185</v>
      </c>
    </row>
    <row r="94" spans="2:20" ht="16.5" x14ac:dyDescent="0.35">
      <c r="B94" s="78" t="s">
        <v>178</v>
      </c>
    </row>
    <row r="95" spans="2:20" x14ac:dyDescent="0.25">
      <c r="B95" s="139" t="s">
        <v>42</v>
      </c>
      <c r="C95" s="139"/>
      <c r="D95" s="139"/>
      <c r="E95" s="139"/>
      <c r="G95" s="139" t="s">
        <v>97</v>
      </c>
      <c r="H95" s="139"/>
      <c r="I95" s="139"/>
      <c r="J95" s="139"/>
      <c r="L95" s="139" t="s">
        <v>98</v>
      </c>
      <c r="M95" s="139"/>
      <c r="N95" s="139"/>
      <c r="O95" s="139"/>
      <c r="Q95" s="139" t="s">
        <v>45</v>
      </c>
      <c r="R95" s="139"/>
      <c r="S95" s="139"/>
      <c r="T95" s="139"/>
    </row>
    <row r="110" spans="2:2" x14ac:dyDescent="0.25">
      <c r="B110" s="23" t="s">
        <v>88</v>
      </c>
    </row>
    <row r="113" spans="2:17" ht="16.5" x14ac:dyDescent="0.3">
      <c r="B113" s="77" t="s">
        <v>187</v>
      </c>
    </row>
    <row r="114" spans="2:17" ht="16.5" x14ac:dyDescent="0.35">
      <c r="B114" s="78" t="s">
        <v>179</v>
      </c>
    </row>
    <row r="115" spans="2:17" x14ac:dyDescent="0.25">
      <c r="B115" s="139" t="s">
        <v>37</v>
      </c>
      <c r="C115" s="139"/>
      <c r="D115" s="139"/>
      <c r="E115" s="139"/>
      <c r="H115" s="139" t="s">
        <v>38</v>
      </c>
      <c r="I115" s="139"/>
      <c r="J115" s="139"/>
      <c r="K115" s="139"/>
      <c r="N115" s="139" t="s">
        <v>41</v>
      </c>
      <c r="O115" s="139"/>
      <c r="P115" s="139"/>
      <c r="Q115" s="139"/>
    </row>
    <row r="131" spans="2:2" x14ac:dyDescent="0.25">
      <c r="B131" s="23" t="s">
        <v>99</v>
      </c>
    </row>
    <row r="132" spans="2:2" ht="20.25" x14ac:dyDescent="0.4">
      <c r="B132" s="32" t="s">
        <v>100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5" x14ac:dyDescent="0.25"/>
  <sheetData>
    <row r="1" spans="1:14" x14ac:dyDescent="0.25">
      <c r="A1">
        <v>69</v>
      </c>
      <c r="B1" t="s">
        <v>280</v>
      </c>
    </row>
    <row r="2" spans="1:14" x14ac:dyDescent="0.25">
      <c r="A2" s="91" t="s">
        <v>188</v>
      </c>
      <c r="B2" t="s">
        <v>189</v>
      </c>
      <c r="C2" t="s">
        <v>277</v>
      </c>
      <c r="D2">
        <v>25877.188999999998</v>
      </c>
      <c r="E2" s="92">
        <v>44322.744606481479</v>
      </c>
      <c r="F2" t="b">
        <v>1</v>
      </c>
      <c r="G2" s="91" t="s">
        <v>0</v>
      </c>
      <c r="H2" s="91" t="s">
        <v>190</v>
      </c>
      <c r="I2" s="91" t="s">
        <v>278</v>
      </c>
      <c r="J2">
        <v>0</v>
      </c>
      <c r="K2" s="91" t="s">
        <v>191</v>
      </c>
      <c r="L2" t="b">
        <v>0</v>
      </c>
      <c r="M2" t="b">
        <v>0</v>
      </c>
      <c r="N2" t="b">
        <v>0</v>
      </c>
    </row>
    <row r="3" spans="1:14" x14ac:dyDescent="0.25">
      <c r="A3" s="91" t="s">
        <v>188</v>
      </c>
      <c r="B3" t="s">
        <v>192</v>
      </c>
      <c r="C3" t="s">
        <v>277</v>
      </c>
      <c r="D3">
        <v>5571.0029999999997</v>
      </c>
      <c r="E3" s="92">
        <v>44322.744606481479</v>
      </c>
      <c r="F3" t="b">
        <v>1</v>
      </c>
      <c r="G3" s="91" t="s">
        <v>1</v>
      </c>
      <c r="H3" s="91" t="s">
        <v>190</v>
      </c>
      <c r="I3" s="91" t="s">
        <v>278</v>
      </c>
      <c r="J3">
        <v>0</v>
      </c>
      <c r="K3" s="91" t="s">
        <v>191</v>
      </c>
      <c r="L3" t="b">
        <v>0</v>
      </c>
      <c r="M3" t="b">
        <v>0</v>
      </c>
      <c r="N3" t="b">
        <v>0</v>
      </c>
    </row>
    <row r="4" spans="1:14" x14ac:dyDescent="0.25">
      <c r="A4" s="91" t="s">
        <v>188</v>
      </c>
      <c r="B4" t="s">
        <v>193</v>
      </c>
      <c r="C4" t="s">
        <v>277</v>
      </c>
      <c r="D4">
        <v>9317.4879999999994</v>
      </c>
      <c r="E4" s="92">
        <v>44322.744606481479</v>
      </c>
      <c r="F4" t="b">
        <v>1</v>
      </c>
      <c r="G4" s="91" t="s">
        <v>2</v>
      </c>
      <c r="H4" s="91" t="s">
        <v>190</v>
      </c>
      <c r="I4" s="91" t="s">
        <v>278</v>
      </c>
      <c r="J4">
        <v>0</v>
      </c>
      <c r="K4" s="91" t="s">
        <v>191</v>
      </c>
      <c r="L4" t="b">
        <v>0</v>
      </c>
      <c r="M4" t="b">
        <v>0</v>
      </c>
      <c r="N4" t="b">
        <v>0</v>
      </c>
    </row>
    <row r="5" spans="1:14" x14ac:dyDescent="0.25">
      <c r="A5" s="91" t="s">
        <v>188</v>
      </c>
      <c r="B5" t="s">
        <v>194</v>
      </c>
      <c r="C5" t="s">
        <v>277</v>
      </c>
      <c r="D5">
        <v>3905.4259999999999</v>
      </c>
      <c r="E5" s="92">
        <v>44322.744606481479</v>
      </c>
      <c r="F5" t="b">
        <v>1</v>
      </c>
      <c r="G5" s="91" t="s">
        <v>3</v>
      </c>
      <c r="H5" s="91" t="s">
        <v>190</v>
      </c>
      <c r="I5" s="91" t="s">
        <v>278</v>
      </c>
      <c r="J5">
        <v>0</v>
      </c>
      <c r="K5" s="91" t="s">
        <v>191</v>
      </c>
      <c r="L5" t="b">
        <v>0</v>
      </c>
      <c r="M5" t="b">
        <v>0</v>
      </c>
      <c r="N5" t="b">
        <v>0</v>
      </c>
    </row>
    <row r="6" spans="1:14" x14ac:dyDescent="0.25">
      <c r="A6" s="91" t="s">
        <v>188</v>
      </c>
      <c r="B6" t="s">
        <v>195</v>
      </c>
      <c r="C6" t="s">
        <v>277</v>
      </c>
      <c r="D6">
        <v>44671.106</v>
      </c>
      <c r="E6" s="92">
        <v>44322.744606481479</v>
      </c>
      <c r="F6" t="b">
        <v>1</v>
      </c>
      <c r="G6" s="91" t="s">
        <v>4</v>
      </c>
      <c r="H6" s="91" t="s">
        <v>190</v>
      </c>
      <c r="I6" s="91" t="s">
        <v>278</v>
      </c>
      <c r="J6">
        <v>0</v>
      </c>
      <c r="K6" s="91" t="s">
        <v>191</v>
      </c>
      <c r="L6" t="b">
        <v>0</v>
      </c>
      <c r="M6" t="b">
        <v>0</v>
      </c>
      <c r="N6" t="b">
        <v>0</v>
      </c>
    </row>
    <row r="7" spans="1:14" x14ac:dyDescent="0.25">
      <c r="A7" s="91" t="s">
        <v>188</v>
      </c>
      <c r="B7" t="s">
        <v>196</v>
      </c>
      <c r="C7" t="s">
        <v>277</v>
      </c>
      <c r="D7">
        <v>26.840105511345499</v>
      </c>
      <c r="E7" s="92">
        <v>44322.744606481479</v>
      </c>
      <c r="F7" t="b">
        <v>1</v>
      </c>
      <c r="G7" s="91" t="s">
        <v>5</v>
      </c>
      <c r="H7" s="91" t="s">
        <v>190</v>
      </c>
      <c r="I7" s="91" t="s">
        <v>278</v>
      </c>
      <c r="J7">
        <v>0</v>
      </c>
      <c r="K7" s="91" t="s">
        <v>191</v>
      </c>
      <c r="L7" t="b">
        <v>0</v>
      </c>
      <c r="M7" t="b">
        <v>0</v>
      </c>
      <c r="N7" t="b">
        <v>0</v>
      </c>
    </row>
    <row r="8" spans="1:14" x14ac:dyDescent="0.25">
      <c r="A8" s="91" t="s">
        <v>188</v>
      </c>
      <c r="B8" t="s">
        <v>197</v>
      </c>
      <c r="C8" t="s">
        <v>277</v>
      </c>
      <c r="E8" s="92">
        <v>44322.744606481479</v>
      </c>
      <c r="F8" t="b">
        <v>1</v>
      </c>
      <c r="G8" s="91" t="s">
        <v>160</v>
      </c>
      <c r="H8" s="91" t="s">
        <v>190</v>
      </c>
      <c r="I8" s="91" t="s">
        <v>278</v>
      </c>
      <c r="J8">
        <v>0</v>
      </c>
      <c r="K8" s="91" t="s">
        <v>191</v>
      </c>
      <c r="L8" t="b">
        <v>0</v>
      </c>
      <c r="M8" t="b">
        <v>0</v>
      </c>
      <c r="N8" t="b">
        <v>0</v>
      </c>
    </row>
    <row r="9" spans="1:14" x14ac:dyDescent="0.25">
      <c r="A9" s="91" t="s">
        <v>188</v>
      </c>
      <c r="B9" t="s">
        <v>198</v>
      </c>
      <c r="C9" t="s">
        <v>277</v>
      </c>
      <c r="E9" s="92">
        <v>44322.744606481479</v>
      </c>
      <c r="F9" t="b">
        <v>1</v>
      </c>
      <c r="G9" s="91" t="s">
        <v>173</v>
      </c>
      <c r="H9" s="91" t="s">
        <v>190</v>
      </c>
      <c r="I9" s="91" t="s">
        <v>278</v>
      </c>
      <c r="J9">
        <v>0</v>
      </c>
      <c r="K9" s="91" t="s">
        <v>191</v>
      </c>
      <c r="L9" t="b">
        <v>0</v>
      </c>
      <c r="M9" t="b">
        <v>0</v>
      </c>
      <c r="N9" t="b">
        <v>0</v>
      </c>
    </row>
    <row r="10" spans="1:14" x14ac:dyDescent="0.25">
      <c r="A10" s="91" t="s">
        <v>188</v>
      </c>
      <c r="B10" t="s">
        <v>199</v>
      </c>
      <c r="C10" t="s">
        <v>277</v>
      </c>
      <c r="E10" s="92">
        <v>44322.744606481479</v>
      </c>
      <c r="F10" t="b">
        <v>1</v>
      </c>
      <c r="G10" s="91" t="s">
        <v>170</v>
      </c>
      <c r="H10" s="91" t="s">
        <v>190</v>
      </c>
      <c r="I10" s="91" t="s">
        <v>278</v>
      </c>
      <c r="J10">
        <v>0</v>
      </c>
      <c r="K10" s="91" t="s">
        <v>191</v>
      </c>
      <c r="L10" t="b">
        <v>0</v>
      </c>
      <c r="M10" t="b">
        <v>0</v>
      </c>
      <c r="N10" t="b">
        <v>0</v>
      </c>
    </row>
    <row r="11" spans="1:14" x14ac:dyDescent="0.25">
      <c r="A11" s="91" t="s">
        <v>188</v>
      </c>
      <c r="B11" t="s">
        <v>200</v>
      </c>
      <c r="C11" t="s">
        <v>277</v>
      </c>
      <c r="E11" s="92">
        <v>44322.744606481479</v>
      </c>
      <c r="F11" t="b">
        <v>1</v>
      </c>
      <c r="G11" s="91" t="s">
        <v>172</v>
      </c>
      <c r="H11" s="91" t="s">
        <v>190</v>
      </c>
      <c r="I11" s="91" t="s">
        <v>278</v>
      </c>
      <c r="J11">
        <v>0</v>
      </c>
      <c r="K11" s="91" t="s">
        <v>191</v>
      </c>
      <c r="L11" t="b">
        <v>0</v>
      </c>
      <c r="M11" t="b">
        <v>0</v>
      </c>
      <c r="N11" t="b">
        <v>0</v>
      </c>
    </row>
    <row r="12" spans="1:14" x14ac:dyDescent="0.25">
      <c r="A12" s="91" t="s">
        <v>188</v>
      </c>
      <c r="B12" t="s">
        <v>201</v>
      </c>
      <c r="C12" t="s">
        <v>277</v>
      </c>
      <c r="E12" s="92">
        <v>44322.744606481479</v>
      </c>
      <c r="F12" t="b">
        <v>1</v>
      </c>
      <c r="G12" s="91" t="s">
        <v>169</v>
      </c>
      <c r="H12" s="91" t="s">
        <v>190</v>
      </c>
      <c r="I12" s="91" t="s">
        <v>278</v>
      </c>
      <c r="J12">
        <v>0</v>
      </c>
      <c r="K12" s="91" t="s">
        <v>191</v>
      </c>
      <c r="L12" t="b">
        <v>0</v>
      </c>
      <c r="M12" t="b">
        <v>0</v>
      </c>
      <c r="N12" t="b">
        <v>0</v>
      </c>
    </row>
    <row r="13" spans="1:14" x14ac:dyDescent="0.25">
      <c r="A13" s="91" t="s">
        <v>188</v>
      </c>
      <c r="B13" t="s">
        <v>202</v>
      </c>
      <c r="C13" t="s">
        <v>277</v>
      </c>
      <c r="E13" s="92">
        <v>44322.744606481479</v>
      </c>
      <c r="F13" t="b">
        <v>1</v>
      </c>
      <c r="G13" s="91" t="s">
        <v>122</v>
      </c>
      <c r="H13" s="91" t="s">
        <v>190</v>
      </c>
      <c r="I13" s="91" t="s">
        <v>278</v>
      </c>
      <c r="J13">
        <v>0</v>
      </c>
      <c r="K13" s="91" t="s">
        <v>191</v>
      </c>
      <c r="L13" t="b">
        <v>0</v>
      </c>
      <c r="M13" t="b">
        <v>0</v>
      </c>
      <c r="N13" t="b">
        <v>0</v>
      </c>
    </row>
    <row r="14" spans="1:14" x14ac:dyDescent="0.25">
      <c r="A14" s="91" t="s">
        <v>188</v>
      </c>
      <c r="B14" t="s">
        <v>203</v>
      </c>
      <c r="C14" t="s">
        <v>277</v>
      </c>
      <c r="E14" s="92">
        <v>44322.744606481479</v>
      </c>
      <c r="F14" t="b">
        <v>1</v>
      </c>
      <c r="G14" s="91" t="s">
        <v>167</v>
      </c>
      <c r="H14" s="91" t="s">
        <v>190</v>
      </c>
      <c r="I14" s="91" t="s">
        <v>278</v>
      </c>
      <c r="J14">
        <v>0</v>
      </c>
      <c r="K14" s="91" t="s">
        <v>191</v>
      </c>
      <c r="L14" t="b">
        <v>0</v>
      </c>
      <c r="M14" t="b">
        <v>0</v>
      </c>
      <c r="N14" t="b">
        <v>0</v>
      </c>
    </row>
    <row r="15" spans="1:14" x14ac:dyDescent="0.25">
      <c r="A15" s="91" t="s">
        <v>188</v>
      </c>
      <c r="B15" t="s">
        <v>204</v>
      </c>
      <c r="C15" t="s">
        <v>277</v>
      </c>
      <c r="E15" s="92">
        <v>44322.744606481479</v>
      </c>
      <c r="F15" t="b">
        <v>1</v>
      </c>
      <c r="G15" s="91" t="s">
        <v>123</v>
      </c>
      <c r="H15" s="91" t="s">
        <v>190</v>
      </c>
      <c r="I15" s="91" t="s">
        <v>278</v>
      </c>
      <c r="J15">
        <v>0</v>
      </c>
      <c r="K15" s="91" t="s">
        <v>191</v>
      </c>
      <c r="L15" t="b">
        <v>0</v>
      </c>
      <c r="M15" t="b">
        <v>0</v>
      </c>
      <c r="N15" t="b">
        <v>0</v>
      </c>
    </row>
    <row r="16" spans="1:14" x14ac:dyDescent="0.25">
      <c r="A16" s="91" t="s">
        <v>188</v>
      </c>
      <c r="B16" t="s">
        <v>205</v>
      </c>
      <c r="C16" t="s">
        <v>277</v>
      </c>
      <c r="E16" s="92">
        <v>44322.744606481479</v>
      </c>
      <c r="F16" t="b">
        <v>1</v>
      </c>
      <c r="G16" s="91" t="s">
        <v>168</v>
      </c>
      <c r="H16" s="91" t="s">
        <v>190</v>
      </c>
      <c r="I16" s="91" t="s">
        <v>278</v>
      </c>
      <c r="J16">
        <v>0</v>
      </c>
      <c r="K16" s="91" t="s">
        <v>191</v>
      </c>
      <c r="L16" t="b">
        <v>0</v>
      </c>
      <c r="M16" t="b">
        <v>0</v>
      </c>
      <c r="N16" t="b">
        <v>0</v>
      </c>
    </row>
    <row r="17" spans="1:14" x14ac:dyDescent="0.25">
      <c r="A17" s="91" t="s">
        <v>188</v>
      </c>
      <c r="B17" t="s">
        <v>206</v>
      </c>
      <c r="C17" t="s">
        <v>277</v>
      </c>
      <c r="D17">
        <v>10.2731725726366</v>
      </c>
      <c r="E17" s="92">
        <v>44322.744606481479</v>
      </c>
      <c r="F17" t="b">
        <v>1</v>
      </c>
      <c r="G17" s="91" t="s">
        <v>6</v>
      </c>
      <c r="H17" s="91" t="s">
        <v>190</v>
      </c>
      <c r="I17" s="91" t="s">
        <v>278</v>
      </c>
      <c r="J17">
        <v>0</v>
      </c>
      <c r="K17" s="91" t="s">
        <v>191</v>
      </c>
      <c r="L17" t="b">
        <v>0</v>
      </c>
      <c r="M17" t="b">
        <v>0</v>
      </c>
      <c r="N17" t="b">
        <v>0</v>
      </c>
    </row>
    <row r="18" spans="1:14" x14ac:dyDescent="0.25">
      <c r="A18" s="91" t="s">
        <v>188</v>
      </c>
      <c r="B18" t="s">
        <v>207</v>
      </c>
      <c r="C18" t="s">
        <v>277</v>
      </c>
      <c r="E18" s="92">
        <v>44322.744606481479</v>
      </c>
      <c r="F18" t="b">
        <v>1</v>
      </c>
      <c r="G18" s="91" t="s">
        <v>158</v>
      </c>
      <c r="H18" s="91" t="s">
        <v>190</v>
      </c>
      <c r="I18" s="91" t="s">
        <v>278</v>
      </c>
      <c r="J18">
        <v>0</v>
      </c>
      <c r="K18" s="91" t="s">
        <v>191</v>
      </c>
      <c r="L18" t="b">
        <v>0</v>
      </c>
      <c r="M18" t="b">
        <v>0</v>
      </c>
      <c r="N18" t="b">
        <v>0</v>
      </c>
    </row>
    <row r="19" spans="1:14" x14ac:dyDescent="0.25">
      <c r="A19" s="91" t="s">
        <v>188</v>
      </c>
      <c r="B19" t="s">
        <v>208</v>
      </c>
      <c r="C19" t="s">
        <v>277</v>
      </c>
      <c r="E19" s="92">
        <v>44322.744606481479</v>
      </c>
      <c r="F19" t="b">
        <v>1</v>
      </c>
      <c r="G19" s="91" t="s">
        <v>171</v>
      </c>
      <c r="H19" s="91" t="s">
        <v>190</v>
      </c>
      <c r="I19" s="91" t="s">
        <v>278</v>
      </c>
      <c r="J19">
        <v>0</v>
      </c>
      <c r="K19" s="91" t="s">
        <v>191</v>
      </c>
      <c r="L19" t="b">
        <v>0</v>
      </c>
      <c r="M19" t="b">
        <v>0</v>
      </c>
      <c r="N19" t="b">
        <v>0</v>
      </c>
    </row>
    <row r="20" spans="1:14" x14ac:dyDescent="0.25">
      <c r="A20" s="91" t="s">
        <v>188</v>
      </c>
      <c r="B20" t="s">
        <v>209</v>
      </c>
      <c r="C20" t="s">
        <v>277</v>
      </c>
      <c r="E20" s="92">
        <v>44322.744606481479</v>
      </c>
      <c r="F20" t="b">
        <v>1</v>
      </c>
      <c r="G20" s="91" t="s">
        <v>164</v>
      </c>
      <c r="H20" s="91" t="s">
        <v>190</v>
      </c>
      <c r="I20" s="91" t="s">
        <v>278</v>
      </c>
      <c r="J20">
        <v>0</v>
      </c>
      <c r="K20" s="91" t="s">
        <v>191</v>
      </c>
      <c r="L20" t="b">
        <v>0</v>
      </c>
      <c r="M20" t="b">
        <v>0</v>
      </c>
      <c r="N20" t="b">
        <v>0</v>
      </c>
    </row>
    <row r="21" spans="1:14" x14ac:dyDescent="0.25">
      <c r="A21" s="91" t="s">
        <v>188</v>
      </c>
      <c r="B21" t="s">
        <v>210</v>
      </c>
      <c r="C21" t="s">
        <v>277</v>
      </c>
      <c r="E21" s="92">
        <v>44322.744606481479</v>
      </c>
      <c r="F21" t="b">
        <v>1</v>
      </c>
      <c r="G21" s="91" t="s">
        <v>124</v>
      </c>
      <c r="H21" s="91" t="s">
        <v>190</v>
      </c>
      <c r="I21" s="91" t="s">
        <v>278</v>
      </c>
      <c r="J21">
        <v>0</v>
      </c>
      <c r="K21" s="91" t="s">
        <v>191</v>
      </c>
      <c r="L21" t="b">
        <v>0</v>
      </c>
      <c r="M21" t="b">
        <v>0</v>
      </c>
      <c r="N21" t="b">
        <v>0</v>
      </c>
    </row>
    <row r="22" spans="1:14" x14ac:dyDescent="0.25">
      <c r="A22" s="91" t="s">
        <v>188</v>
      </c>
      <c r="B22" t="s">
        <v>211</v>
      </c>
      <c r="C22" t="s">
        <v>277</v>
      </c>
      <c r="E22" s="92">
        <v>44322.744606481479</v>
      </c>
      <c r="F22" t="b">
        <v>1</v>
      </c>
      <c r="G22" s="91" t="s">
        <v>162</v>
      </c>
      <c r="H22" s="91" t="s">
        <v>190</v>
      </c>
      <c r="I22" s="91" t="s">
        <v>278</v>
      </c>
      <c r="J22">
        <v>0</v>
      </c>
      <c r="K22" s="91" t="s">
        <v>191</v>
      </c>
      <c r="L22" t="b">
        <v>0</v>
      </c>
      <c r="M22" t="b">
        <v>0</v>
      </c>
      <c r="N22" t="b">
        <v>0</v>
      </c>
    </row>
    <row r="23" spans="1:14" x14ac:dyDescent="0.25">
      <c r="A23" s="91" t="s">
        <v>188</v>
      </c>
      <c r="B23" t="s">
        <v>212</v>
      </c>
      <c r="C23" t="s">
        <v>277</v>
      </c>
      <c r="E23" s="92">
        <v>44322.744606481479</v>
      </c>
      <c r="F23" t="b">
        <v>1</v>
      </c>
      <c r="G23" s="91" t="s">
        <v>125</v>
      </c>
      <c r="H23" s="91" t="s">
        <v>190</v>
      </c>
      <c r="I23" s="91" t="s">
        <v>278</v>
      </c>
      <c r="J23">
        <v>0</v>
      </c>
      <c r="K23" s="91" t="s">
        <v>191</v>
      </c>
      <c r="L23" t="b">
        <v>0</v>
      </c>
      <c r="M23" t="b">
        <v>0</v>
      </c>
      <c r="N23" t="b">
        <v>0</v>
      </c>
    </row>
    <row r="24" spans="1:14" x14ac:dyDescent="0.25">
      <c r="A24" s="91" t="s">
        <v>188</v>
      </c>
      <c r="B24" t="s">
        <v>213</v>
      </c>
      <c r="C24" t="s">
        <v>277</v>
      </c>
      <c r="E24" s="92">
        <v>44322.744606481479</v>
      </c>
      <c r="F24" t="b">
        <v>1</v>
      </c>
      <c r="G24" s="91" t="s">
        <v>163</v>
      </c>
      <c r="H24" s="91" t="s">
        <v>190</v>
      </c>
      <c r="I24" s="91" t="s">
        <v>278</v>
      </c>
      <c r="J24">
        <v>0</v>
      </c>
      <c r="K24" s="91" t="s">
        <v>191</v>
      </c>
      <c r="L24" t="b">
        <v>0</v>
      </c>
      <c r="M24" t="b">
        <v>0</v>
      </c>
      <c r="N24" t="b">
        <v>0</v>
      </c>
    </row>
    <row r="25" spans="1:14" x14ac:dyDescent="0.25">
      <c r="A25" s="91" t="s">
        <v>188</v>
      </c>
      <c r="B25" t="s">
        <v>214</v>
      </c>
      <c r="C25" t="s">
        <v>277</v>
      </c>
      <c r="D25">
        <v>5.28923438819597</v>
      </c>
      <c r="E25" s="92">
        <v>44322.744606481479</v>
      </c>
      <c r="F25" t="b">
        <v>1</v>
      </c>
      <c r="G25" s="91" t="s">
        <v>7</v>
      </c>
      <c r="H25" s="91" t="s">
        <v>190</v>
      </c>
      <c r="I25" s="91" t="s">
        <v>278</v>
      </c>
      <c r="J25">
        <v>0</v>
      </c>
      <c r="K25" s="91" t="s">
        <v>191</v>
      </c>
      <c r="L25" t="b">
        <v>0</v>
      </c>
      <c r="M25" t="b">
        <v>0</v>
      </c>
      <c r="N25" t="b">
        <v>0</v>
      </c>
    </row>
    <row r="26" spans="1:14" x14ac:dyDescent="0.25">
      <c r="A26" s="91" t="s">
        <v>188</v>
      </c>
      <c r="B26" t="s">
        <v>215</v>
      </c>
      <c r="C26" t="s">
        <v>277</v>
      </c>
      <c r="E26" s="92">
        <v>44322.744606481479</v>
      </c>
      <c r="F26" t="b">
        <v>1</v>
      </c>
      <c r="G26" s="91" t="s">
        <v>159</v>
      </c>
      <c r="H26" s="91" t="s">
        <v>190</v>
      </c>
      <c r="I26" s="91" t="s">
        <v>278</v>
      </c>
      <c r="J26">
        <v>0</v>
      </c>
      <c r="K26" s="91" t="s">
        <v>191</v>
      </c>
      <c r="L26" t="b">
        <v>0</v>
      </c>
      <c r="M26" t="b">
        <v>0</v>
      </c>
      <c r="N26" t="b">
        <v>0</v>
      </c>
    </row>
    <row r="27" spans="1:14" x14ac:dyDescent="0.25">
      <c r="A27" s="91" t="s">
        <v>188</v>
      </c>
      <c r="B27" t="s">
        <v>216</v>
      </c>
      <c r="C27" t="s">
        <v>277</v>
      </c>
      <c r="E27" s="92">
        <v>44322.744606481479</v>
      </c>
      <c r="F27" t="b">
        <v>1</v>
      </c>
      <c r="G27" s="91" t="s">
        <v>126</v>
      </c>
      <c r="H27" s="91" t="s">
        <v>190</v>
      </c>
      <c r="I27" s="91" t="s">
        <v>278</v>
      </c>
      <c r="J27">
        <v>0</v>
      </c>
      <c r="K27" s="91" t="s">
        <v>191</v>
      </c>
      <c r="L27" t="b">
        <v>0</v>
      </c>
      <c r="M27" t="b">
        <v>0</v>
      </c>
      <c r="N27" t="b">
        <v>0</v>
      </c>
    </row>
    <row r="28" spans="1:14" x14ac:dyDescent="0.25">
      <c r="A28" s="91" t="s">
        <v>188</v>
      </c>
      <c r="B28" t="s">
        <v>217</v>
      </c>
      <c r="C28" t="s">
        <v>277</v>
      </c>
      <c r="E28" s="92">
        <v>44322.744606481479</v>
      </c>
      <c r="F28" t="b">
        <v>1</v>
      </c>
      <c r="G28" s="91" t="s">
        <v>165</v>
      </c>
      <c r="H28" s="91" t="s">
        <v>190</v>
      </c>
      <c r="I28" s="91" t="s">
        <v>278</v>
      </c>
      <c r="J28">
        <v>0</v>
      </c>
      <c r="K28" s="91" t="s">
        <v>191</v>
      </c>
      <c r="L28" t="b">
        <v>0</v>
      </c>
      <c r="M28" t="b">
        <v>0</v>
      </c>
      <c r="N28" t="b">
        <v>0</v>
      </c>
    </row>
    <row r="29" spans="1:14" x14ac:dyDescent="0.25">
      <c r="A29" s="91" t="s">
        <v>188</v>
      </c>
      <c r="B29" t="s">
        <v>218</v>
      </c>
      <c r="C29" t="s">
        <v>277</v>
      </c>
      <c r="E29" s="92">
        <v>44322.744606481479</v>
      </c>
      <c r="F29" t="b">
        <v>1</v>
      </c>
      <c r="G29" s="91" t="s">
        <v>127</v>
      </c>
      <c r="H29" s="91" t="s">
        <v>190</v>
      </c>
      <c r="I29" s="91" t="s">
        <v>278</v>
      </c>
      <c r="J29">
        <v>0</v>
      </c>
      <c r="K29" s="91" t="s">
        <v>191</v>
      </c>
      <c r="L29" t="b">
        <v>0</v>
      </c>
      <c r="M29" t="b">
        <v>0</v>
      </c>
      <c r="N29" t="b">
        <v>0</v>
      </c>
    </row>
    <row r="30" spans="1:14" x14ac:dyDescent="0.25">
      <c r="A30" s="91" t="s">
        <v>188</v>
      </c>
      <c r="B30" t="s">
        <v>219</v>
      </c>
      <c r="C30" t="s">
        <v>277</v>
      </c>
      <c r="E30" s="92">
        <v>44322.744606481479</v>
      </c>
      <c r="F30" t="b">
        <v>1</v>
      </c>
      <c r="G30" s="91" t="s">
        <v>166</v>
      </c>
      <c r="H30" s="91" t="s">
        <v>190</v>
      </c>
      <c r="I30" s="91" t="s">
        <v>278</v>
      </c>
      <c r="J30">
        <v>0</v>
      </c>
      <c r="K30" s="91" t="s">
        <v>191</v>
      </c>
      <c r="L30" t="b">
        <v>0</v>
      </c>
      <c r="M30" t="b">
        <v>0</v>
      </c>
      <c r="N30" t="b">
        <v>0</v>
      </c>
    </row>
    <row r="31" spans="1:14" x14ac:dyDescent="0.25">
      <c r="A31" s="91" t="s">
        <v>188</v>
      </c>
      <c r="B31" t="s">
        <v>220</v>
      </c>
      <c r="C31" t="s">
        <v>277</v>
      </c>
      <c r="D31">
        <v>5.31</v>
      </c>
      <c r="E31" s="92">
        <v>44322.744606481479</v>
      </c>
      <c r="F31" t="b">
        <v>1</v>
      </c>
      <c r="G31" s="91" t="s">
        <v>8</v>
      </c>
      <c r="H31" s="91" t="s">
        <v>190</v>
      </c>
      <c r="I31" s="91" t="s">
        <v>278</v>
      </c>
      <c r="J31">
        <v>0</v>
      </c>
      <c r="K31" s="91" t="s">
        <v>191</v>
      </c>
      <c r="L31" t="b">
        <v>0</v>
      </c>
      <c r="M31" t="b">
        <v>0</v>
      </c>
      <c r="N31" t="b">
        <v>0</v>
      </c>
    </row>
    <row r="32" spans="1:14" x14ac:dyDescent="0.25">
      <c r="A32" s="91" t="s">
        <v>188</v>
      </c>
      <c r="B32" t="s">
        <v>221</v>
      </c>
      <c r="C32" t="s">
        <v>277</v>
      </c>
      <c r="E32" s="92">
        <v>44322.744606481479</v>
      </c>
      <c r="F32" t="b">
        <v>1</v>
      </c>
      <c r="G32" s="91" t="s">
        <v>161</v>
      </c>
      <c r="H32" s="91" t="s">
        <v>190</v>
      </c>
      <c r="I32" s="91" t="s">
        <v>278</v>
      </c>
      <c r="J32">
        <v>0</v>
      </c>
      <c r="K32" s="91" t="s">
        <v>191</v>
      </c>
      <c r="L32" t="b">
        <v>0</v>
      </c>
      <c r="M32" t="b">
        <v>0</v>
      </c>
      <c r="N32" t="b">
        <v>0</v>
      </c>
    </row>
    <row r="33" spans="1:14" x14ac:dyDescent="0.25">
      <c r="A33" s="91" t="s">
        <v>188</v>
      </c>
      <c r="B33" t="s">
        <v>222</v>
      </c>
      <c r="C33" t="s">
        <v>277</v>
      </c>
      <c r="D33">
        <v>2757.7020000000002</v>
      </c>
      <c r="E33" s="92">
        <v>44322.744606481479</v>
      </c>
      <c r="F33" t="b">
        <v>1</v>
      </c>
      <c r="G33" s="91" t="s">
        <v>13</v>
      </c>
      <c r="H33" s="91" t="s">
        <v>190</v>
      </c>
      <c r="I33" s="91" t="s">
        <v>278</v>
      </c>
      <c r="J33">
        <v>0</v>
      </c>
      <c r="K33" s="91" t="s">
        <v>191</v>
      </c>
      <c r="L33" t="b">
        <v>0</v>
      </c>
      <c r="M33" t="b">
        <v>0</v>
      </c>
      <c r="N33" t="b">
        <v>0</v>
      </c>
    </row>
    <row r="34" spans="1:14" x14ac:dyDescent="0.25">
      <c r="A34" s="91" t="s">
        <v>188</v>
      </c>
      <c r="B34" t="s">
        <v>223</v>
      </c>
      <c r="C34" t="s">
        <v>277</v>
      </c>
      <c r="D34">
        <v>1694</v>
      </c>
      <c r="E34" s="92">
        <v>44322.744606481479</v>
      </c>
      <c r="F34" t="b">
        <v>1</v>
      </c>
      <c r="G34" s="91" t="s">
        <v>14</v>
      </c>
      <c r="H34" s="91" t="s">
        <v>190</v>
      </c>
      <c r="I34" s="91" t="s">
        <v>278</v>
      </c>
      <c r="J34">
        <v>0</v>
      </c>
      <c r="K34" s="91" t="s">
        <v>191</v>
      </c>
      <c r="L34" t="b">
        <v>0</v>
      </c>
      <c r="M34" t="b">
        <v>0</v>
      </c>
      <c r="N34" t="b">
        <v>0</v>
      </c>
    </row>
    <row r="35" spans="1:14" x14ac:dyDescent="0.25">
      <c r="A35" s="91" t="s">
        <v>188</v>
      </c>
      <c r="B35" t="s">
        <v>224</v>
      </c>
      <c r="C35" t="s">
        <v>277</v>
      </c>
      <c r="D35">
        <v>4523.3099999999995</v>
      </c>
      <c r="E35" s="92">
        <v>44322.744606481479</v>
      </c>
      <c r="F35" t="b">
        <v>1</v>
      </c>
      <c r="G35" s="91" t="s">
        <v>15</v>
      </c>
      <c r="H35" s="91" t="s">
        <v>190</v>
      </c>
      <c r="I35" s="91" t="s">
        <v>278</v>
      </c>
      <c r="J35">
        <v>0</v>
      </c>
      <c r="K35" s="91" t="s">
        <v>191</v>
      </c>
      <c r="L35" t="b">
        <v>0</v>
      </c>
      <c r="M35" t="b">
        <v>0</v>
      </c>
      <c r="N35" t="b">
        <v>0</v>
      </c>
    </row>
    <row r="36" spans="1:14" x14ac:dyDescent="0.25">
      <c r="A36" s="91" t="s">
        <v>188</v>
      </c>
      <c r="B36" t="s">
        <v>225</v>
      </c>
      <c r="C36" t="s">
        <v>277</v>
      </c>
      <c r="D36">
        <v>1360.3000000000002</v>
      </c>
      <c r="E36" s="92">
        <v>44322.744606481479</v>
      </c>
      <c r="F36" t="b">
        <v>1</v>
      </c>
      <c r="G36" s="91" t="s">
        <v>16</v>
      </c>
      <c r="H36" s="91" t="s">
        <v>190</v>
      </c>
      <c r="I36" s="91" t="s">
        <v>278</v>
      </c>
      <c r="J36">
        <v>0</v>
      </c>
      <c r="K36" s="91" t="s">
        <v>191</v>
      </c>
      <c r="L36" t="b">
        <v>0</v>
      </c>
      <c r="M36" t="b">
        <v>0</v>
      </c>
      <c r="N36" t="b">
        <v>0</v>
      </c>
    </row>
    <row r="37" spans="1:14" x14ac:dyDescent="0.25">
      <c r="A37" s="91" t="s">
        <v>188</v>
      </c>
      <c r="B37" t="s">
        <v>226</v>
      </c>
      <c r="C37" t="s">
        <v>277</v>
      </c>
      <c r="D37">
        <v>7577.61</v>
      </c>
      <c r="E37" s="92">
        <v>44322.744606481479</v>
      </c>
      <c r="F37" t="b">
        <v>1</v>
      </c>
      <c r="G37" s="91" t="s">
        <v>17</v>
      </c>
      <c r="H37" s="91" t="s">
        <v>190</v>
      </c>
      <c r="I37" s="91" t="s">
        <v>278</v>
      </c>
      <c r="J37">
        <v>0</v>
      </c>
      <c r="K37" s="91" t="s">
        <v>191</v>
      </c>
      <c r="L37" t="b">
        <v>0</v>
      </c>
      <c r="M37" t="b">
        <v>0</v>
      </c>
      <c r="N37" t="b">
        <v>0</v>
      </c>
    </row>
    <row r="38" spans="1:14" x14ac:dyDescent="0.25">
      <c r="A38" s="91" t="s">
        <v>188</v>
      </c>
      <c r="B38" t="s">
        <v>227</v>
      </c>
      <c r="C38" t="s">
        <v>277</v>
      </c>
      <c r="D38">
        <v>23131.487499999999</v>
      </c>
      <c r="E38" s="92">
        <v>44322.744606481479</v>
      </c>
      <c r="F38" t="b">
        <v>1</v>
      </c>
      <c r="G38" s="91" t="s">
        <v>18</v>
      </c>
      <c r="H38" s="91" t="s">
        <v>190</v>
      </c>
      <c r="I38" s="91" t="s">
        <v>278</v>
      </c>
      <c r="J38">
        <v>0</v>
      </c>
      <c r="K38" s="91" t="s">
        <v>191</v>
      </c>
      <c r="L38" t="b">
        <v>0</v>
      </c>
      <c r="M38" t="b">
        <v>0</v>
      </c>
      <c r="N38" t="b">
        <v>0</v>
      </c>
    </row>
    <row r="39" spans="1:14" x14ac:dyDescent="0.25">
      <c r="A39" s="91" t="s">
        <v>188</v>
      </c>
      <c r="B39" t="s">
        <v>228</v>
      </c>
      <c r="C39" t="s">
        <v>277</v>
      </c>
      <c r="D39">
        <v>2244.9699999999998</v>
      </c>
      <c r="E39" s="92">
        <v>44322.744606481479</v>
      </c>
      <c r="F39" t="b">
        <v>1</v>
      </c>
      <c r="G39" s="91" t="s">
        <v>19</v>
      </c>
      <c r="H39" s="91" t="s">
        <v>190</v>
      </c>
      <c r="I39" s="91" t="s">
        <v>278</v>
      </c>
      <c r="J39">
        <v>0</v>
      </c>
      <c r="K39" s="91" t="s">
        <v>191</v>
      </c>
      <c r="L39" t="b">
        <v>0</v>
      </c>
      <c r="M39" t="b">
        <v>0</v>
      </c>
      <c r="N39" t="b">
        <v>0</v>
      </c>
    </row>
    <row r="40" spans="1:14" x14ac:dyDescent="0.25">
      <c r="A40" s="91" t="s">
        <v>188</v>
      </c>
      <c r="B40" t="s">
        <v>229</v>
      </c>
      <c r="C40" t="s">
        <v>277</v>
      </c>
      <c r="D40">
        <v>3330.57</v>
      </c>
      <c r="E40" s="92">
        <v>44322.744606481479</v>
      </c>
      <c r="F40" t="b">
        <v>1</v>
      </c>
      <c r="G40" s="91" t="s">
        <v>20</v>
      </c>
      <c r="H40" s="91" t="s">
        <v>190</v>
      </c>
      <c r="I40" s="91" t="s">
        <v>278</v>
      </c>
      <c r="J40">
        <v>0</v>
      </c>
      <c r="K40" s="91" t="s">
        <v>191</v>
      </c>
      <c r="L40" t="b">
        <v>0</v>
      </c>
      <c r="M40" t="b">
        <v>0</v>
      </c>
      <c r="N40" t="b">
        <v>0</v>
      </c>
    </row>
    <row r="41" spans="1:14" x14ac:dyDescent="0.25">
      <c r="A41" s="91" t="s">
        <v>188</v>
      </c>
      <c r="B41" t="s">
        <v>230</v>
      </c>
      <c r="C41" t="s">
        <v>277</v>
      </c>
      <c r="D41">
        <v>110.16</v>
      </c>
      <c r="E41" s="92">
        <v>44322.744606481479</v>
      </c>
      <c r="F41" t="b">
        <v>1</v>
      </c>
      <c r="G41" s="91" t="s">
        <v>21</v>
      </c>
      <c r="H41" s="91" t="s">
        <v>190</v>
      </c>
      <c r="I41" s="91" t="s">
        <v>278</v>
      </c>
      <c r="J41">
        <v>0</v>
      </c>
      <c r="K41" s="91" t="s">
        <v>191</v>
      </c>
      <c r="L41" t="b">
        <v>0</v>
      </c>
      <c r="M41" t="b">
        <v>0</v>
      </c>
      <c r="N41" t="b">
        <v>0</v>
      </c>
    </row>
    <row r="42" spans="1:14" x14ac:dyDescent="0.25">
      <c r="A42" s="91" t="s">
        <v>188</v>
      </c>
      <c r="B42" t="s">
        <v>231</v>
      </c>
      <c r="C42" t="s">
        <v>277</v>
      </c>
      <c r="D42">
        <v>3111.66</v>
      </c>
      <c r="E42" s="92">
        <v>44322.744606481479</v>
      </c>
      <c r="F42" t="b">
        <v>1</v>
      </c>
      <c r="G42" s="91" t="s">
        <v>22</v>
      </c>
      <c r="H42" s="91" t="s">
        <v>190</v>
      </c>
      <c r="I42" s="91" t="s">
        <v>278</v>
      </c>
      <c r="J42">
        <v>0</v>
      </c>
      <c r="K42" s="91" t="s">
        <v>191</v>
      </c>
      <c r="L42" t="b">
        <v>0</v>
      </c>
      <c r="M42" t="b">
        <v>0</v>
      </c>
      <c r="N42" t="b">
        <v>0</v>
      </c>
    </row>
    <row r="43" spans="1:14" x14ac:dyDescent="0.25">
      <c r="A43" s="91" t="s">
        <v>188</v>
      </c>
      <c r="B43" t="s">
        <v>232</v>
      </c>
      <c r="C43" t="s">
        <v>277</v>
      </c>
      <c r="D43">
        <v>8.4700000000000006</v>
      </c>
      <c r="E43" s="92">
        <v>44322.744606481479</v>
      </c>
      <c r="F43" t="b">
        <v>1</v>
      </c>
      <c r="G43" s="91" t="s">
        <v>23</v>
      </c>
      <c r="H43" s="91" t="s">
        <v>190</v>
      </c>
      <c r="I43" s="91" t="s">
        <v>278</v>
      </c>
      <c r="J43">
        <v>0</v>
      </c>
      <c r="K43" s="91" t="s">
        <v>191</v>
      </c>
      <c r="L43" t="b">
        <v>0</v>
      </c>
      <c r="M43" t="b">
        <v>0</v>
      </c>
      <c r="N43" t="b">
        <v>0</v>
      </c>
    </row>
    <row r="44" spans="1:14" x14ac:dyDescent="0.25">
      <c r="A44" s="91" t="s">
        <v>188</v>
      </c>
      <c r="B44" t="s">
        <v>233</v>
      </c>
      <c r="C44" t="s">
        <v>277</v>
      </c>
      <c r="D44">
        <v>33274.667500000003</v>
      </c>
      <c r="E44" s="92">
        <v>44322.744618055556</v>
      </c>
      <c r="F44" t="b">
        <v>1</v>
      </c>
      <c r="G44" s="91" t="s">
        <v>24</v>
      </c>
      <c r="H44" s="91" t="s">
        <v>190</v>
      </c>
      <c r="I44" s="91" t="s">
        <v>278</v>
      </c>
      <c r="J44">
        <v>0</v>
      </c>
      <c r="K44" s="91" t="s">
        <v>191</v>
      </c>
      <c r="L44" t="b">
        <v>0</v>
      </c>
      <c r="M44" t="b">
        <v>0</v>
      </c>
      <c r="N44" t="b">
        <v>0</v>
      </c>
    </row>
    <row r="45" spans="1:14" x14ac:dyDescent="0.25">
      <c r="A45" s="91" t="s">
        <v>188</v>
      </c>
      <c r="B45" t="s">
        <v>234</v>
      </c>
      <c r="C45" t="s">
        <v>277</v>
      </c>
      <c r="D45">
        <v>3263.92</v>
      </c>
      <c r="E45" s="92">
        <v>44322.744618055556</v>
      </c>
      <c r="F45" t="b">
        <v>1</v>
      </c>
      <c r="G45" s="91" t="s">
        <v>25</v>
      </c>
      <c r="H45" s="91" t="s">
        <v>190</v>
      </c>
      <c r="I45" s="91" t="s">
        <v>278</v>
      </c>
      <c r="J45">
        <v>0</v>
      </c>
      <c r="K45" s="91" t="s">
        <v>191</v>
      </c>
      <c r="L45" t="b">
        <v>0</v>
      </c>
      <c r="M45" t="b">
        <v>0</v>
      </c>
      <c r="N45" t="b">
        <v>0</v>
      </c>
    </row>
    <row r="46" spans="1:14" x14ac:dyDescent="0.25">
      <c r="A46" s="91" t="s">
        <v>188</v>
      </c>
      <c r="B46" t="s">
        <v>235</v>
      </c>
      <c r="C46" t="s">
        <v>277</v>
      </c>
      <c r="D46">
        <v>6603.07</v>
      </c>
      <c r="E46" s="92">
        <v>44322.744618055556</v>
      </c>
      <c r="F46" t="b">
        <v>1</v>
      </c>
      <c r="G46" s="91" t="s">
        <v>26</v>
      </c>
      <c r="H46" s="91" t="s">
        <v>190</v>
      </c>
      <c r="I46" s="91" t="s">
        <v>278</v>
      </c>
      <c r="J46">
        <v>0</v>
      </c>
      <c r="K46" s="91" t="s">
        <v>191</v>
      </c>
      <c r="L46" t="b">
        <v>0</v>
      </c>
      <c r="M46" t="b">
        <v>0</v>
      </c>
      <c r="N46" t="b">
        <v>0</v>
      </c>
    </row>
    <row r="47" spans="1:14" x14ac:dyDescent="0.25">
      <c r="A47" s="91" t="s">
        <v>188</v>
      </c>
      <c r="B47" t="s">
        <v>236</v>
      </c>
      <c r="C47" t="s">
        <v>277</v>
      </c>
      <c r="D47">
        <v>1040.99</v>
      </c>
      <c r="E47" s="92">
        <v>44322.744618055556</v>
      </c>
      <c r="F47" t="b">
        <v>1</v>
      </c>
      <c r="G47" s="91" t="s">
        <v>27</v>
      </c>
      <c r="H47" s="91" t="s">
        <v>190</v>
      </c>
      <c r="I47" s="91" t="s">
        <v>278</v>
      </c>
      <c r="J47">
        <v>0</v>
      </c>
      <c r="K47" s="91" t="s">
        <v>191</v>
      </c>
      <c r="L47" t="b">
        <v>0</v>
      </c>
      <c r="M47" t="b">
        <v>0</v>
      </c>
      <c r="N47" t="b">
        <v>0</v>
      </c>
    </row>
    <row r="48" spans="1:14" x14ac:dyDescent="0.25">
      <c r="A48" s="91" t="s">
        <v>188</v>
      </c>
      <c r="B48" t="s">
        <v>237</v>
      </c>
      <c r="C48" t="s">
        <v>277</v>
      </c>
      <c r="D48">
        <v>4253.96</v>
      </c>
      <c r="E48" s="92">
        <v>44322.744618055556</v>
      </c>
      <c r="F48" t="b">
        <v>1</v>
      </c>
      <c r="G48" s="91" t="s">
        <v>28</v>
      </c>
      <c r="H48" s="91" t="s">
        <v>190</v>
      </c>
      <c r="I48" s="91" t="s">
        <v>278</v>
      </c>
      <c r="J48">
        <v>0</v>
      </c>
      <c r="K48" s="91" t="s">
        <v>191</v>
      </c>
      <c r="L48" t="b">
        <v>0</v>
      </c>
      <c r="M48" t="b">
        <v>0</v>
      </c>
      <c r="N48" t="b">
        <v>0</v>
      </c>
    </row>
    <row r="49" spans="1:14" x14ac:dyDescent="0.25">
      <c r="A49" s="91" t="s">
        <v>188</v>
      </c>
      <c r="B49" t="s">
        <v>258</v>
      </c>
      <c r="C49" t="s">
        <v>277</v>
      </c>
      <c r="D49">
        <v>352.74</v>
      </c>
      <c r="E49" s="92">
        <v>44322.744618055556</v>
      </c>
      <c r="F49" t="b">
        <v>1</v>
      </c>
      <c r="G49" s="91" t="s">
        <v>29</v>
      </c>
      <c r="H49" s="91" t="s">
        <v>190</v>
      </c>
      <c r="I49" s="91" t="s">
        <v>278</v>
      </c>
      <c r="J49">
        <v>0</v>
      </c>
      <c r="K49" s="91" t="s">
        <v>191</v>
      </c>
      <c r="L49" t="b">
        <v>0</v>
      </c>
      <c r="M49" t="b">
        <v>0</v>
      </c>
      <c r="N49" t="b">
        <v>0</v>
      </c>
    </row>
    <row r="50" spans="1:14" x14ac:dyDescent="0.25">
      <c r="A50" s="91" t="s">
        <v>188</v>
      </c>
      <c r="B50" t="s">
        <v>238</v>
      </c>
      <c r="C50" t="s">
        <v>277</v>
      </c>
      <c r="D50">
        <v>8243.9500000000007</v>
      </c>
      <c r="E50" s="92">
        <v>44322.744618055556</v>
      </c>
      <c r="F50" t="b">
        <v>1</v>
      </c>
      <c r="G50" s="91" t="s">
        <v>30</v>
      </c>
      <c r="H50" s="91" t="s">
        <v>190</v>
      </c>
      <c r="I50" s="91" t="s">
        <v>278</v>
      </c>
      <c r="J50">
        <v>0</v>
      </c>
      <c r="K50" s="91" t="s">
        <v>191</v>
      </c>
      <c r="L50" t="b">
        <v>0</v>
      </c>
      <c r="M50" t="b">
        <v>0</v>
      </c>
      <c r="N50" t="b">
        <v>0</v>
      </c>
    </row>
    <row r="51" spans="1:14" x14ac:dyDescent="0.25">
      <c r="A51" s="91" t="s">
        <v>188</v>
      </c>
      <c r="B51" t="s">
        <v>239</v>
      </c>
      <c r="C51" t="s">
        <v>277</v>
      </c>
      <c r="D51">
        <v>3443.76</v>
      </c>
      <c r="E51" s="92">
        <v>44322.744618055556</v>
      </c>
      <c r="F51" t="b">
        <v>1</v>
      </c>
      <c r="G51" s="91" t="s">
        <v>31</v>
      </c>
      <c r="H51" s="91" t="s">
        <v>190</v>
      </c>
      <c r="I51" s="91" t="s">
        <v>278</v>
      </c>
      <c r="J51">
        <v>0</v>
      </c>
      <c r="K51" s="91" t="s">
        <v>191</v>
      </c>
      <c r="L51" t="b">
        <v>0</v>
      </c>
      <c r="M51" t="b">
        <v>0</v>
      </c>
      <c r="N51" t="b">
        <v>0</v>
      </c>
    </row>
    <row r="52" spans="1:14" x14ac:dyDescent="0.25">
      <c r="A52" s="91" t="s">
        <v>188</v>
      </c>
      <c r="B52" t="s">
        <v>240</v>
      </c>
      <c r="C52" t="s">
        <v>277</v>
      </c>
      <c r="D52">
        <v>408.65</v>
      </c>
      <c r="E52" s="92">
        <v>44322.744618055556</v>
      </c>
      <c r="F52" t="b">
        <v>1</v>
      </c>
      <c r="G52" s="91" t="s">
        <v>32</v>
      </c>
      <c r="H52" s="91" t="s">
        <v>190</v>
      </c>
      <c r="I52" s="91" t="s">
        <v>278</v>
      </c>
      <c r="J52">
        <v>0</v>
      </c>
      <c r="K52" s="91" t="s">
        <v>191</v>
      </c>
      <c r="L52" t="b">
        <v>0</v>
      </c>
      <c r="M52" t="b">
        <v>0</v>
      </c>
      <c r="N52" t="b">
        <v>0</v>
      </c>
    </row>
    <row r="53" spans="1:14" x14ac:dyDescent="0.25">
      <c r="A53" s="91" t="s">
        <v>188</v>
      </c>
      <c r="B53" t="s">
        <v>241</v>
      </c>
      <c r="C53" t="s">
        <v>277</v>
      </c>
      <c r="D53">
        <v>2312.86</v>
      </c>
      <c r="E53" s="92">
        <v>44322.744618055556</v>
      </c>
      <c r="F53" t="b">
        <v>1</v>
      </c>
      <c r="G53" s="91" t="s">
        <v>33</v>
      </c>
      <c r="H53" s="91" t="s">
        <v>190</v>
      </c>
      <c r="I53" s="91" t="s">
        <v>278</v>
      </c>
      <c r="J53">
        <v>0</v>
      </c>
      <c r="K53" s="91" t="s">
        <v>191</v>
      </c>
      <c r="L53" t="b">
        <v>0</v>
      </c>
      <c r="M53" t="b">
        <v>0</v>
      </c>
      <c r="N53" t="b">
        <v>0</v>
      </c>
    </row>
    <row r="54" spans="1:14" x14ac:dyDescent="0.25">
      <c r="A54" s="91" t="s">
        <v>188</v>
      </c>
      <c r="B54" t="s">
        <v>242</v>
      </c>
      <c r="C54" t="s">
        <v>277</v>
      </c>
      <c r="D54">
        <v>161.41</v>
      </c>
      <c r="E54" s="92">
        <v>44322.744618055556</v>
      </c>
      <c r="F54" t="b">
        <v>1</v>
      </c>
      <c r="G54" s="91" t="s">
        <v>34</v>
      </c>
      <c r="H54" s="91" t="s">
        <v>190</v>
      </c>
      <c r="I54" s="91" t="s">
        <v>278</v>
      </c>
      <c r="J54">
        <v>0</v>
      </c>
      <c r="K54" s="91" t="s">
        <v>191</v>
      </c>
      <c r="L54" t="b">
        <v>0</v>
      </c>
      <c r="M54" t="b">
        <v>0</v>
      </c>
      <c r="N54" t="b">
        <v>0</v>
      </c>
    </row>
    <row r="55" spans="1:14" x14ac:dyDescent="0.25">
      <c r="A55" s="91" t="s">
        <v>188</v>
      </c>
      <c r="B55" t="s">
        <v>243</v>
      </c>
      <c r="C55" t="s">
        <v>277</v>
      </c>
      <c r="D55">
        <v>58411.4375</v>
      </c>
      <c r="E55" s="92">
        <v>44322.744618055556</v>
      </c>
      <c r="F55" t="b">
        <v>1</v>
      </c>
      <c r="G55" s="91" t="s">
        <v>35</v>
      </c>
      <c r="H55" s="91" t="s">
        <v>190</v>
      </c>
      <c r="I55" s="91" t="s">
        <v>278</v>
      </c>
      <c r="J55">
        <v>0</v>
      </c>
      <c r="K55" s="91" t="s">
        <v>191</v>
      </c>
      <c r="L55" t="b">
        <v>0</v>
      </c>
      <c r="M55" t="b">
        <v>0</v>
      </c>
      <c r="N55" t="b">
        <v>0</v>
      </c>
    </row>
    <row r="56" spans="1:14" x14ac:dyDescent="0.25">
      <c r="A56" s="91" t="s">
        <v>188</v>
      </c>
      <c r="B56" t="s">
        <v>244</v>
      </c>
      <c r="C56" t="s">
        <v>277</v>
      </c>
      <c r="D56">
        <v>4.92</v>
      </c>
      <c r="E56" s="92">
        <v>44322.744618055556</v>
      </c>
      <c r="F56" t="b">
        <v>1</v>
      </c>
      <c r="G56" s="91" t="s">
        <v>9</v>
      </c>
      <c r="H56" s="91" t="s">
        <v>190</v>
      </c>
      <c r="I56" s="91" t="s">
        <v>278</v>
      </c>
      <c r="J56">
        <v>0</v>
      </c>
      <c r="K56" s="91" t="s">
        <v>191</v>
      </c>
      <c r="L56" t="b">
        <v>0</v>
      </c>
      <c r="M56" t="b">
        <v>0</v>
      </c>
      <c r="N56" t="b">
        <v>0</v>
      </c>
    </row>
    <row r="57" spans="1:14" x14ac:dyDescent="0.25">
      <c r="A57" s="91" t="s">
        <v>188</v>
      </c>
      <c r="B57" t="s">
        <v>259</v>
      </c>
      <c r="C57" t="s">
        <v>277</v>
      </c>
      <c r="E57" s="92">
        <v>44322.744618055556</v>
      </c>
      <c r="F57" t="b">
        <v>1</v>
      </c>
      <c r="G57" s="91" t="s">
        <v>155</v>
      </c>
      <c r="H57" s="91" t="s">
        <v>190</v>
      </c>
      <c r="I57" s="91" t="s">
        <v>278</v>
      </c>
      <c r="J57">
        <v>0</v>
      </c>
      <c r="K57" s="91" t="s">
        <v>191</v>
      </c>
      <c r="L57" t="b">
        <v>0</v>
      </c>
      <c r="M57" t="b">
        <v>0</v>
      </c>
      <c r="N57" t="b">
        <v>0</v>
      </c>
    </row>
    <row r="58" spans="1:14" x14ac:dyDescent="0.25">
      <c r="A58" s="91" t="s">
        <v>188</v>
      </c>
      <c r="B58" t="s">
        <v>260</v>
      </c>
      <c r="C58" t="s">
        <v>277</v>
      </c>
      <c r="D58">
        <v>5.52</v>
      </c>
      <c r="E58" s="92">
        <v>44322.744618055556</v>
      </c>
      <c r="F58" t="b">
        <v>1</v>
      </c>
      <c r="G58" s="91" t="s">
        <v>10</v>
      </c>
      <c r="H58" s="91" t="s">
        <v>190</v>
      </c>
      <c r="I58" s="91" t="s">
        <v>278</v>
      </c>
      <c r="J58">
        <v>0</v>
      </c>
      <c r="K58" s="91" t="s">
        <v>191</v>
      </c>
      <c r="L58" t="b">
        <v>0</v>
      </c>
      <c r="M58" t="b">
        <v>0</v>
      </c>
      <c r="N58" t="b">
        <v>0</v>
      </c>
    </row>
    <row r="59" spans="1:14" x14ac:dyDescent="0.25">
      <c r="A59" s="91" t="s">
        <v>188</v>
      </c>
      <c r="B59" t="s">
        <v>261</v>
      </c>
      <c r="C59" t="s">
        <v>277</v>
      </c>
      <c r="E59" s="92">
        <v>44322.744618055556</v>
      </c>
      <c r="F59" t="b">
        <v>1</v>
      </c>
      <c r="G59" s="91" t="s">
        <v>156</v>
      </c>
      <c r="H59" s="91" t="s">
        <v>190</v>
      </c>
      <c r="I59" s="91" t="s">
        <v>278</v>
      </c>
      <c r="J59">
        <v>0</v>
      </c>
      <c r="K59" s="91" t="s">
        <v>191</v>
      </c>
      <c r="L59" t="b">
        <v>0</v>
      </c>
      <c r="M59" t="b">
        <v>0</v>
      </c>
      <c r="N59" t="b">
        <v>0</v>
      </c>
    </row>
    <row r="60" spans="1:14" x14ac:dyDescent="0.25">
      <c r="A60" s="91" t="s">
        <v>188</v>
      </c>
      <c r="B60" t="s">
        <v>262</v>
      </c>
      <c r="C60" t="s">
        <v>277</v>
      </c>
      <c r="D60">
        <v>6.24</v>
      </c>
      <c r="E60" s="92">
        <v>44322.744618055556</v>
      </c>
      <c r="F60" t="b">
        <v>1</v>
      </c>
      <c r="G60" s="91" t="s">
        <v>11</v>
      </c>
      <c r="H60" s="91" t="s">
        <v>190</v>
      </c>
      <c r="I60" s="91" t="s">
        <v>278</v>
      </c>
      <c r="J60">
        <v>0</v>
      </c>
      <c r="K60" s="91" t="s">
        <v>191</v>
      </c>
      <c r="L60" t="b">
        <v>0</v>
      </c>
      <c r="M60" t="b">
        <v>0</v>
      </c>
      <c r="N60" t="b">
        <v>0</v>
      </c>
    </row>
    <row r="61" spans="1:14" x14ac:dyDescent="0.25">
      <c r="A61" s="91" t="s">
        <v>188</v>
      </c>
      <c r="B61" t="s">
        <v>263</v>
      </c>
      <c r="C61" t="s">
        <v>277</v>
      </c>
      <c r="E61" s="92">
        <v>44322.744618055556</v>
      </c>
      <c r="F61" t="b">
        <v>1</v>
      </c>
      <c r="G61" s="91" t="s">
        <v>154</v>
      </c>
      <c r="H61" s="91" t="s">
        <v>190</v>
      </c>
      <c r="I61" s="91" t="s">
        <v>278</v>
      </c>
      <c r="J61">
        <v>0</v>
      </c>
      <c r="K61" s="91" t="s">
        <v>191</v>
      </c>
      <c r="L61" t="b">
        <v>0</v>
      </c>
      <c r="M61" t="b">
        <v>0</v>
      </c>
      <c r="N61" t="b">
        <v>0</v>
      </c>
    </row>
    <row r="62" spans="1:14" x14ac:dyDescent="0.25">
      <c r="A62" s="91" t="s">
        <v>188</v>
      </c>
      <c r="B62" t="s">
        <v>264</v>
      </c>
      <c r="C62" t="s">
        <v>277</v>
      </c>
      <c r="D62">
        <v>6.36</v>
      </c>
      <c r="E62" s="92">
        <v>44322.744618055556</v>
      </c>
      <c r="F62" t="b">
        <v>1</v>
      </c>
      <c r="G62" s="91" t="s">
        <v>12</v>
      </c>
      <c r="H62" s="91" t="s">
        <v>190</v>
      </c>
      <c r="I62" s="91" t="s">
        <v>278</v>
      </c>
      <c r="J62">
        <v>0</v>
      </c>
      <c r="K62" s="91" t="s">
        <v>191</v>
      </c>
      <c r="L62" t="b">
        <v>0</v>
      </c>
      <c r="M62" t="b">
        <v>0</v>
      </c>
      <c r="N62" t="b">
        <v>0</v>
      </c>
    </row>
    <row r="63" spans="1:14" x14ac:dyDescent="0.25">
      <c r="A63" s="91" t="s">
        <v>188</v>
      </c>
      <c r="B63" t="s">
        <v>265</v>
      </c>
      <c r="C63" t="s">
        <v>277</v>
      </c>
      <c r="E63" s="92">
        <v>44322.744618055556</v>
      </c>
      <c r="F63" t="b">
        <v>1</v>
      </c>
      <c r="G63" s="91" t="s">
        <v>157</v>
      </c>
      <c r="H63" s="91" t="s">
        <v>190</v>
      </c>
      <c r="I63" s="91" t="s">
        <v>278</v>
      </c>
      <c r="J63">
        <v>0</v>
      </c>
      <c r="K63" s="91" t="s">
        <v>191</v>
      </c>
      <c r="L63" t="b">
        <v>0</v>
      </c>
      <c r="M63" t="b">
        <v>0</v>
      </c>
      <c r="N63" t="b">
        <v>0</v>
      </c>
    </row>
    <row r="64" spans="1:14" x14ac:dyDescent="0.25">
      <c r="A64" s="91" t="s">
        <v>188</v>
      </c>
      <c r="B64" t="s">
        <v>266</v>
      </c>
      <c r="C64" t="s">
        <v>279</v>
      </c>
      <c r="D64">
        <v>3457.317464008273</v>
      </c>
      <c r="E64" s="92">
        <v>44322.744618055556</v>
      </c>
      <c r="F64" t="b">
        <v>1</v>
      </c>
      <c r="G64" s="91" t="s">
        <v>245</v>
      </c>
      <c r="H64" s="91" t="s">
        <v>267</v>
      </c>
      <c r="I64" s="91" t="s">
        <v>278</v>
      </c>
      <c r="J64">
        <v>0</v>
      </c>
      <c r="K64" s="91" t="s">
        <v>191</v>
      </c>
      <c r="L64" t="b">
        <v>0</v>
      </c>
      <c r="M64" t="b">
        <v>0</v>
      </c>
      <c r="N64" t="b">
        <v>0</v>
      </c>
    </row>
    <row r="65" spans="1:14" x14ac:dyDescent="0.25">
      <c r="A65" s="91" t="s">
        <v>188</v>
      </c>
      <c r="B65" t="s">
        <v>268</v>
      </c>
      <c r="C65" t="s">
        <v>279</v>
      </c>
      <c r="D65">
        <v>2657.0280359917274</v>
      </c>
      <c r="E65" s="92">
        <v>44322.744618055556</v>
      </c>
      <c r="F65" t="b">
        <v>1</v>
      </c>
      <c r="G65" s="91" t="s">
        <v>246</v>
      </c>
      <c r="H65" s="91" t="s">
        <v>267</v>
      </c>
      <c r="I65" s="91" t="s">
        <v>278</v>
      </c>
      <c r="J65">
        <v>0</v>
      </c>
      <c r="K65" s="91" t="s">
        <v>191</v>
      </c>
      <c r="L65" t="b">
        <v>0</v>
      </c>
      <c r="M65" t="b">
        <v>0</v>
      </c>
      <c r="N65" t="b">
        <v>0</v>
      </c>
    </row>
    <row r="66" spans="1:14" x14ac:dyDescent="0.25">
      <c r="A66" s="91" t="s">
        <v>188</v>
      </c>
      <c r="B66" t="s">
        <v>269</v>
      </c>
      <c r="C66" t="s">
        <v>279</v>
      </c>
      <c r="D66">
        <v>30733.954310414865</v>
      </c>
      <c r="E66" s="92">
        <v>44322.744618055556</v>
      </c>
      <c r="F66" t="b">
        <v>1</v>
      </c>
      <c r="G66" s="91" t="s">
        <v>252</v>
      </c>
      <c r="H66" s="91" t="s">
        <v>267</v>
      </c>
      <c r="I66" s="91" t="s">
        <v>278</v>
      </c>
      <c r="J66">
        <v>0</v>
      </c>
      <c r="K66" s="91" t="s">
        <v>191</v>
      </c>
      <c r="L66" t="b">
        <v>0</v>
      </c>
      <c r="M66" t="b">
        <v>0</v>
      </c>
      <c r="N66" t="b">
        <v>0</v>
      </c>
    </row>
    <row r="67" spans="1:14" x14ac:dyDescent="0.25">
      <c r="A67" s="91" t="s">
        <v>188</v>
      </c>
      <c r="B67" t="s">
        <v>270</v>
      </c>
      <c r="C67" t="s">
        <v>279</v>
      </c>
      <c r="D67">
        <v>17940.689972974</v>
      </c>
      <c r="E67" s="92">
        <v>44322.744618055556</v>
      </c>
      <c r="F67" t="b">
        <v>1</v>
      </c>
      <c r="G67" s="91" t="s">
        <v>253</v>
      </c>
      <c r="H67" s="91" t="s">
        <v>267</v>
      </c>
      <c r="I67" s="91" t="s">
        <v>278</v>
      </c>
      <c r="J67">
        <v>0</v>
      </c>
      <c r="K67" s="91" t="s">
        <v>191</v>
      </c>
      <c r="L67" t="b">
        <v>0</v>
      </c>
      <c r="M67" t="b">
        <v>0</v>
      </c>
      <c r="N67" t="b">
        <v>0</v>
      </c>
    </row>
    <row r="68" spans="1:14" x14ac:dyDescent="0.25">
      <c r="A68" s="91" t="s">
        <v>188</v>
      </c>
      <c r="B68" t="s">
        <v>271</v>
      </c>
      <c r="C68" t="s">
        <v>279</v>
      </c>
      <c r="D68">
        <v>12793.264337440865</v>
      </c>
      <c r="E68" s="92">
        <v>44322.744618055556</v>
      </c>
      <c r="F68" t="b">
        <v>1</v>
      </c>
      <c r="G68" s="91" t="s">
        <v>254</v>
      </c>
      <c r="H68" s="91" t="s">
        <v>267</v>
      </c>
      <c r="I68" s="91" t="s">
        <v>278</v>
      </c>
      <c r="J68">
        <v>0</v>
      </c>
      <c r="K68" s="91" t="s">
        <v>191</v>
      </c>
      <c r="L68" t="b">
        <v>0</v>
      </c>
      <c r="M68" t="b">
        <v>0</v>
      </c>
      <c r="N68" t="b">
        <v>0</v>
      </c>
    </row>
    <row r="69" spans="1:14" x14ac:dyDescent="0.25">
      <c r="A69" s="91" t="s">
        <v>188</v>
      </c>
      <c r="B69" t="s">
        <v>272</v>
      </c>
      <c r="C69" t="s">
        <v>279</v>
      </c>
      <c r="D69">
        <v>4358.3605202462541</v>
      </c>
      <c r="E69" s="92">
        <v>44322.744618055556</v>
      </c>
      <c r="F69" t="b">
        <v>1</v>
      </c>
      <c r="G69" s="91" t="s">
        <v>255</v>
      </c>
      <c r="H69" s="91" t="s">
        <v>267</v>
      </c>
      <c r="I69" s="91" t="s">
        <v>278</v>
      </c>
      <c r="J69">
        <v>0</v>
      </c>
      <c r="K69" s="91" t="s">
        <v>191</v>
      </c>
      <c r="L69" t="b">
        <v>0</v>
      </c>
      <c r="M69" t="b">
        <v>0</v>
      </c>
      <c r="N69" t="b">
        <v>0</v>
      </c>
    </row>
    <row r="70" spans="1:14" x14ac:dyDescent="0.25">
      <c r="A70" s="91" t="s">
        <v>188</v>
      </c>
      <c r="B70" t="s">
        <v>273</v>
      </c>
      <c r="C70" t="s">
        <v>279</v>
      </c>
      <c r="D70">
        <v>14.47016933888805</v>
      </c>
      <c r="E70" s="92">
        <v>44322.744618055556</v>
      </c>
      <c r="F70" t="b">
        <v>1</v>
      </c>
      <c r="G70" s="91" t="s">
        <v>256</v>
      </c>
      <c r="H70" s="91" t="s">
        <v>267</v>
      </c>
      <c r="I70" s="91" t="s">
        <v>278</v>
      </c>
      <c r="J70">
        <v>0</v>
      </c>
      <c r="K70" s="91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Josefa Guerrero M</cp:lastModifiedBy>
  <dcterms:created xsi:type="dcterms:W3CDTF">2013-01-08T18:06:39Z</dcterms:created>
  <dcterms:modified xsi:type="dcterms:W3CDTF">2021-05-24T14:05:58Z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